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96. Lists and Arrays\Blog Post Assets\"/>
    </mc:Choice>
  </mc:AlternateContent>
  <xr:revisionPtr revIDLastSave="0" documentId="13_ncr:1_{6A5BAEE8-9036-4823-9800-2E021074EABE}" xr6:coauthVersionLast="47" xr6:coauthVersionMax="47" xr10:uidLastSave="{00000000-0000-0000-0000-000000000000}"/>
  <bookViews>
    <workbookView xWindow="-165" yWindow="-165" windowWidth="29130" windowHeight="16530" xr2:uid="{EA978FD2-8BD3-4491-A451-638A16A35373}"/>
  </bookViews>
  <sheets>
    <sheet name="Staff Availability" sheetId="1" r:id="rId1"/>
    <sheet name="HAS" sheetId="5" r:id="rId2"/>
    <sheet name="Collapse Lists" sheetId="6" r:id="rId3"/>
    <sheet name="Collapse Arrays" sheetId="12" r:id="rId4"/>
    <sheet name="Show Details" sheetId="10" r:id="rId5"/>
    <sheet name="Nested Arrays" sheetId="11" r:id="rId6"/>
    <sheet name="Order Details" sheetId="9" r:id="rId7"/>
    <sheet name="Size Details" sheetId="13" r:id="rId8"/>
    <sheet name="Collapse Names" sheetId="2" r:id="rId9"/>
    <sheet name="Inventory" sheetId="7" r:id="rId10"/>
  </sheets>
  <definedNames>
    <definedName name="_xlnm._FilterDatabase" localSheetId="3" hidden="1">'Collapse Arrays'!$H$3:$N$481</definedName>
    <definedName name="_xlnm._FilterDatabase" localSheetId="2" hidden="1">'Collapse Lists'!$H$3:$N$481</definedName>
    <definedName name="_xlnm._FilterDatabase" localSheetId="9" hidden="1">Inventory!$H$3:$O$481</definedName>
    <definedName name="_xlnm._FilterDatabase" localSheetId="7" hidden="1">'Size Details'!$A$1:$D$12</definedName>
    <definedName name="rngTest">TRUE</definedName>
    <definedName name="Slicer_Genre">#REF!</definedName>
    <definedName name="Slicer_Statu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3" setVersion="3"/>
    </ext>
  </extLst>
</workbook>
</file>

<file path=xl/calcChain.xml><?xml version="1.0" encoding="utf-8"?>
<calcChain xmlns="http://schemas.openxmlformats.org/spreadsheetml/2006/main">
  <c r="D4" i="12" l="1"/>
  <c r="D5" i="12"/>
  <c r="D6" i="12"/>
  <c r="D7" i="12"/>
  <c r="D8" i="12"/>
  <c r="D9" i="12"/>
  <c r="D10" i="12"/>
  <c r="D11" i="12"/>
  <c r="D12" i="12"/>
  <c r="D13" i="12"/>
  <c r="D14" i="12"/>
  <c r="D15" i="12"/>
  <c r="F5" i="11" a="1"/>
  <c r="F9" i="11" a="1"/>
  <c r="F21" i="11" a="1"/>
  <c r="F26" i="11" a="1"/>
  <c r="F30" i="11" a="1"/>
  <c r="F35" i="11" a="1"/>
  <c r="H558" i="9" a="1"/>
  <c r="H2" i="9" a="1"/>
  <c r="H3" i="9" a="1"/>
  <c r="H4" i="9" a="1"/>
  <c r="H5" i="9" a="1"/>
  <c r="H6" i="9" a="1"/>
  <c r="H7" i="9" a="1"/>
  <c r="H8" i="9" a="1"/>
  <c r="H9" i="9" a="1"/>
  <c r="H10" i="9" a="1"/>
  <c r="H11" i="9" a="1"/>
  <c r="H12" i="9" a="1"/>
  <c r="H13" i="9" a="1"/>
  <c r="H14" i="9" a="1"/>
  <c r="H15" i="9" a="1"/>
  <c r="H16" i="9" a="1"/>
  <c r="H17" i="9" a="1"/>
  <c r="H18" i="9" a="1"/>
  <c r="H19" i="9" a="1"/>
  <c r="H20" i="9" a="1"/>
  <c r="H21" i="9" a="1"/>
  <c r="H22" i="9" a="1"/>
  <c r="H23" i="9" a="1"/>
  <c r="H24" i="9" a="1"/>
  <c r="H25" i="9" a="1"/>
  <c r="H26" i="9" a="1"/>
  <c r="H27" i="9" a="1"/>
  <c r="H28" i="9" a="1"/>
  <c r="H29" i="9" a="1"/>
  <c r="H30" i="9" a="1"/>
  <c r="H31" i="9" a="1"/>
  <c r="H32" i="9" a="1"/>
  <c r="H33" i="9" a="1"/>
  <c r="H34" i="9" a="1"/>
  <c r="H35" i="9" a="1"/>
  <c r="H36" i="9" a="1"/>
  <c r="H37" i="9" a="1"/>
  <c r="H38" i="9" a="1"/>
  <c r="H39" i="9" a="1"/>
  <c r="H40" i="9" a="1"/>
  <c r="H41" i="9" a="1"/>
  <c r="H42" i="9" a="1"/>
  <c r="H43" i="9" a="1"/>
  <c r="F19" i="11" s="1" a="1"/>
  <c r="H44" i="9" a="1"/>
  <c r="H45" i="9" a="1"/>
  <c r="H46" i="9" a="1"/>
  <c r="H47" i="9" a="1"/>
  <c r="H48" i="9" a="1"/>
  <c r="H49" i="9" a="1"/>
  <c r="H50" i="9" a="1"/>
  <c r="H51" i="9" a="1"/>
  <c r="H52" i="9" a="1"/>
  <c r="H53" i="9" a="1"/>
  <c r="H54" i="9" a="1"/>
  <c r="H55" i="9" a="1"/>
  <c r="H56" i="9" a="1"/>
  <c r="H57" i="9" a="1"/>
  <c r="H58" i="9" a="1"/>
  <c r="H59" i="9" a="1"/>
  <c r="H60" i="9" a="1"/>
  <c r="H61" i="9" a="1"/>
  <c r="H62" i="9" a="1"/>
  <c r="H63" i="9" a="1"/>
  <c r="H64" i="9" a="1"/>
  <c r="F10" i="11" s="1" a="1"/>
  <c r="H65" i="9" a="1"/>
  <c r="H66" i="9" a="1"/>
  <c r="H67" i="9" a="1"/>
  <c r="H68" i="9" a="1"/>
  <c r="H69" i="9" a="1"/>
  <c r="H70" i="9" a="1"/>
  <c r="H71" i="9" a="1"/>
  <c r="H72" i="9" a="1"/>
  <c r="H73" i="9" a="1"/>
  <c r="H74" i="9" a="1"/>
  <c r="H75" i="9" a="1"/>
  <c r="H76" i="9" a="1"/>
  <c r="H77" i="9" a="1"/>
  <c r="H78" i="9" a="1"/>
  <c r="H79" i="9" a="1"/>
  <c r="H80" i="9" a="1"/>
  <c r="H81" i="9" a="1"/>
  <c r="H82" i="9" a="1"/>
  <c r="H83" i="9" a="1"/>
  <c r="H84" i="9" a="1"/>
  <c r="H85" i="9" a="1"/>
  <c r="H86" i="9" a="1"/>
  <c r="H87" i="9" a="1"/>
  <c r="H88" i="9" a="1"/>
  <c r="H89" i="9" a="1"/>
  <c r="H90" i="9" a="1"/>
  <c r="H91" i="9" a="1"/>
  <c r="H92" i="9" a="1"/>
  <c r="H93" i="9" a="1"/>
  <c r="H94" i="9" a="1"/>
  <c r="H95" i="9" a="1"/>
  <c r="H96" i="9" a="1"/>
  <c r="H97" i="9" a="1"/>
  <c r="H98" i="9" a="1"/>
  <c r="H99" i="9" a="1"/>
  <c r="H100" i="9" a="1"/>
  <c r="H101" i="9" a="1"/>
  <c r="H102" i="9" a="1"/>
  <c r="F12" i="11" s="1" a="1"/>
  <c r="H103" i="9" a="1"/>
  <c r="H104" i="9" a="1"/>
  <c r="H105" i="9" a="1"/>
  <c r="H106" i="9" a="1"/>
  <c r="H107" i="9" a="1"/>
  <c r="H108" i="9" a="1"/>
  <c r="H109" i="9" a="1"/>
  <c r="H110" i="9" a="1"/>
  <c r="H111" i="9" a="1"/>
  <c r="H112" i="9" a="1"/>
  <c r="H113" i="9" a="1"/>
  <c r="H114" i="9" a="1"/>
  <c r="H115" i="9" a="1"/>
  <c r="H116" i="9" a="1"/>
  <c r="H117" i="9" a="1"/>
  <c r="H118" i="9" a="1"/>
  <c r="H119" i="9" a="1"/>
  <c r="H120" i="9" a="1"/>
  <c r="H121" i="9" a="1"/>
  <c r="H122" i="9" a="1"/>
  <c r="H123" i="9" a="1"/>
  <c r="H124" i="9" a="1"/>
  <c r="H125" i="9" a="1"/>
  <c r="H126" i="9" a="1"/>
  <c r="F31" i="11" s="1" a="1"/>
  <c r="H127" i="9" a="1"/>
  <c r="H128" i="9" a="1"/>
  <c r="H129" i="9" a="1"/>
  <c r="H130" i="9" a="1"/>
  <c r="H131" i="9" a="1"/>
  <c r="H132" i="9" a="1"/>
  <c r="H133" i="9" a="1"/>
  <c r="H134" i="9" a="1"/>
  <c r="H135" i="9" a="1"/>
  <c r="H136" i="9" a="1"/>
  <c r="H137" i="9" a="1"/>
  <c r="H138" i="9" a="1"/>
  <c r="F11" i="11" s="1" a="1"/>
  <c r="H139" i="9" a="1"/>
  <c r="H140" i="9" a="1"/>
  <c r="H141" i="9" a="1"/>
  <c r="H142" i="9" a="1"/>
  <c r="H143" i="9" a="1"/>
  <c r="H144" i="9" a="1"/>
  <c r="H145" i="9" a="1"/>
  <c r="H146" i="9" a="1"/>
  <c r="H147" i="9" a="1"/>
  <c r="H148" i="9" a="1"/>
  <c r="H149" i="9" a="1"/>
  <c r="H150" i="9" a="1"/>
  <c r="H151" i="9" a="1"/>
  <c r="H152" i="9" a="1"/>
  <c r="H153" i="9" a="1"/>
  <c r="H154" i="9" a="1"/>
  <c r="H155" i="9" a="1"/>
  <c r="H156" i="9" a="1"/>
  <c r="H157" i="9" a="1"/>
  <c r="H158" i="9" a="1"/>
  <c r="H159" i="9" a="1"/>
  <c r="H160" i="9" a="1"/>
  <c r="H161" i="9" a="1"/>
  <c r="H162" i="9" a="1"/>
  <c r="H163" i="9" a="1"/>
  <c r="H164" i="9" a="1"/>
  <c r="H165" i="9" a="1"/>
  <c r="H166" i="9" a="1"/>
  <c r="H167" i="9" a="1"/>
  <c r="H168" i="9" a="1"/>
  <c r="H169" i="9" a="1"/>
  <c r="H170" i="9" a="1"/>
  <c r="H171" i="9" a="1"/>
  <c r="H172" i="9" a="1"/>
  <c r="H173" i="9" a="1"/>
  <c r="H174" i="9" a="1"/>
  <c r="H175" i="9" a="1"/>
  <c r="H176" i="9" a="1"/>
  <c r="H177" i="9" a="1"/>
  <c r="H178" i="9" a="1"/>
  <c r="H179" i="9" a="1"/>
  <c r="H180" i="9" a="1"/>
  <c r="H181" i="9" a="1"/>
  <c r="H182" i="9" a="1"/>
  <c r="H183" i="9" a="1"/>
  <c r="F24" i="11" s="1" a="1"/>
  <c r="H184" i="9" a="1"/>
  <c r="H185" i="9" a="1"/>
  <c r="H186" i="9" a="1"/>
  <c r="H187" i="9" a="1"/>
  <c r="H188" i="9" a="1"/>
  <c r="H189" i="9" a="1"/>
  <c r="H190" i="9" a="1"/>
  <c r="H191" i="9" a="1"/>
  <c r="H192" i="9" a="1"/>
  <c r="H193" i="9" a="1"/>
  <c r="H194" i="9" a="1"/>
  <c r="H195" i="9" a="1"/>
  <c r="H196" i="9" a="1"/>
  <c r="H197" i="9" a="1"/>
  <c r="H198" i="9" a="1"/>
  <c r="H199" i="9" a="1"/>
  <c r="H200" i="9" a="1"/>
  <c r="H201" i="9" a="1"/>
  <c r="H202" i="9" a="1"/>
  <c r="H203" i="9" a="1"/>
  <c r="H204" i="9" a="1"/>
  <c r="H205" i="9" a="1"/>
  <c r="H206" i="9" a="1"/>
  <c r="H207" i="9" a="1"/>
  <c r="H208" i="9" a="1"/>
  <c r="F32" i="11" s="1" a="1"/>
  <c r="H209" i="9" a="1"/>
  <c r="H210" i="9" a="1"/>
  <c r="H211" i="9" a="1"/>
  <c r="H212" i="9" a="1"/>
  <c r="H213" i="9" a="1"/>
  <c r="H214" i="9" a="1"/>
  <c r="H215" i="9" a="1"/>
  <c r="H216" i="9" a="1"/>
  <c r="H217" i="9" a="1"/>
  <c r="H218" i="9" a="1"/>
  <c r="H219" i="9" a="1"/>
  <c r="H220" i="9" a="1"/>
  <c r="H221" i="9" a="1"/>
  <c r="F28" i="11" s="1" a="1"/>
  <c r="H222" i="9" a="1"/>
  <c r="H223" i="9" a="1"/>
  <c r="H224" i="9" a="1"/>
  <c r="H225" i="9" a="1"/>
  <c r="H226" i="9" a="1"/>
  <c r="H227" i="9" a="1"/>
  <c r="F14" i="11" s="1" a="1"/>
  <c r="H228" i="9" a="1"/>
  <c r="H229" i="9" a="1"/>
  <c r="H230" i="9" a="1"/>
  <c r="H231" i="9" a="1"/>
  <c r="H232" i="9" a="1"/>
  <c r="H233" i="9" a="1"/>
  <c r="H234" i="9" a="1"/>
  <c r="F34" i="11" s="1" a="1"/>
  <c r="H235" i="9" a="1"/>
  <c r="H236" i="9" a="1"/>
  <c r="H237" i="9" a="1"/>
  <c r="H238" i="9" a="1"/>
  <c r="H239" i="9" a="1"/>
  <c r="H240" i="9" a="1"/>
  <c r="H241" i="9" a="1"/>
  <c r="H242" i="9" a="1"/>
  <c r="H243" i="9" a="1"/>
  <c r="H244" i="9" a="1"/>
  <c r="H245" i="9" a="1"/>
  <c r="H246" i="9" a="1"/>
  <c r="H247" i="9" a="1"/>
  <c r="H248" i="9" a="1"/>
  <c r="H249" i="9" a="1"/>
  <c r="H250" i="9" a="1"/>
  <c r="H251" i="9" a="1"/>
  <c r="H252" i="9" a="1"/>
  <c r="F22" i="11" s="1" a="1"/>
  <c r="H253" i="9" a="1"/>
  <c r="H254" i="9" a="1"/>
  <c r="H255" i="9" a="1"/>
  <c r="H256" i="9" a="1"/>
  <c r="H257" i="9" a="1"/>
  <c r="H258" i="9" a="1"/>
  <c r="H259" i="9" a="1"/>
  <c r="H260" i="9" a="1"/>
  <c r="H261" i="9" a="1"/>
  <c r="H262" i="9" a="1"/>
  <c r="H263" i="9" a="1"/>
  <c r="F20" i="11" s="1" a="1"/>
  <c r="H264" i="9" a="1"/>
  <c r="H265" i="9" a="1"/>
  <c r="H266" i="9" a="1"/>
  <c r="H267" i="9" a="1"/>
  <c r="H268" i="9" a="1"/>
  <c r="H269" i="9" a="1"/>
  <c r="H270" i="9" a="1"/>
  <c r="H271" i="9" a="1"/>
  <c r="H272" i="9" a="1"/>
  <c r="H273" i="9" a="1"/>
  <c r="F13" i="11" s="1" a="1"/>
  <c r="H274" i="9" a="1"/>
  <c r="H275" i="9" a="1"/>
  <c r="H276" i="9" a="1"/>
  <c r="H277" i="9" a="1"/>
  <c r="H278" i="9" a="1"/>
  <c r="H279" i="9" a="1"/>
  <c r="H280" i="9" a="1"/>
  <c r="H281" i="9" a="1"/>
  <c r="H282" i="9" a="1"/>
  <c r="H283" i="9" a="1"/>
  <c r="H284" i="9" a="1"/>
  <c r="H285" i="9" a="1"/>
  <c r="H286" i="9" a="1"/>
  <c r="H287" i="9" a="1"/>
  <c r="H288" i="9" a="1"/>
  <c r="H289" i="9" a="1"/>
  <c r="H290" i="9" a="1"/>
  <c r="H291" i="9" a="1"/>
  <c r="H292" i="9" a="1"/>
  <c r="H293" i="9" a="1"/>
  <c r="H294" i="9" a="1"/>
  <c r="H295" i="9" a="1"/>
  <c r="H296" i="9" a="1"/>
  <c r="H297" i="9" a="1"/>
  <c r="H298" i="9" a="1"/>
  <c r="H299" i="9" a="1"/>
  <c r="H300" i="9" a="1"/>
  <c r="H301" i="9" a="1"/>
  <c r="H302" i="9" a="1"/>
  <c r="H303" i="9" a="1"/>
  <c r="H304" i="9" a="1"/>
  <c r="H305" i="9" a="1"/>
  <c r="H306" i="9" a="1"/>
  <c r="H307" i="9" a="1"/>
  <c r="H308" i="9" a="1"/>
  <c r="H309" i="9" a="1"/>
  <c r="H310" i="9" a="1"/>
  <c r="H311" i="9" a="1"/>
  <c r="H312" i="9" a="1"/>
  <c r="H313" i="9" a="1"/>
  <c r="H314" i="9" a="1"/>
  <c r="H315" i="9" a="1"/>
  <c r="H316" i="9" a="1"/>
  <c r="H317" i="9" a="1"/>
  <c r="H318" i="9" a="1"/>
  <c r="H319" i="9" a="1"/>
  <c r="H320" i="9" a="1"/>
  <c r="H321" i="9" a="1"/>
  <c r="H322" i="9" a="1"/>
  <c r="H323" i="9" a="1"/>
  <c r="H324" i="9" a="1"/>
  <c r="H325" i="9" a="1"/>
  <c r="H326" i="9" a="1"/>
  <c r="H327" i="9" a="1"/>
  <c r="H328" i="9" a="1"/>
  <c r="H329" i="9" a="1"/>
  <c r="H330" i="9" a="1"/>
  <c r="H331" i="9" a="1"/>
  <c r="F6" i="11" s="1" a="1"/>
  <c r="H332" i="9" a="1"/>
  <c r="H333" i="9" a="1"/>
  <c r="H334" i="9" a="1"/>
  <c r="H335" i="9" a="1"/>
  <c r="H336" i="9" a="1"/>
  <c r="H337" i="9" a="1"/>
  <c r="H338" i="9" a="1"/>
  <c r="H339" i="9" a="1"/>
  <c r="H340" i="9" a="1"/>
  <c r="H341" i="9" a="1"/>
  <c r="H342" i="9" a="1"/>
  <c r="H343" i="9" a="1"/>
  <c r="H344" i="9" a="1"/>
  <c r="H345" i="9" a="1"/>
  <c r="H346" i="9" a="1"/>
  <c r="H347" i="9" a="1"/>
  <c r="H348" i="9" a="1"/>
  <c r="H349" i="9" a="1"/>
  <c r="H350" i="9" a="1"/>
  <c r="H351" i="9" a="1"/>
  <c r="H352" i="9" a="1"/>
  <c r="H353" i="9" a="1"/>
  <c r="H354" i="9" a="1"/>
  <c r="H355" i="9" a="1"/>
  <c r="H356" i="9" a="1"/>
  <c r="H357" i="9" a="1"/>
  <c r="H358" i="9" a="1"/>
  <c r="H359" i="9" a="1"/>
  <c r="H360" i="9" a="1"/>
  <c r="H361" i="9" a="1"/>
  <c r="H362" i="9" a="1"/>
  <c r="H363" i="9" a="1"/>
  <c r="H364" i="9" a="1"/>
  <c r="H365" i="9" a="1"/>
  <c r="H366" i="9" a="1"/>
  <c r="H367" i="9" a="1"/>
  <c r="H368" i="9" a="1"/>
  <c r="H369" i="9" a="1"/>
  <c r="F18" i="11" s="1" a="1"/>
  <c r="H370" i="9" a="1"/>
  <c r="H371" i="9" a="1"/>
  <c r="H372" i="9" a="1"/>
  <c r="H373" i="9" a="1"/>
  <c r="H374" i="9" a="1"/>
  <c r="H375" i="9" a="1"/>
  <c r="H376" i="9" a="1"/>
  <c r="H377" i="9" a="1"/>
  <c r="H378" i="9" a="1"/>
  <c r="H379" i="9" a="1"/>
  <c r="H380" i="9" a="1"/>
  <c r="H381" i="9" a="1"/>
  <c r="H382" i="9" a="1"/>
  <c r="H383" i="9" a="1"/>
  <c r="H384" i="9" a="1"/>
  <c r="F29" i="11" s="1" a="1"/>
  <c r="H385" i="9" a="1"/>
  <c r="H386" i="9" a="1"/>
  <c r="H387" i="9" a="1"/>
  <c r="H388" i="9" a="1"/>
  <c r="H389" i="9" a="1"/>
  <c r="H390" i="9" a="1"/>
  <c r="H391" i="9" a="1"/>
  <c r="H392" i="9" a="1"/>
  <c r="H393" i="9" a="1"/>
  <c r="H394" i="9" a="1"/>
  <c r="H395" i="9" a="1"/>
  <c r="H396" i="9" a="1"/>
  <c r="H397" i="9" a="1"/>
  <c r="H398" i="9" a="1"/>
  <c r="H399" i="9" a="1"/>
  <c r="H400" i="9" a="1"/>
  <c r="H401" i="9" a="1"/>
  <c r="H402" i="9" a="1"/>
  <c r="H403" i="9" a="1"/>
  <c r="H404" i="9" a="1"/>
  <c r="H405" i="9" a="1"/>
  <c r="H406" i="9" a="1"/>
  <c r="H407" i="9" a="1"/>
  <c r="H408" i="9" a="1"/>
  <c r="H409" i="9" a="1"/>
  <c r="H410" i="9" a="1"/>
  <c r="H411" i="9" a="1"/>
  <c r="H412" i="9" a="1"/>
  <c r="H413" i="9" a="1"/>
  <c r="H414" i="9" a="1"/>
  <c r="H415" i="9" a="1"/>
  <c r="H416" i="9" a="1"/>
  <c r="H417" i="9" a="1"/>
  <c r="H418" i="9" a="1"/>
  <c r="F36" i="11" s="1" a="1"/>
  <c r="H419" i="9" a="1"/>
  <c r="H420" i="9" a="1"/>
  <c r="H421" i="9" a="1"/>
  <c r="H422" i="9" a="1"/>
  <c r="H423" i="9" a="1"/>
  <c r="H424" i="9" a="1"/>
  <c r="H425" i="9" a="1"/>
  <c r="H426" i="9" a="1"/>
  <c r="H427" i="9" a="1"/>
  <c r="H428" i="9" a="1"/>
  <c r="H429" i="9" a="1"/>
  <c r="H430" i="9" a="1"/>
  <c r="H431" i="9" a="1"/>
  <c r="H432" i="9" a="1"/>
  <c r="H433" i="9" a="1"/>
  <c r="H434" i="9" a="1"/>
  <c r="H435" i="9" a="1"/>
  <c r="H436" i="9" a="1"/>
  <c r="H437" i="9" a="1"/>
  <c r="H438" i="9" a="1"/>
  <c r="H439" i="9" a="1"/>
  <c r="F16" i="11" s="1" a="1"/>
  <c r="H440" i="9" a="1"/>
  <c r="H441" i="9" a="1"/>
  <c r="H442" i="9" a="1"/>
  <c r="H443" i="9" a="1"/>
  <c r="H444" i="9" a="1"/>
  <c r="H445" i="9" a="1"/>
  <c r="H446" i="9" a="1"/>
  <c r="H447" i="9" a="1"/>
  <c r="H448" i="9" a="1"/>
  <c r="H449" i="9" a="1"/>
  <c r="H450" i="9" a="1"/>
  <c r="H451" i="9" a="1"/>
  <c r="H452" i="9" a="1"/>
  <c r="H453" i="9" a="1"/>
  <c r="H454" i="9" a="1"/>
  <c r="H455" i="9" a="1"/>
  <c r="H456" i="9" a="1"/>
  <c r="F27" i="11" s="1" a="1"/>
  <c r="H457" i="9" a="1"/>
  <c r="H458" i="9" a="1"/>
  <c r="H459" i="9" a="1"/>
  <c r="H460" i="9" a="1"/>
  <c r="H461" i="9" a="1"/>
  <c r="H462" i="9" a="1"/>
  <c r="H463" i="9" a="1"/>
  <c r="H464" i="9" a="1"/>
  <c r="H465" i="9" a="1"/>
  <c r="H466" i="9" a="1"/>
  <c r="H467" i="9" a="1"/>
  <c r="H468" i="9" a="1"/>
  <c r="H469" i="9" a="1"/>
  <c r="H470" i="9" a="1"/>
  <c r="H471" i="9" a="1"/>
  <c r="H472" i="9" a="1"/>
  <c r="H473" i="9" a="1"/>
  <c r="H474" i="9" a="1"/>
  <c r="H475" i="9" a="1"/>
  <c r="H476" i="9" a="1"/>
  <c r="H477" i="9" a="1"/>
  <c r="H478" i="9" a="1"/>
  <c r="H479" i="9" a="1"/>
  <c r="F23" i="11" s="1" a="1"/>
  <c r="H480" i="9" a="1"/>
  <c r="H481" i="9" a="1"/>
  <c r="H482" i="9" a="1"/>
  <c r="H483" i="9" a="1"/>
  <c r="H484" i="9" a="1"/>
  <c r="H485" i="9" a="1"/>
  <c r="H486" i="9" a="1"/>
  <c r="H487" i="9" a="1"/>
  <c r="H488" i="9" a="1"/>
  <c r="H489" i="9" a="1"/>
  <c r="H490" i="9" a="1"/>
  <c r="H491" i="9" a="1"/>
  <c r="H492" i="9" a="1"/>
  <c r="H493" i="9" a="1"/>
  <c r="H494" i="9" a="1"/>
  <c r="H495" i="9" a="1"/>
  <c r="H496" i="9" a="1"/>
  <c r="H497" i="9" a="1"/>
  <c r="H498" i="9" a="1"/>
  <c r="H499" i="9" a="1"/>
  <c r="H500" i="9" a="1"/>
  <c r="H501" i="9" a="1"/>
  <c r="H502" i="9" a="1"/>
  <c r="H503" i="9" a="1"/>
  <c r="H504" i="9" a="1"/>
  <c r="H505" i="9" a="1"/>
  <c r="H506" i="9" a="1"/>
  <c r="H507" i="9" a="1"/>
  <c r="F7" i="11" s="1" a="1"/>
  <c r="H508" i="9" a="1"/>
  <c r="H509" i="9" a="1"/>
  <c r="H510" i="9" a="1"/>
  <c r="H511" i="9" a="1"/>
  <c r="H512" i="9" a="1"/>
  <c r="H513" i="9" a="1"/>
  <c r="H514" i="9" a="1"/>
  <c r="H515" i="9" a="1"/>
  <c r="H516" i="9" a="1"/>
  <c r="H517" i="9" a="1"/>
  <c r="H518" i="9" a="1"/>
  <c r="H519" i="9" a="1"/>
  <c r="H520" i="9" a="1"/>
  <c r="H521" i="9" a="1"/>
  <c r="H522" i="9" a="1"/>
  <c r="H523" i="9" a="1"/>
  <c r="H524" i="9" a="1"/>
  <c r="H525" i="9" a="1"/>
  <c r="H526" i="9" a="1"/>
  <c r="H527" i="9" a="1"/>
  <c r="H528" i="9" a="1"/>
  <c r="H529" i="9" a="1"/>
  <c r="H530" i="9" a="1"/>
  <c r="H531" i="9" a="1"/>
  <c r="H532" i="9" a="1"/>
  <c r="H533" i="9" a="1"/>
  <c r="H534" i="9" a="1"/>
  <c r="H535" i="9" a="1"/>
  <c r="H536" i="9" a="1"/>
  <c r="H537" i="9" a="1"/>
  <c r="H538" i="9" a="1"/>
  <c r="H539" i="9" a="1"/>
  <c r="H540" i="9" a="1"/>
  <c r="H541" i="9" a="1"/>
  <c r="H542" i="9" a="1"/>
  <c r="H543" i="9" a="1"/>
  <c r="H544" i="9" a="1"/>
  <c r="H545" i="9" a="1"/>
  <c r="H546" i="9" a="1"/>
  <c r="H547" i="9" a="1"/>
  <c r="H548" i="9" a="1"/>
  <c r="H549" i="9" a="1"/>
  <c r="H550" i="9" a="1"/>
  <c r="H551" i="9" a="1"/>
  <c r="H552" i="9" a="1"/>
  <c r="H553" i="9" a="1"/>
  <c r="H554" i="9" a="1"/>
  <c r="H555" i="9" a="1"/>
  <c r="H556" i="9" a="1"/>
  <c r="H557" i="9" a="1"/>
  <c r="F4" i="11" s="1" a="1"/>
  <c r="H559" i="9" a="1"/>
  <c r="H560" i="9" a="1"/>
  <c r="H561" i="9" a="1"/>
  <c r="H562" i="9" a="1"/>
  <c r="H563" i="9" a="1"/>
  <c r="H564" i="9" a="1"/>
  <c r="H565" i="9" a="1"/>
  <c r="H566" i="9" a="1"/>
  <c r="H567" i="9" a="1"/>
  <c r="H568" i="9" a="1"/>
  <c r="H569" i="9" a="1"/>
  <c r="H570" i="9" a="1"/>
  <c r="H571" i="9" a="1"/>
  <c r="H572" i="9" a="1"/>
  <c r="H573" i="9" a="1"/>
  <c r="H574" i="9" a="1"/>
  <c r="H575" i="9" a="1"/>
  <c r="H576" i="9" a="1"/>
  <c r="H577" i="9" a="1"/>
  <c r="H578" i="9" a="1"/>
  <c r="H579" i="9" a="1"/>
  <c r="H580" i="9" a="1"/>
  <c r="H581" i="9" a="1"/>
  <c r="H582" i="9" a="1"/>
  <c r="H583" i="9" a="1"/>
  <c r="H584" i="9" a="1"/>
  <c r="H585" i="9" a="1"/>
  <c r="H586" i="9" a="1"/>
  <c r="F8" i="11" s="1" a="1"/>
  <c r="H587" i="9" a="1"/>
  <c r="H588" i="9" a="1"/>
  <c r="H589" i="9" a="1"/>
  <c r="H590" i="9" a="1"/>
  <c r="H591" i="9" a="1"/>
  <c r="H592" i="9" a="1"/>
  <c r="H593" i="9" a="1"/>
  <c r="H594" i="9" a="1"/>
  <c r="H595" i="9" a="1"/>
  <c r="H596" i="9" a="1"/>
  <c r="H597" i="9" a="1"/>
  <c r="H598" i="9" a="1"/>
  <c r="H599" i="9" a="1"/>
  <c r="F17" i="11" s="1" a="1"/>
  <c r="H600" i="9" a="1"/>
  <c r="H601" i="9" a="1"/>
  <c r="H602" i="9" a="1"/>
  <c r="H603" i="9" a="1"/>
  <c r="H604" i="9" a="1"/>
  <c r="H605" i="9" a="1"/>
  <c r="H606" i="9" a="1"/>
  <c r="H607" i="9" a="1"/>
  <c r="F33" i="11" s="1" a="1"/>
  <c r="H608" i="9" a="1"/>
  <c r="H609" i="9" a="1"/>
  <c r="H610" i="9" a="1"/>
  <c r="H611" i="9" a="1"/>
  <c r="H612" i="9" a="1"/>
  <c r="H613" i="9" a="1"/>
  <c r="H614" i="9" a="1"/>
  <c r="H615" i="9" a="1"/>
  <c r="H616" i="9" a="1"/>
  <c r="H617" i="9" a="1"/>
  <c r="H618" i="9" a="1"/>
  <c r="H619" i="9" a="1"/>
  <c r="H620" i="9" a="1"/>
  <c r="H621" i="9" a="1"/>
  <c r="H622" i="9" a="1"/>
  <c r="H623" i="9" a="1"/>
  <c r="H624" i="9" a="1"/>
  <c r="H625" i="9" a="1"/>
  <c r="H626" i="9" a="1"/>
  <c r="H627" i="9" a="1"/>
  <c r="H628" i="9" a="1"/>
  <c r="H629" i="9" a="1"/>
  <c r="H630" i="9" a="1"/>
  <c r="H631" i="9" a="1"/>
  <c r="H632" i="9" a="1"/>
  <c r="H633" i="9" a="1"/>
  <c r="H634" i="9" a="1"/>
  <c r="H635" i="9" a="1"/>
  <c r="H636" i="9" a="1"/>
  <c r="H637" i="9" a="1"/>
  <c r="H638" i="9" a="1"/>
  <c r="H639" i="9" a="1"/>
  <c r="H640" i="9" a="1"/>
  <c r="H641" i="9" a="1"/>
  <c r="H642" i="9" a="1"/>
  <c r="H643" i="9" a="1"/>
  <c r="H644" i="9" a="1"/>
  <c r="H645" i="9" a="1"/>
  <c r="H646" i="9" a="1"/>
  <c r="F15" i="11" s="1" a="1"/>
  <c r="H647" i="9" a="1"/>
  <c r="H648" i="9" a="1"/>
  <c r="H649" i="9" a="1"/>
  <c r="H650" i="9" a="1"/>
  <c r="H651" i="9" a="1"/>
  <c r="F25" i="11" s="1" a="1"/>
  <c r="H652" i="9" a="1"/>
  <c r="H653" i="9" a="1"/>
  <c r="H654" i="9" a="1"/>
  <c r="H655" i="9" a="1"/>
  <c r="H656" i="9" a="1"/>
  <c r="H657" i="9" a="1"/>
  <c r="H658" i="9" a="1"/>
  <c r="H659" i="9" a="1"/>
  <c r="H660" i="9" a="1"/>
  <c r="H661" i="9" a="1"/>
  <c r="H662" i="9" a="1"/>
  <c r="C4" i="12" a="1"/>
  <c r="C5" i="12" a="1"/>
  <c r="C6" i="12" a="1"/>
  <c r="C7" i="12" a="1"/>
  <c r="C8" i="12" a="1"/>
  <c r="C9" i="12" a="1"/>
  <c r="C10" i="12" a="1"/>
  <c r="C11" i="12" a="1"/>
  <c r="C12" i="12" a="1"/>
  <c r="C13" i="12" a="1"/>
  <c r="C14" i="12" a="1"/>
  <c r="C15" i="12" a="1"/>
  <c r="C4" i="6" a="1"/>
  <c r="C5" i="6" a="1"/>
  <c r="C6" i="6" a="1"/>
  <c r="C7" i="6" a="1"/>
  <c r="C8" i="6" a="1"/>
  <c r="C9" i="6" a="1"/>
  <c r="C10" i="6" a="1"/>
  <c r="C11" i="6" a="1"/>
  <c r="C12" i="6" a="1"/>
  <c r="C13" i="6" a="1"/>
  <c r="C14" i="6" a="1"/>
  <c r="C15" i="6" a="1"/>
  <c r="E4" i="6" a="1"/>
  <c r="G5" i="5"/>
  <c r="G6" i="5"/>
  <c r="G7" i="5"/>
  <c r="G8" i="5"/>
  <c r="G9" i="5"/>
  <c r="G10" i="5"/>
  <c r="G11" i="5"/>
  <c r="G12" i="5"/>
  <c r="G13" i="5"/>
  <c r="G14" i="5"/>
  <c r="G15" i="5"/>
  <c r="G16" i="5"/>
  <c r="F5" i="5"/>
  <c r="F6" i="5"/>
  <c r="F7" i="5"/>
  <c r="F8" i="5"/>
  <c r="F9" i="5"/>
  <c r="F10" i="5"/>
  <c r="F11" i="5"/>
  <c r="F12" i="5"/>
  <c r="F13" i="5"/>
  <c r="F14" i="5"/>
  <c r="F15" i="5"/>
  <c r="F16" i="5"/>
  <c r="V7" i="12" a="1"/>
  <c r="R662" i="9"/>
  <c r="Q662" i="9"/>
  <c r="P662" i="9"/>
  <c r="O662" i="9"/>
  <c r="R661" i="9"/>
  <c r="Q661" i="9"/>
  <c r="P661" i="9"/>
  <c r="O661" i="9"/>
  <c r="R660" i="9"/>
  <c r="Q660" i="9"/>
  <c r="P660" i="9"/>
  <c r="O660" i="9"/>
  <c r="R659" i="9"/>
  <c r="Q659" i="9"/>
  <c r="P659" i="9"/>
  <c r="O659" i="9"/>
  <c r="R658" i="9"/>
  <c r="Q658" i="9"/>
  <c r="P658" i="9"/>
  <c r="O658" i="9"/>
  <c r="R657" i="9"/>
  <c r="Q657" i="9"/>
  <c r="P657" i="9"/>
  <c r="O657" i="9"/>
  <c r="R656" i="9"/>
  <c r="Q656" i="9"/>
  <c r="P656" i="9"/>
  <c r="O656" i="9"/>
  <c r="R655" i="9"/>
  <c r="Q655" i="9"/>
  <c r="P655" i="9"/>
  <c r="O655" i="9"/>
  <c r="R654" i="9"/>
  <c r="Q654" i="9"/>
  <c r="P654" i="9"/>
  <c r="O654" i="9"/>
  <c r="R653" i="9"/>
  <c r="Q653" i="9"/>
  <c r="P653" i="9"/>
  <c r="O653" i="9"/>
  <c r="R652" i="9"/>
  <c r="Q652" i="9"/>
  <c r="P652" i="9"/>
  <c r="O652" i="9"/>
  <c r="R651" i="9"/>
  <c r="Q651" i="9"/>
  <c r="P651" i="9"/>
  <c r="O651" i="9"/>
  <c r="R650" i="9"/>
  <c r="Q650" i="9"/>
  <c r="P650" i="9"/>
  <c r="O650" i="9"/>
  <c r="R649" i="9"/>
  <c r="Q649" i="9"/>
  <c r="P649" i="9"/>
  <c r="O649" i="9"/>
  <c r="R648" i="9"/>
  <c r="Q648" i="9"/>
  <c r="P648" i="9"/>
  <c r="O648" i="9"/>
  <c r="R647" i="9"/>
  <c r="Q647" i="9"/>
  <c r="P647" i="9"/>
  <c r="O647" i="9"/>
  <c r="R646" i="9"/>
  <c r="Q646" i="9"/>
  <c r="P646" i="9"/>
  <c r="O646" i="9"/>
  <c r="R645" i="9"/>
  <c r="Q645" i="9"/>
  <c r="P645" i="9"/>
  <c r="O645" i="9"/>
  <c r="R644" i="9"/>
  <c r="Q644" i="9"/>
  <c r="P644" i="9"/>
  <c r="O644" i="9"/>
  <c r="R643" i="9"/>
  <c r="Q643" i="9"/>
  <c r="P643" i="9"/>
  <c r="O643" i="9"/>
  <c r="R642" i="9"/>
  <c r="Q642" i="9"/>
  <c r="P642" i="9"/>
  <c r="O642" i="9"/>
  <c r="R641" i="9"/>
  <c r="Q641" i="9"/>
  <c r="P641" i="9"/>
  <c r="O641" i="9"/>
  <c r="R640" i="9"/>
  <c r="Q640" i="9"/>
  <c r="P640" i="9"/>
  <c r="O640" i="9"/>
  <c r="R639" i="9"/>
  <c r="Q639" i="9"/>
  <c r="P639" i="9"/>
  <c r="O639" i="9"/>
  <c r="R638" i="9"/>
  <c r="Q638" i="9"/>
  <c r="P638" i="9"/>
  <c r="O638" i="9"/>
  <c r="R637" i="9"/>
  <c r="Q637" i="9"/>
  <c r="P637" i="9"/>
  <c r="O637" i="9"/>
  <c r="R636" i="9"/>
  <c r="Q636" i="9"/>
  <c r="P636" i="9"/>
  <c r="O636" i="9"/>
  <c r="R635" i="9"/>
  <c r="Q635" i="9"/>
  <c r="P635" i="9"/>
  <c r="O635" i="9"/>
  <c r="R634" i="9"/>
  <c r="Q634" i="9"/>
  <c r="P634" i="9"/>
  <c r="O634" i="9"/>
  <c r="R633" i="9"/>
  <c r="Q633" i="9"/>
  <c r="P633" i="9"/>
  <c r="O633" i="9"/>
  <c r="R632" i="9"/>
  <c r="Q632" i="9"/>
  <c r="P632" i="9"/>
  <c r="O632" i="9"/>
  <c r="R631" i="9"/>
  <c r="Q631" i="9"/>
  <c r="P631" i="9"/>
  <c r="O631" i="9"/>
  <c r="R630" i="9"/>
  <c r="Q630" i="9"/>
  <c r="P630" i="9"/>
  <c r="O630" i="9"/>
  <c r="R629" i="9"/>
  <c r="Q629" i="9"/>
  <c r="P629" i="9"/>
  <c r="O629" i="9"/>
  <c r="R628" i="9"/>
  <c r="Q628" i="9"/>
  <c r="P628" i="9"/>
  <c r="O628" i="9"/>
  <c r="R627" i="9"/>
  <c r="Q627" i="9"/>
  <c r="P627" i="9"/>
  <c r="O627" i="9"/>
  <c r="R626" i="9"/>
  <c r="Q626" i="9"/>
  <c r="P626" i="9"/>
  <c r="O626" i="9"/>
  <c r="R625" i="9"/>
  <c r="Q625" i="9"/>
  <c r="P625" i="9"/>
  <c r="O625" i="9"/>
  <c r="R624" i="9"/>
  <c r="Q624" i="9"/>
  <c r="P624" i="9"/>
  <c r="O624" i="9"/>
  <c r="R623" i="9"/>
  <c r="Q623" i="9"/>
  <c r="P623" i="9"/>
  <c r="O623" i="9"/>
  <c r="R622" i="9"/>
  <c r="Q622" i="9"/>
  <c r="P622" i="9"/>
  <c r="O622" i="9"/>
  <c r="R621" i="9"/>
  <c r="Q621" i="9"/>
  <c r="P621" i="9"/>
  <c r="O621" i="9"/>
  <c r="R620" i="9"/>
  <c r="Q620" i="9"/>
  <c r="P620" i="9"/>
  <c r="O620" i="9"/>
  <c r="R619" i="9"/>
  <c r="Q619" i="9"/>
  <c r="P619" i="9"/>
  <c r="O619" i="9"/>
  <c r="R618" i="9"/>
  <c r="Q618" i="9"/>
  <c r="P618" i="9"/>
  <c r="O618" i="9"/>
  <c r="R617" i="9"/>
  <c r="Q617" i="9"/>
  <c r="P617" i="9"/>
  <c r="O617" i="9"/>
  <c r="R616" i="9"/>
  <c r="Q616" i="9"/>
  <c r="P616" i="9"/>
  <c r="O616" i="9"/>
  <c r="R615" i="9"/>
  <c r="Q615" i="9"/>
  <c r="P615" i="9"/>
  <c r="O615" i="9"/>
  <c r="R614" i="9"/>
  <c r="Q614" i="9"/>
  <c r="P614" i="9"/>
  <c r="O614" i="9"/>
  <c r="R613" i="9"/>
  <c r="Q613" i="9"/>
  <c r="P613" i="9"/>
  <c r="O613" i="9"/>
  <c r="R612" i="9"/>
  <c r="Q612" i="9"/>
  <c r="P612" i="9"/>
  <c r="O612" i="9"/>
  <c r="R611" i="9"/>
  <c r="Q611" i="9"/>
  <c r="P611" i="9"/>
  <c r="O611" i="9"/>
  <c r="R610" i="9"/>
  <c r="Q610" i="9"/>
  <c r="P610" i="9"/>
  <c r="O610" i="9"/>
  <c r="R609" i="9"/>
  <c r="Q609" i="9"/>
  <c r="P609" i="9"/>
  <c r="O609" i="9"/>
  <c r="R608" i="9"/>
  <c r="Q608" i="9"/>
  <c r="P608" i="9"/>
  <c r="O608" i="9"/>
  <c r="R607" i="9"/>
  <c r="Q607" i="9"/>
  <c r="P607" i="9"/>
  <c r="O607" i="9"/>
  <c r="R606" i="9"/>
  <c r="Q606" i="9"/>
  <c r="P606" i="9"/>
  <c r="O606" i="9"/>
  <c r="R605" i="9"/>
  <c r="Q605" i="9"/>
  <c r="P605" i="9"/>
  <c r="O605" i="9"/>
  <c r="R604" i="9"/>
  <c r="Q604" i="9"/>
  <c r="P604" i="9"/>
  <c r="O604" i="9"/>
  <c r="R603" i="9"/>
  <c r="Q603" i="9"/>
  <c r="P603" i="9"/>
  <c r="O603" i="9"/>
  <c r="R602" i="9"/>
  <c r="Q602" i="9"/>
  <c r="P602" i="9"/>
  <c r="O602" i="9"/>
  <c r="R601" i="9"/>
  <c r="Q601" i="9"/>
  <c r="P601" i="9"/>
  <c r="O601" i="9"/>
  <c r="R600" i="9"/>
  <c r="Q600" i="9"/>
  <c r="P600" i="9"/>
  <c r="O600" i="9"/>
  <c r="R599" i="9"/>
  <c r="Q599" i="9"/>
  <c r="P599" i="9"/>
  <c r="O599" i="9"/>
  <c r="R598" i="9"/>
  <c r="Q598" i="9"/>
  <c r="P598" i="9"/>
  <c r="O598" i="9"/>
  <c r="R597" i="9"/>
  <c r="Q597" i="9"/>
  <c r="P597" i="9"/>
  <c r="O597" i="9"/>
  <c r="R596" i="9"/>
  <c r="Q596" i="9"/>
  <c r="P596" i="9"/>
  <c r="O596" i="9"/>
  <c r="R595" i="9"/>
  <c r="Q595" i="9"/>
  <c r="P595" i="9"/>
  <c r="O595" i="9"/>
  <c r="R594" i="9"/>
  <c r="Q594" i="9"/>
  <c r="P594" i="9"/>
  <c r="O594" i="9"/>
  <c r="R593" i="9"/>
  <c r="Q593" i="9"/>
  <c r="P593" i="9"/>
  <c r="O593" i="9"/>
  <c r="R592" i="9"/>
  <c r="Q592" i="9"/>
  <c r="P592" i="9"/>
  <c r="O592" i="9"/>
  <c r="R591" i="9"/>
  <c r="Q591" i="9"/>
  <c r="P591" i="9"/>
  <c r="O591" i="9"/>
  <c r="R590" i="9"/>
  <c r="Q590" i="9"/>
  <c r="P590" i="9"/>
  <c r="O590" i="9"/>
  <c r="R589" i="9"/>
  <c r="Q589" i="9"/>
  <c r="P589" i="9"/>
  <c r="O589" i="9"/>
  <c r="R588" i="9"/>
  <c r="Q588" i="9"/>
  <c r="P588" i="9"/>
  <c r="O588" i="9"/>
  <c r="R587" i="9"/>
  <c r="Q587" i="9"/>
  <c r="P587" i="9"/>
  <c r="O587" i="9"/>
  <c r="R586" i="9"/>
  <c r="Q586" i="9"/>
  <c r="P586" i="9"/>
  <c r="O586" i="9"/>
  <c r="R585" i="9"/>
  <c r="Q585" i="9"/>
  <c r="P585" i="9"/>
  <c r="O585" i="9"/>
  <c r="R584" i="9"/>
  <c r="Q584" i="9"/>
  <c r="P584" i="9"/>
  <c r="O584" i="9"/>
  <c r="R583" i="9"/>
  <c r="Q583" i="9"/>
  <c r="P583" i="9"/>
  <c r="O583" i="9"/>
  <c r="R582" i="9"/>
  <c r="Q582" i="9"/>
  <c r="P582" i="9"/>
  <c r="O582" i="9"/>
  <c r="R581" i="9"/>
  <c r="Q581" i="9"/>
  <c r="P581" i="9"/>
  <c r="O581" i="9"/>
  <c r="R580" i="9"/>
  <c r="Q580" i="9"/>
  <c r="P580" i="9"/>
  <c r="O580" i="9"/>
  <c r="R579" i="9"/>
  <c r="Q579" i="9"/>
  <c r="P579" i="9"/>
  <c r="O579" i="9"/>
  <c r="R578" i="9"/>
  <c r="Q578" i="9"/>
  <c r="P578" i="9"/>
  <c r="O578" i="9"/>
  <c r="R577" i="9"/>
  <c r="Q577" i="9"/>
  <c r="P577" i="9"/>
  <c r="O577" i="9"/>
  <c r="R576" i="9"/>
  <c r="Q576" i="9"/>
  <c r="P576" i="9"/>
  <c r="O576" i="9"/>
  <c r="R575" i="9"/>
  <c r="Q575" i="9"/>
  <c r="P575" i="9"/>
  <c r="O575" i="9"/>
  <c r="R574" i="9"/>
  <c r="Q574" i="9"/>
  <c r="P574" i="9"/>
  <c r="O574" i="9"/>
  <c r="R573" i="9"/>
  <c r="Q573" i="9"/>
  <c r="P573" i="9"/>
  <c r="O573" i="9"/>
  <c r="R572" i="9"/>
  <c r="Q572" i="9"/>
  <c r="P572" i="9"/>
  <c r="O572" i="9"/>
  <c r="R571" i="9"/>
  <c r="Q571" i="9"/>
  <c r="P571" i="9"/>
  <c r="O571" i="9"/>
  <c r="R570" i="9"/>
  <c r="Q570" i="9"/>
  <c r="P570" i="9"/>
  <c r="O570" i="9"/>
  <c r="R569" i="9"/>
  <c r="Q569" i="9"/>
  <c r="P569" i="9"/>
  <c r="O569" i="9"/>
  <c r="R568" i="9"/>
  <c r="Q568" i="9"/>
  <c r="P568" i="9"/>
  <c r="O568" i="9"/>
  <c r="R567" i="9"/>
  <c r="Q567" i="9"/>
  <c r="P567" i="9"/>
  <c r="O567" i="9"/>
  <c r="R566" i="9"/>
  <c r="Q566" i="9"/>
  <c r="P566" i="9"/>
  <c r="O566" i="9"/>
  <c r="R565" i="9"/>
  <c r="Q565" i="9"/>
  <c r="P565" i="9"/>
  <c r="O565" i="9"/>
  <c r="R564" i="9"/>
  <c r="Q564" i="9"/>
  <c r="P564" i="9"/>
  <c r="O564" i="9"/>
  <c r="R563" i="9"/>
  <c r="Q563" i="9"/>
  <c r="P563" i="9"/>
  <c r="O563" i="9"/>
  <c r="R562" i="9"/>
  <c r="Q562" i="9"/>
  <c r="P562" i="9"/>
  <c r="O562" i="9"/>
  <c r="R561" i="9"/>
  <c r="Q561" i="9"/>
  <c r="P561" i="9"/>
  <c r="O561" i="9"/>
  <c r="R560" i="9"/>
  <c r="Q560" i="9"/>
  <c r="P560" i="9"/>
  <c r="O560" i="9"/>
  <c r="R559" i="9"/>
  <c r="Q559" i="9"/>
  <c r="P559" i="9"/>
  <c r="O559" i="9"/>
  <c r="R558" i="9"/>
  <c r="Q558" i="9"/>
  <c r="P558" i="9"/>
  <c r="O558" i="9"/>
  <c r="R557" i="9"/>
  <c r="Q557" i="9"/>
  <c r="P557" i="9"/>
  <c r="O557" i="9"/>
  <c r="R556" i="9"/>
  <c r="Q556" i="9"/>
  <c r="P556" i="9"/>
  <c r="O556" i="9"/>
  <c r="R555" i="9"/>
  <c r="Q555" i="9"/>
  <c r="P555" i="9"/>
  <c r="O555" i="9"/>
  <c r="R554" i="9"/>
  <c r="Q554" i="9"/>
  <c r="P554" i="9"/>
  <c r="O554" i="9"/>
  <c r="R553" i="9"/>
  <c r="Q553" i="9"/>
  <c r="P553" i="9"/>
  <c r="O553" i="9"/>
  <c r="R552" i="9"/>
  <c r="Q552" i="9"/>
  <c r="P552" i="9"/>
  <c r="O552" i="9"/>
  <c r="R551" i="9"/>
  <c r="Q551" i="9"/>
  <c r="P551" i="9"/>
  <c r="O551" i="9"/>
  <c r="R550" i="9"/>
  <c r="Q550" i="9"/>
  <c r="P550" i="9"/>
  <c r="O550" i="9"/>
  <c r="R549" i="9"/>
  <c r="Q549" i="9"/>
  <c r="P549" i="9"/>
  <c r="O549" i="9"/>
  <c r="R548" i="9"/>
  <c r="Q548" i="9"/>
  <c r="P548" i="9"/>
  <c r="O548" i="9"/>
  <c r="R547" i="9"/>
  <c r="Q547" i="9"/>
  <c r="P547" i="9"/>
  <c r="O547" i="9"/>
  <c r="R546" i="9"/>
  <c r="Q546" i="9"/>
  <c r="P546" i="9"/>
  <c r="O546" i="9"/>
  <c r="R545" i="9"/>
  <c r="Q545" i="9"/>
  <c r="P545" i="9"/>
  <c r="O545" i="9"/>
  <c r="R544" i="9"/>
  <c r="Q544" i="9"/>
  <c r="P544" i="9"/>
  <c r="O544" i="9"/>
  <c r="R543" i="9"/>
  <c r="Q543" i="9"/>
  <c r="P543" i="9"/>
  <c r="O543" i="9"/>
  <c r="R542" i="9"/>
  <c r="Q542" i="9"/>
  <c r="P542" i="9"/>
  <c r="O542" i="9"/>
  <c r="R541" i="9"/>
  <c r="Q541" i="9"/>
  <c r="P541" i="9"/>
  <c r="O541" i="9"/>
  <c r="R540" i="9"/>
  <c r="Q540" i="9"/>
  <c r="P540" i="9"/>
  <c r="O540" i="9"/>
  <c r="R539" i="9"/>
  <c r="Q539" i="9"/>
  <c r="P539" i="9"/>
  <c r="O539" i="9"/>
  <c r="R538" i="9"/>
  <c r="Q538" i="9"/>
  <c r="P538" i="9"/>
  <c r="O538" i="9"/>
  <c r="R537" i="9"/>
  <c r="Q537" i="9"/>
  <c r="P537" i="9"/>
  <c r="O537" i="9"/>
  <c r="R536" i="9"/>
  <c r="Q536" i="9"/>
  <c r="P536" i="9"/>
  <c r="O536" i="9"/>
  <c r="R535" i="9"/>
  <c r="Q535" i="9"/>
  <c r="P535" i="9"/>
  <c r="O535" i="9"/>
  <c r="R534" i="9"/>
  <c r="Q534" i="9"/>
  <c r="P534" i="9"/>
  <c r="O534" i="9"/>
  <c r="R533" i="9"/>
  <c r="Q533" i="9"/>
  <c r="P533" i="9"/>
  <c r="O533" i="9"/>
  <c r="R532" i="9"/>
  <c r="Q532" i="9"/>
  <c r="P532" i="9"/>
  <c r="O532" i="9"/>
  <c r="R531" i="9"/>
  <c r="Q531" i="9"/>
  <c r="P531" i="9"/>
  <c r="O531" i="9"/>
  <c r="R530" i="9"/>
  <c r="Q530" i="9"/>
  <c r="P530" i="9"/>
  <c r="O530" i="9"/>
  <c r="R529" i="9"/>
  <c r="Q529" i="9"/>
  <c r="P529" i="9"/>
  <c r="O529" i="9"/>
  <c r="R528" i="9"/>
  <c r="Q528" i="9"/>
  <c r="P528" i="9"/>
  <c r="O528" i="9"/>
  <c r="R527" i="9"/>
  <c r="Q527" i="9"/>
  <c r="P527" i="9"/>
  <c r="O527" i="9"/>
  <c r="R526" i="9"/>
  <c r="Q526" i="9"/>
  <c r="P526" i="9"/>
  <c r="O526" i="9"/>
  <c r="R525" i="9"/>
  <c r="Q525" i="9"/>
  <c r="P525" i="9"/>
  <c r="O525" i="9"/>
  <c r="R524" i="9"/>
  <c r="Q524" i="9"/>
  <c r="P524" i="9"/>
  <c r="O524" i="9"/>
  <c r="R523" i="9"/>
  <c r="Q523" i="9"/>
  <c r="P523" i="9"/>
  <c r="O523" i="9"/>
  <c r="R522" i="9"/>
  <c r="Q522" i="9"/>
  <c r="P522" i="9"/>
  <c r="O522" i="9"/>
  <c r="R521" i="9"/>
  <c r="Q521" i="9"/>
  <c r="P521" i="9"/>
  <c r="O521" i="9"/>
  <c r="R520" i="9"/>
  <c r="Q520" i="9"/>
  <c r="P520" i="9"/>
  <c r="O520" i="9"/>
  <c r="R519" i="9"/>
  <c r="Q519" i="9"/>
  <c r="P519" i="9"/>
  <c r="O519" i="9"/>
  <c r="R518" i="9"/>
  <c r="Q518" i="9"/>
  <c r="P518" i="9"/>
  <c r="O518" i="9"/>
  <c r="R517" i="9"/>
  <c r="Q517" i="9"/>
  <c r="P517" i="9"/>
  <c r="O517" i="9"/>
  <c r="R516" i="9"/>
  <c r="Q516" i="9"/>
  <c r="P516" i="9"/>
  <c r="O516" i="9"/>
  <c r="R515" i="9"/>
  <c r="Q515" i="9"/>
  <c r="P515" i="9"/>
  <c r="O515" i="9"/>
  <c r="R514" i="9"/>
  <c r="Q514" i="9"/>
  <c r="P514" i="9"/>
  <c r="O514" i="9"/>
  <c r="R513" i="9"/>
  <c r="Q513" i="9"/>
  <c r="P513" i="9"/>
  <c r="O513" i="9"/>
  <c r="R512" i="9"/>
  <c r="Q512" i="9"/>
  <c r="P512" i="9"/>
  <c r="O512" i="9"/>
  <c r="R511" i="9"/>
  <c r="Q511" i="9"/>
  <c r="P511" i="9"/>
  <c r="O511" i="9"/>
  <c r="R510" i="9"/>
  <c r="Q510" i="9"/>
  <c r="P510" i="9"/>
  <c r="O510" i="9"/>
  <c r="R509" i="9"/>
  <c r="Q509" i="9"/>
  <c r="P509" i="9"/>
  <c r="O509" i="9"/>
  <c r="R508" i="9"/>
  <c r="Q508" i="9"/>
  <c r="P508" i="9"/>
  <c r="O508" i="9"/>
  <c r="R507" i="9"/>
  <c r="Q507" i="9"/>
  <c r="P507" i="9"/>
  <c r="O507" i="9"/>
  <c r="R506" i="9"/>
  <c r="Q506" i="9"/>
  <c r="P506" i="9"/>
  <c r="O506" i="9"/>
  <c r="R505" i="9"/>
  <c r="Q505" i="9"/>
  <c r="P505" i="9"/>
  <c r="O505" i="9"/>
  <c r="R504" i="9"/>
  <c r="Q504" i="9"/>
  <c r="P504" i="9"/>
  <c r="O504" i="9"/>
  <c r="R503" i="9"/>
  <c r="Q503" i="9"/>
  <c r="P503" i="9"/>
  <c r="O503" i="9"/>
  <c r="R502" i="9"/>
  <c r="Q502" i="9"/>
  <c r="P502" i="9"/>
  <c r="O502" i="9"/>
  <c r="R501" i="9"/>
  <c r="Q501" i="9"/>
  <c r="P501" i="9"/>
  <c r="O501" i="9"/>
  <c r="R500" i="9"/>
  <c r="Q500" i="9"/>
  <c r="P500" i="9"/>
  <c r="O500" i="9"/>
  <c r="R499" i="9"/>
  <c r="Q499" i="9"/>
  <c r="P499" i="9"/>
  <c r="O499" i="9"/>
  <c r="R498" i="9"/>
  <c r="Q498" i="9"/>
  <c r="P498" i="9"/>
  <c r="O498" i="9"/>
  <c r="R497" i="9"/>
  <c r="Q497" i="9"/>
  <c r="P497" i="9"/>
  <c r="O497" i="9"/>
  <c r="R496" i="9"/>
  <c r="Q496" i="9"/>
  <c r="P496" i="9"/>
  <c r="O496" i="9"/>
  <c r="R495" i="9"/>
  <c r="Q495" i="9"/>
  <c r="P495" i="9"/>
  <c r="O495" i="9"/>
  <c r="R494" i="9"/>
  <c r="Q494" i="9"/>
  <c r="P494" i="9"/>
  <c r="O494" i="9"/>
  <c r="R493" i="9"/>
  <c r="Q493" i="9"/>
  <c r="P493" i="9"/>
  <c r="O493" i="9"/>
  <c r="R492" i="9"/>
  <c r="Q492" i="9"/>
  <c r="P492" i="9"/>
  <c r="O492" i="9"/>
  <c r="R491" i="9"/>
  <c r="Q491" i="9"/>
  <c r="P491" i="9"/>
  <c r="O491" i="9"/>
  <c r="R490" i="9"/>
  <c r="Q490" i="9"/>
  <c r="P490" i="9"/>
  <c r="O490" i="9"/>
  <c r="R489" i="9"/>
  <c r="Q489" i="9"/>
  <c r="P489" i="9"/>
  <c r="O489" i="9"/>
  <c r="R488" i="9"/>
  <c r="Q488" i="9"/>
  <c r="P488" i="9"/>
  <c r="O488" i="9"/>
  <c r="R487" i="9"/>
  <c r="Q487" i="9"/>
  <c r="P487" i="9"/>
  <c r="O487" i="9"/>
  <c r="R486" i="9"/>
  <c r="Q486" i="9"/>
  <c r="P486" i="9"/>
  <c r="O486" i="9"/>
  <c r="R485" i="9"/>
  <c r="Q485" i="9"/>
  <c r="P485" i="9"/>
  <c r="O485" i="9"/>
  <c r="R484" i="9"/>
  <c r="Q484" i="9"/>
  <c r="P484" i="9"/>
  <c r="O484" i="9"/>
  <c r="R483" i="9"/>
  <c r="Q483" i="9"/>
  <c r="P483" i="9"/>
  <c r="O483" i="9"/>
  <c r="R482" i="9"/>
  <c r="Q482" i="9"/>
  <c r="P482" i="9"/>
  <c r="O482" i="9"/>
  <c r="R481" i="9"/>
  <c r="Q481" i="9"/>
  <c r="P481" i="9"/>
  <c r="O481" i="9"/>
  <c r="R480" i="9"/>
  <c r="Q480" i="9"/>
  <c r="P480" i="9"/>
  <c r="O480" i="9"/>
  <c r="R479" i="9"/>
  <c r="Q479" i="9"/>
  <c r="P479" i="9"/>
  <c r="O479" i="9"/>
  <c r="R478" i="9"/>
  <c r="Q478" i="9"/>
  <c r="P478" i="9"/>
  <c r="O478" i="9"/>
  <c r="R477" i="9"/>
  <c r="Q477" i="9"/>
  <c r="P477" i="9"/>
  <c r="O477" i="9"/>
  <c r="R476" i="9"/>
  <c r="Q476" i="9"/>
  <c r="P476" i="9"/>
  <c r="O476" i="9"/>
  <c r="R475" i="9"/>
  <c r="Q475" i="9"/>
  <c r="P475" i="9"/>
  <c r="O475" i="9"/>
  <c r="R474" i="9"/>
  <c r="Q474" i="9"/>
  <c r="P474" i="9"/>
  <c r="O474" i="9"/>
  <c r="R473" i="9"/>
  <c r="Q473" i="9"/>
  <c r="P473" i="9"/>
  <c r="O473" i="9"/>
  <c r="R472" i="9"/>
  <c r="Q472" i="9"/>
  <c r="P472" i="9"/>
  <c r="O472" i="9"/>
  <c r="R471" i="9"/>
  <c r="Q471" i="9"/>
  <c r="P471" i="9"/>
  <c r="O471" i="9"/>
  <c r="R470" i="9"/>
  <c r="Q470" i="9"/>
  <c r="P470" i="9"/>
  <c r="O470" i="9"/>
  <c r="R469" i="9"/>
  <c r="Q469" i="9"/>
  <c r="P469" i="9"/>
  <c r="O469" i="9"/>
  <c r="R468" i="9"/>
  <c r="Q468" i="9"/>
  <c r="P468" i="9"/>
  <c r="O468" i="9"/>
  <c r="R467" i="9"/>
  <c r="Q467" i="9"/>
  <c r="P467" i="9"/>
  <c r="O467" i="9"/>
  <c r="R466" i="9"/>
  <c r="Q466" i="9"/>
  <c r="P466" i="9"/>
  <c r="O466" i="9"/>
  <c r="R465" i="9"/>
  <c r="Q465" i="9"/>
  <c r="P465" i="9"/>
  <c r="O465" i="9"/>
  <c r="R464" i="9"/>
  <c r="Q464" i="9"/>
  <c r="P464" i="9"/>
  <c r="O464" i="9"/>
  <c r="R463" i="9"/>
  <c r="Q463" i="9"/>
  <c r="P463" i="9"/>
  <c r="O463" i="9"/>
  <c r="R462" i="9"/>
  <c r="Q462" i="9"/>
  <c r="P462" i="9"/>
  <c r="O462" i="9"/>
  <c r="R461" i="9"/>
  <c r="Q461" i="9"/>
  <c r="P461" i="9"/>
  <c r="O461" i="9"/>
  <c r="R460" i="9"/>
  <c r="Q460" i="9"/>
  <c r="P460" i="9"/>
  <c r="O460" i="9"/>
  <c r="R459" i="9"/>
  <c r="Q459" i="9"/>
  <c r="P459" i="9"/>
  <c r="O459" i="9"/>
  <c r="R458" i="9"/>
  <c r="Q458" i="9"/>
  <c r="P458" i="9"/>
  <c r="O458" i="9"/>
  <c r="R457" i="9"/>
  <c r="Q457" i="9"/>
  <c r="P457" i="9"/>
  <c r="O457" i="9"/>
  <c r="R456" i="9"/>
  <c r="Q456" i="9"/>
  <c r="P456" i="9"/>
  <c r="O456" i="9"/>
  <c r="R455" i="9"/>
  <c r="Q455" i="9"/>
  <c r="P455" i="9"/>
  <c r="O455" i="9"/>
  <c r="R454" i="9"/>
  <c r="Q454" i="9"/>
  <c r="P454" i="9"/>
  <c r="O454" i="9"/>
  <c r="R453" i="9"/>
  <c r="Q453" i="9"/>
  <c r="P453" i="9"/>
  <c r="O453" i="9"/>
  <c r="R452" i="9"/>
  <c r="Q452" i="9"/>
  <c r="P452" i="9"/>
  <c r="O452" i="9"/>
  <c r="R451" i="9"/>
  <c r="Q451" i="9"/>
  <c r="P451" i="9"/>
  <c r="O451" i="9"/>
  <c r="R450" i="9"/>
  <c r="Q450" i="9"/>
  <c r="P450" i="9"/>
  <c r="O450" i="9"/>
  <c r="R449" i="9"/>
  <c r="Q449" i="9"/>
  <c r="P449" i="9"/>
  <c r="O449" i="9"/>
  <c r="R448" i="9"/>
  <c r="Q448" i="9"/>
  <c r="P448" i="9"/>
  <c r="O448" i="9"/>
  <c r="R447" i="9"/>
  <c r="Q447" i="9"/>
  <c r="P447" i="9"/>
  <c r="O447" i="9"/>
  <c r="R446" i="9"/>
  <c r="Q446" i="9"/>
  <c r="P446" i="9"/>
  <c r="O446" i="9"/>
  <c r="R445" i="9"/>
  <c r="Q445" i="9"/>
  <c r="P445" i="9"/>
  <c r="O445" i="9"/>
  <c r="R444" i="9"/>
  <c r="Q444" i="9"/>
  <c r="P444" i="9"/>
  <c r="O444" i="9"/>
  <c r="R443" i="9"/>
  <c r="Q443" i="9"/>
  <c r="P443" i="9"/>
  <c r="O443" i="9"/>
  <c r="R442" i="9"/>
  <c r="Q442" i="9"/>
  <c r="P442" i="9"/>
  <c r="O442" i="9"/>
  <c r="R441" i="9"/>
  <c r="Q441" i="9"/>
  <c r="P441" i="9"/>
  <c r="O441" i="9"/>
  <c r="R440" i="9"/>
  <c r="Q440" i="9"/>
  <c r="P440" i="9"/>
  <c r="O440" i="9"/>
  <c r="R439" i="9"/>
  <c r="Q439" i="9"/>
  <c r="P439" i="9"/>
  <c r="O439" i="9"/>
  <c r="R438" i="9"/>
  <c r="Q438" i="9"/>
  <c r="P438" i="9"/>
  <c r="O438" i="9"/>
  <c r="R437" i="9"/>
  <c r="Q437" i="9"/>
  <c r="P437" i="9"/>
  <c r="O437" i="9"/>
  <c r="R436" i="9"/>
  <c r="Q436" i="9"/>
  <c r="P436" i="9"/>
  <c r="O436" i="9"/>
  <c r="R435" i="9"/>
  <c r="Q435" i="9"/>
  <c r="P435" i="9"/>
  <c r="O435" i="9"/>
  <c r="R434" i="9"/>
  <c r="Q434" i="9"/>
  <c r="P434" i="9"/>
  <c r="O434" i="9"/>
  <c r="R433" i="9"/>
  <c r="Q433" i="9"/>
  <c r="P433" i="9"/>
  <c r="O433" i="9"/>
  <c r="R432" i="9"/>
  <c r="Q432" i="9"/>
  <c r="P432" i="9"/>
  <c r="O432" i="9"/>
  <c r="R431" i="9"/>
  <c r="Q431" i="9"/>
  <c r="P431" i="9"/>
  <c r="O431" i="9"/>
  <c r="R430" i="9"/>
  <c r="Q430" i="9"/>
  <c r="P430" i="9"/>
  <c r="O430" i="9"/>
  <c r="R429" i="9"/>
  <c r="Q429" i="9"/>
  <c r="P429" i="9"/>
  <c r="O429" i="9"/>
  <c r="R428" i="9"/>
  <c r="Q428" i="9"/>
  <c r="P428" i="9"/>
  <c r="O428" i="9"/>
  <c r="R427" i="9"/>
  <c r="Q427" i="9"/>
  <c r="P427" i="9"/>
  <c r="O427" i="9"/>
  <c r="R426" i="9"/>
  <c r="Q426" i="9"/>
  <c r="P426" i="9"/>
  <c r="O426" i="9"/>
  <c r="R425" i="9"/>
  <c r="Q425" i="9"/>
  <c r="P425" i="9"/>
  <c r="O425" i="9"/>
  <c r="R424" i="9"/>
  <c r="Q424" i="9"/>
  <c r="P424" i="9"/>
  <c r="O424" i="9"/>
  <c r="R423" i="9"/>
  <c r="Q423" i="9"/>
  <c r="P423" i="9"/>
  <c r="O423" i="9"/>
  <c r="R422" i="9"/>
  <c r="Q422" i="9"/>
  <c r="P422" i="9"/>
  <c r="O422" i="9"/>
  <c r="R421" i="9"/>
  <c r="Q421" i="9"/>
  <c r="P421" i="9"/>
  <c r="O421" i="9"/>
  <c r="R420" i="9"/>
  <c r="Q420" i="9"/>
  <c r="P420" i="9"/>
  <c r="O420" i="9"/>
  <c r="R419" i="9"/>
  <c r="Q419" i="9"/>
  <c r="P419" i="9"/>
  <c r="O419" i="9"/>
  <c r="R418" i="9"/>
  <c r="Q418" i="9"/>
  <c r="P418" i="9"/>
  <c r="O418" i="9"/>
  <c r="R417" i="9"/>
  <c r="Q417" i="9"/>
  <c r="P417" i="9"/>
  <c r="O417" i="9"/>
  <c r="R416" i="9"/>
  <c r="Q416" i="9"/>
  <c r="P416" i="9"/>
  <c r="O416" i="9"/>
  <c r="R415" i="9"/>
  <c r="Q415" i="9"/>
  <c r="P415" i="9"/>
  <c r="O415" i="9"/>
  <c r="R414" i="9"/>
  <c r="Q414" i="9"/>
  <c r="P414" i="9"/>
  <c r="O414" i="9"/>
  <c r="R413" i="9"/>
  <c r="Q413" i="9"/>
  <c r="P413" i="9"/>
  <c r="O413" i="9"/>
  <c r="R412" i="9"/>
  <c r="Q412" i="9"/>
  <c r="P412" i="9"/>
  <c r="O412" i="9"/>
  <c r="R411" i="9"/>
  <c r="Q411" i="9"/>
  <c r="P411" i="9"/>
  <c r="O411" i="9"/>
  <c r="R410" i="9"/>
  <c r="Q410" i="9"/>
  <c r="P410" i="9"/>
  <c r="O410" i="9"/>
  <c r="R409" i="9"/>
  <c r="Q409" i="9"/>
  <c r="P409" i="9"/>
  <c r="O409" i="9"/>
  <c r="R408" i="9"/>
  <c r="Q408" i="9"/>
  <c r="P408" i="9"/>
  <c r="O408" i="9"/>
  <c r="R407" i="9"/>
  <c r="Q407" i="9"/>
  <c r="P407" i="9"/>
  <c r="O407" i="9"/>
  <c r="R406" i="9"/>
  <c r="Q406" i="9"/>
  <c r="P406" i="9"/>
  <c r="O406" i="9"/>
  <c r="R405" i="9"/>
  <c r="Q405" i="9"/>
  <c r="P405" i="9"/>
  <c r="O405" i="9"/>
  <c r="R404" i="9"/>
  <c r="Q404" i="9"/>
  <c r="P404" i="9"/>
  <c r="O404" i="9"/>
  <c r="R403" i="9"/>
  <c r="Q403" i="9"/>
  <c r="P403" i="9"/>
  <c r="O403" i="9"/>
  <c r="R402" i="9"/>
  <c r="Q402" i="9"/>
  <c r="P402" i="9"/>
  <c r="O402" i="9"/>
  <c r="R401" i="9"/>
  <c r="Q401" i="9"/>
  <c r="P401" i="9"/>
  <c r="O401" i="9"/>
  <c r="R400" i="9"/>
  <c r="Q400" i="9"/>
  <c r="P400" i="9"/>
  <c r="O400" i="9"/>
  <c r="R399" i="9"/>
  <c r="Q399" i="9"/>
  <c r="P399" i="9"/>
  <c r="O399" i="9"/>
  <c r="R398" i="9"/>
  <c r="Q398" i="9"/>
  <c r="P398" i="9"/>
  <c r="O398" i="9"/>
  <c r="R397" i="9"/>
  <c r="Q397" i="9"/>
  <c r="P397" i="9"/>
  <c r="O397" i="9"/>
  <c r="R396" i="9"/>
  <c r="Q396" i="9"/>
  <c r="P396" i="9"/>
  <c r="O396" i="9"/>
  <c r="R395" i="9"/>
  <c r="Q395" i="9"/>
  <c r="P395" i="9"/>
  <c r="O395" i="9"/>
  <c r="R394" i="9"/>
  <c r="Q394" i="9"/>
  <c r="P394" i="9"/>
  <c r="O394" i="9"/>
  <c r="R393" i="9"/>
  <c r="Q393" i="9"/>
  <c r="P393" i="9"/>
  <c r="O393" i="9"/>
  <c r="R392" i="9"/>
  <c r="Q392" i="9"/>
  <c r="P392" i="9"/>
  <c r="O392" i="9"/>
  <c r="R391" i="9"/>
  <c r="Q391" i="9"/>
  <c r="P391" i="9"/>
  <c r="O391" i="9"/>
  <c r="R390" i="9"/>
  <c r="Q390" i="9"/>
  <c r="P390" i="9"/>
  <c r="O390" i="9"/>
  <c r="R389" i="9"/>
  <c r="Q389" i="9"/>
  <c r="P389" i="9"/>
  <c r="O389" i="9"/>
  <c r="R388" i="9"/>
  <c r="Q388" i="9"/>
  <c r="P388" i="9"/>
  <c r="O388" i="9"/>
  <c r="R387" i="9"/>
  <c r="Q387" i="9"/>
  <c r="P387" i="9"/>
  <c r="O387" i="9"/>
  <c r="R386" i="9"/>
  <c r="Q386" i="9"/>
  <c r="P386" i="9"/>
  <c r="O386" i="9"/>
  <c r="R385" i="9"/>
  <c r="Q385" i="9"/>
  <c r="P385" i="9"/>
  <c r="O385" i="9"/>
  <c r="R384" i="9"/>
  <c r="Q384" i="9"/>
  <c r="P384" i="9"/>
  <c r="O384" i="9"/>
  <c r="R383" i="9"/>
  <c r="Q383" i="9"/>
  <c r="P383" i="9"/>
  <c r="O383" i="9"/>
  <c r="R382" i="9"/>
  <c r="Q382" i="9"/>
  <c r="P382" i="9"/>
  <c r="O382" i="9"/>
  <c r="R381" i="9"/>
  <c r="Q381" i="9"/>
  <c r="P381" i="9"/>
  <c r="O381" i="9"/>
  <c r="R380" i="9"/>
  <c r="Q380" i="9"/>
  <c r="P380" i="9"/>
  <c r="O380" i="9"/>
  <c r="R379" i="9"/>
  <c r="Q379" i="9"/>
  <c r="P379" i="9"/>
  <c r="O379" i="9"/>
  <c r="R378" i="9"/>
  <c r="Q378" i="9"/>
  <c r="P378" i="9"/>
  <c r="O378" i="9"/>
  <c r="R377" i="9"/>
  <c r="Q377" i="9"/>
  <c r="P377" i="9"/>
  <c r="O377" i="9"/>
  <c r="R376" i="9"/>
  <c r="Q376" i="9"/>
  <c r="P376" i="9"/>
  <c r="O376" i="9"/>
  <c r="R375" i="9"/>
  <c r="Q375" i="9"/>
  <c r="P375" i="9"/>
  <c r="O375" i="9"/>
  <c r="R374" i="9"/>
  <c r="Q374" i="9"/>
  <c r="P374" i="9"/>
  <c r="O374" i="9"/>
  <c r="R373" i="9"/>
  <c r="Q373" i="9"/>
  <c r="P373" i="9"/>
  <c r="O373" i="9"/>
  <c r="R372" i="9"/>
  <c r="Q372" i="9"/>
  <c r="P372" i="9"/>
  <c r="O372" i="9"/>
  <c r="R371" i="9"/>
  <c r="Q371" i="9"/>
  <c r="P371" i="9"/>
  <c r="O371" i="9"/>
  <c r="R370" i="9"/>
  <c r="Q370" i="9"/>
  <c r="P370" i="9"/>
  <c r="O370" i="9"/>
  <c r="R369" i="9"/>
  <c r="Q369" i="9"/>
  <c r="P369" i="9"/>
  <c r="O369" i="9"/>
  <c r="R368" i="9"/>
  <c r="Q368" i="9"/>
  <c r="P368" i="9"/>
  <c r="O368" i="9"/>
  <c r="R367" i="9"/>
  <c r="Q367" i="9"/>
  <c r="P367" i="9"/>
  <c r="O367" i="9"/>
  <c r="R366" i="9"/>
  <c r="Q366" i="9"/>
  <c r="P366" i="9"/>
  <c r="O366" i="9"/>
  <c r="R365" i="9"/>
  <c r="Q365" i="9"/>
  <c r="P365" i="9"/>
  <c r="O365" i="9"/>
  <c r="R364" i="9"/>
  <c r="Q364" i="9"/>
  <c r="P364" i="9"/>
  <c r="O364" i="9"/>
  <c r="R363" i="9"/>
  <c r="Q363" i="9"/>
  <c r="P363" i="9"/>
  <c r="O363" i="9"/>
  <c r="R362" i="9"/>
  <c r="Q362" i="9"/>
  <c r="P362" i="9"/>
  <c r="O362" i="9"/>
  <c r="R361" i="9"/>
  <c r="Q361" i="9"/>
  <c r="P361" i="9"/>
  <c r="O361" i="9"/>
  <c r="R360" i="9"/>
  <c r="Q360" i="9"/>
  <c r="P360" i="9"/>
  <c r="O360" i="9"/>
  <c r="R359" i="9"/>
  <c r="Q359" i="9"/>
  <c r="P359" i="9"/>
  <c r="O359" i="9"/>
  <c r="R358" i="9"/>
  <c r="Q358" i="9"/>
  <c r="P358" i="9"/>
  <c r="O358" i="9"/>
  <c r="R357" i="9"/>
  <c r="Q357" i="9"/>
  <c r="P357" i="9"/>
  <c r="O357" i="9"/>
  <c r="R356" i="9"/>
  <c r="Q356" i="9"/>
  <c r="P356" i="9"/>
  <c r="O356" i="9"/>
  <c r="R355" i="9"/>
  <c r="Q355" i="9"/>
  <c r="P355" i="9"/>
  <c r="O355" i="9"/>
  <c r="R354" i="9"/>
  <c r="Q354" i="9"/>
  <c r="P354" i="9"/>
  <c r="O354" i="9"/>
  <c r="R353" i="9"/>
  <c r="Q353" i="9"/>
  <c r="P353" i="9"/>
  <c r="O353" i="9"/>
  <c r="R352" i="9"/>
  <c r="Q352" i="9"/>
  <c r="P352" i="9"/>
  <c r="O352" i="9"/>
  <c r="R351" i="9"/>
  <c r="Q351" i="9"/>
  <c r="P351" i="9"/>
  <c r="O351" i="9"/>
  <c r="R350" i="9"/>
  <c r="Q350" i="9"/>
  <c r="P350" i="9"/>
  <c r="O350" i="9"/>
  <c r="R349" i="9"/>
  <c r="Q349" i="9"/>
  <c r="P349" i="9"/>
  <c r="O349" i="9"/>
  <c r="R348" i="9"/>
  <c r="Q348" i="9"/>
  <c r="P348" i="9"/>
  <c r="O348" i="9"/>
  <c r="R347" i="9"/>
  <c r="Q347" i="9"/>
  <c r="P347" i="9"/>
  <c r="O347" i="9"/>
  <c r="R346" i="9"/>
  <c r="Q346" i="9"/>
  <c r="P346" i="9"/>
  <c r="O346" i="9"/>
  <c r="R345" i="9"/>
  <c r="Q345" i="9"/>
  <c r="P345" i="9"/>
  <c r="O345" i="9"/>
  <c r="R344" i="9"/>
  <c r="Q344" i="9"/>
  <c r="P344" i="9"/>
  <c r="O344" i="9"/>
  <c r="R343" i="9"/>
  <c r="Q343" i="9"/>
  <c r="P343" i="9"/>
  <c r="O343" i="9"/>
  <c r="R342" i="9"/>
  <c r="Q342" i="9"/>
  <c r="P342" i="9"/>
  <c r="O342" i="9"/>
  <c r="R341" i="9"/>
  <c r="Q341" i="9"/>
  <c r="P341" i="9"/>
  <c r="O341" i="9"/>
  <c r="R340" i="9"/>
  <c r="Q340" i="9"/>
  <c r="P340" i="9"/>
  <c r="O340" i="9"/>
  <c r="R339" i="9"/>
  <c r="Q339" i="9"/>
  <c r="P339" i="9"/>
  <c r="O339" i="9"/>
  <c r="R338" i="9"/>
  <c r="Q338" i="9"/>
  <c r="P338" i="9"/>
  <c r="O338" i="9"/>
  <c r="R337" i="9"/>
  <c r="Q337" i="9"/>
  <c r="P337" i="9"/>
  <c r="O337" i="9"/>
  <c r="R336" i="9"/>
  <c r="Q336" i="9"/>
  <c r="P336" i="9"/>
  <c r="O336" i="9"/>
  <c r="R335" i="9"/>
  <c r="Q335" i="9"/>
  <c r="P335" i="9"/>
  <c r="O335" i="9"/>
  <c r="R334" i="9"/>
  <c r="Q334" i="9"/>
  <c r="P334" i="9"/>
  <c r="O334" i="9"/>
  <c r="R333" i="9"/>
  <c r="Q333" i="9"/>
  <c r="P333" i="9"/>
  <c r="O333" i="9"/>
  <c r="R332" i="9"/>
  <c r="Q332" i="9"/>
  <c r="P332" i="9"/>
  <c r="O332" i="9"/>
  <c r="R331" i="9"/>
  <c r="Q331" i="9"/>
  <c r="P331" i="9"/>
  <c r="O331" i="9"/>
  <c r="R330" i="9"/>
  <c r="Q330" i="9"/>
  <c r="P330" i="9"/>
  <c r="O330" i="9"/>
  <c r="R329" i="9"/>
  <c r="Q329" i="9"/>
  <c r="P329" i="9"/>
  <c r="O329" i="9"/>
  <c r="R328" i="9"/>
  <c r="Q328" i="9"/>
  <c r="P328" i="9"/>
  <c r="O328" i="9"/>
  <c r="R327" i="9"/>
  <c r="Q327" i="9"/>
  <c r="P327" i="9"/>
  <c r="O327" i="9"/>
  <c r="R326" i="9"/>
  <c r="Q326" i="9"/>
  <c r="P326" i="9"/>
  <c r="O326" i="9"/>
  <c r="R325" i="9"/>
  <c r="Q325" i="9"/>
  <c r="P325" i="9"/>
  <c r="O325" i="9"/>
  <c r="R324" i="9"/>
  <c r="Q324" i="9"/>
  <c r="P324" i="9"/>
  <c r="O324" i="9"/>
  <c r="R323" i="9"/>
  <c r="Q323" i="9"/>
  <c r="P323" i="9"/>
  <c r="O323" i="9"/>
  <c r="R322" i="9"/>
  <c r="Q322" i="9"/>
  <c r="P322" i="9"/>
  <c r="O322" i="9"/>
  <c r="R321" i="9"/>
  <c r="Q321" i="9"/>
  <c r="P321" i="9"/>
  <c r="O321" i="9"/>
  <c r="R320" i="9"/>
  <c r="Q320" i="9"/>
  <c r="P320" i="9"/>
  <c r="O320" i="9"/>
  <c r="R319" i="9"/>
  <c r="Q319" i="9"/>
  <c r="P319" i="9"/>
  <c r="O319" i="9"/>
  <c r="R318" i="9"/>
  <c r="Q318" i="9"/>
  <c r="P318" i="9"/>
  <c r="O318" i="9"/>
  <c r="R317" i="9"/>
  <c r="Q317" i="9"/>
  <c r="P317" i="9"/>
  <c r="O317" i="9"/>
  <c r="R316" i="9"/>
  <c r="Q316" i="9"/>
  <c r="P316" i="9"/>
  <c r="O316" i="9"/>
  <c r="R315" i="9"/>
  <c r="Q315" i="9"/>
  <c r="P315" i="9"/>
  <c r="O315" i="9"/>
  <c r="R314" i="9"/>
  <c r="Q314" i="9"/>
  <c r="P314" i="9"/>
  <c r="O314" i="9"/>
  <c r="R313" i="9"/>
  <c r="Q313" i="9"/>
  <c r="P313" i="9"/>
  <c r="O313" i="9"/>
  <c r="R312" i="9"/>
  <c r="Q312" i="9"/>
  <c r="P312" i="9"/>
  <c r="O312" i="9"/>
  <c r="R311" i="9"/>
  <c r="Q311" i="9"/>
  <c r="P311" i="9"/>
  <c r="O311" i="9"/>
  <c r="R310" i="9"/>
  <c r="Q310" i="9"/>
  <c r="P310" i="9"/>
  <c r="O310" i="9"/>
  <c r="R309" i="9"/>
  <c r="Q309" i="9"/>
  <c r="P309" i="9"/>
  <c r="O309" i="9"/>
  <c r="R308" i="9"/>
  <c r="Q308" i="9"/>
  <c r="P308" i="9"/>
  <c r="O308" i="9"/>
  <c r="R307" i="9"/>
  <c r="Q307" i="9"/>
  <c r="P307" i="9"/>
  <c r="O307" i="9"/>
  <c r="R306" i="9"/>
  <c r="Q306" i="9"/>
  <c r="P306" i="9"/>
  <c r="O306" i="9"/>
  <c r="R305" i="9"/>
  <c r="Q305" i="9"/>
  <c r="P305" i="9"/>
  <c r="O305" i="9"/>
  <c r="R304" i="9"/>
  <c r="Q304" i="9"/>
  <c r="P304" i="9"/>
  <c r="O304" i="9"/>
  <c r="R303" i="9"/>
  <c r="Q303" i="9"/>
  <c r="P303" i="9"/>
  <c r="O303" i="9"/>
  <c r="R302" i="9"/>
  <c r="Q302" i="9"/>
  <c r="P302" i="9"/>
  <c r="O302" i="9"/>
  <c r="R301" i="9"/>
  <c r="Q301" i="9"/>
  <c r="P301" i="9"/>
  <c r="O301" i="9"/>
  <c r="R300" i="9"/>
  <c r="Q300" i="9"/>
  <c r="P300" i="9"/>
  <c r="O300" i="9"/>
  <c r="R299" i="9"/>
  <c r="Q299" i="9"/>
  <c r="P299" i="9"/>
  <c r="O299" i="9"/>
  <c r="R298" i="9"/>
  <c r="Q298" i="9"/>
  <c r="P298" i="9"/>
  <c r="O298" i="9"/>
  <c r="R297" i="9"/>
  <c r="Q297" i="9"/>
  <c r="P297" i="9"/>
  <c r="O297" i="9"/>
  <c r="R296" i="9"/>
  <c r="Q296" i="9"/>
  <c r="P296" i="9"/>
  <c r="O296" i="9"/>
  <c r="R295" i="9"/>
  <c r="Q295" i="9"/>
  <c r="P295" i="9"/>
  <c r="O295" i="9"/>
  <c r="R294" i="9"/>
  <c r="Q294" i="9"/>
  <c r="P294" i="9"/>
  <c r="O294" i="9"/>
  <c r="R293" i="9"/>
  <c r="Q293" i="9"/>
  <c r="P293" i="9"/>
  <c r="O293" i="9"/>
  <c r="R292" i="9"/>
  <c r="Q292" i="9"/>
  <c r="P292" i="9"/>
  <c r="O292" i="9"/>
  <c r="R291" i="9"/>
  <c r="Q291" i="9"/>
  <c r="P291" i="9"/>
  <c r="O291" i="9"/>
  <c r="R290" i="9"/>
  <c r="Q290" i="9"/>
  <c r="P290" i="9"/>
  <c r="O290" i="9"/>
  <c r="R289" i="9"/>
  <c r="Q289" i="9"/>
  <c r="P289" i="9"/>
  <c r="O289" i="9"/>
  <c r="R288" i="9"/>
  <c r="Q288" i="9"/>
  <c r="P288" i="9"/>
  <c r="O288" i="9"/>
  <c r="R287" i="9"/>
  <c r="Q287" i="9"/>
  <c r="P287" i="9"/>
  <c r="O287" i="9"/>
  <c r="R286" i="9"/>
  <c r="Q286" i="9"/>
  <c r="P286" i="9"/>
  <c r="O286" i="9"/>
  <c r="R285" i="9"/>
  <c r="Q285" i="9"/>
  <c r="P285" i="9"/>
  <c r="O285" i="9"/>
  <c r="R284" i="9"/>
  <c r="Q284" i="9"/>
  <c r="P284" i="9"/>
  <c r="O284" i="9"/>
  <c r="R283" i="9"/>
  <c r="Q283" i="9"/>
  <c r="P283" i="9"/>
  <c r="O283" i="9"/>
  <c r="R282" i="9"/>
  <c r="Q282" i="9"/>
  <c r="P282" i="9"/>
  <c r="O282" i="9"/>
  <c r="R281" i="9"/>
  <c r="Q281" i="9"/>
  <c r="P281" i="9"/>
  <c r="O281" i="9"/>
  <c r="R280" i="9"/>
  <c r="Q280" i="9"/>
  <c r="P280" i="9"/>
  <c r="O280" i="9"/>
  <c r="R279" i="9"/>
  <c r="Q279" i="9"/>
  <c r="P279" i="9"/>
  <c r="O279" i="9"/>
  <c r="R278" i="9"/>
  <c r="Q278" i="9"/>
  <c r="P278" i="9"/>
  <c r="O278" i="9"/>
  <c r="R277" i="9"/>
  <c r="Q277" i="9"/>
  <c r="P277" i="9"/>
  <c r="O277" i="9"/>
  <c r="R276" i="9"/>
  <c r="Q276" i="9"/>
  <c r="P276" i="9"/>
  <c r="O276" i="9"/>
  <c r="R275" i="9"/>
  <c r="Q275" i="9"/>
  <c r="P275" i="9"/>
  <c r="O275" i="9"/>
  <c r="R274" i="9"/>
  <c r="Q274" i="9"/>
  <c r="P274" i="9"/>
  <c r="O274" i="9"/>
  <c r="R273" i="9"/>
  <c r="Q273" i="9"/>
  <c r="P273" i="9"/>
  <c r="O273" i="9"/>
  <c r="R272" i="9"/>
  <c r="Q272" i="9"/>
  <c r="P272" i="9"/>
  <c r="O272" i="9"/>
  <c r="R271" i="9"/>
  <c r="Q271" i="9"/>
  <c r="P271" i="9"/>
  <c r="O271" i="9"/>
  <c r="R270" i="9"/>
  <c r="Q270" i="9"/>
  <c r="P270" i="9"/>
  <c r="O270" i="9"/>
  <c r="R269" i="9"/>
  <c r="Q269" i="9"/>
  <c r="P269" i="9"/>
  <c r="O269" i="9"/>
  <c r="R268" i="9"/>
  <c r="Q268" i="9"/>
  <c r="P268" i="9"/>
  <c r="O268" i="9"/>
  <c r="R267" i="9"/>
  <c r="Q267" i="9"/>
  <c r="P267" i="9"/>
  <c r="O267" i="9"/>
  <c r="R266" i="9"/>
  <c r="Q266" i="9"/>
  <c r="P266" i="9"/>
  <c r="O266" i="9"/>
  <c r="R265" i="9"/>
  <c r="Q265" i="9"/>
  <c r="P265" i="9"/>
  <c r="O265" i="9"/>
  <c r="R264" i="9"/>
  <c r="Q264" i="9"/>
  <c r="P264" i="9"/>
  <c r="O264" i="9"/>
  <c r="R263" i="9"/>
  <c r="Q263" i="9"/>
  <c r="P263" i="9"/>
  <c r="O263" i="9"/>
  <c r="R262" i="9"/>
  <c r="Q262" i="9"/>
  <c r="P262" i="9"/>
  <c r="O262" i="9"/>
  <c r="R261" i="9"/>
  <c r="Q261" i="9"/>
  <c r="P261" i="9"/>
  <c r="O261" i="9"/>
  <c r="R260" i="9"/>
  <c r="Q260" i="9"/>
  <c r="P260" i="9"/>
  <c r="O260" i="9"/>
  <c r="R259" i="9"/>
  <c r="Q259" i="9"/>
  <c r="P259" i="9"/>
  <c r="O259" i="9"/>
  <c r="R258" i="9"/>
  <c r="Q258" i="9"/>
  <c r="P258" i="9"/>
  <c r="O258" i="9"/>
  <c r="R257" i="9"/>
  <c r="Q257" i="9"/>
  <c r="P257" i="9"/>
  <c r="O257" i="9"/>
  <c r="R256" i="9"/>
  <c r="Q256" i="9"/>
  <c r="P256" i="9"/>
  <c r="O256" i="9"/>
  <c r="R255" i="9"/>
  <c r="Q255" i="9"/>
  <c r="P255" i="9"/>
  <c r="O255" i="9"/>
  <c r="R254" i="9"/>
  <c r="Q254" i="9"/>
  <c r="P254" i="9"/>
  <c r="O254" i="9"/>
  <c r="R253" i="9"/>
  <c r="Q253" i="9"/>
  <c r="P253" i="9"/>
  <c r="O253" i="9"/>
  <c r="R252" i="9"/>
  <c r="Q252" i="9"/>
  <c r="P252" i="9"/>
  <c r="O252" i="9"/>
  <c r="R251" i="9"/>
  <c r="Q251" i="9"/>
  <c r="P251" i="9"/>
  <c r="O251" i="9"/>
  <c r="R250" i="9"/>
  <c r="Q250" i="9"/>
  <c r="P250" i="9"/>
  <c r="O250" i="9"/>
  <c r="R249" i="9"/>
  <c r="Q249" i="9"/>
  <c r="P249" i="9"/>
  <c r="O249" i="9"/>
  <c r="R248" i="9"/>
  <c r="Q248" i="9"/>
  <c r="P248" i="9"/>
  <c r="O248" i="9"/>
  <c r="R247" i="9"/>
  <c r="Q247" i="9"/>
  <c r="P247" i="9"/>
  <c r="O247" i="9"/>
  <c r="R246" i="9"/>
  <c r="Q246" i="9"/>
  <c r="P246" i="9"/>
  <c r="O246" i="9"/>
  <c r="R245" i="9"/>
  <c r="Q245" i="9"/>
  <c r="P245" i="9"/>
  <c r="O245" i="9"/>
  <c r="R244" i="9"/>
  <c r="Q244" i="9"/>
  <c r="P244" i="9"/>
  <c r="O244" i="9"/>
  <c r="R243" i="9"/>
  <c r="Q243" i="9"/>
  <c r="P243" i="9"/>
  <c r="O243" i="9"/>
  <c r="R242" i="9"/>
  <c r="Q242" i="9"/>
  <c r="P242" i="9"/>
  <c r="O242" i="9"/>
  <c r="R241" i="9"/>
  <c r="Q241" i="9"/>
  <c r="P241" i="9"/>
  <c r="O241" i="9"/>
  <c r="R240" i="9"/>
  <c r="Q240" i="9"/>
  <c r="P240" i="9"/>
  <c r="O240" i="9"/>
  <c r="R239" i="9"/>
  <c r="Q239" i="9"/>
  <c r="P239" i="9"/>
  <c r="O239" i="9"/>
  <c r="R238" i="9"/>
  <c r="Q238" i="9"/>
  <c r="P238" i="9"/>
  <c r="O238" i="9"/>
  <c r="R237" i="9"/>
  <c r="Q237" i="9"/>
  <c r="P237" i="9"/>
  <c r="O237" i="9"/>
  <c r="R236" i="9"/>
  <c r="Q236" i="9"/>
  <c r="P236" i="9"/>
  <c r="O236" i="9"/>
  <c r="R235" i="9"/>
  <c r="Q235" i="9"/>
  <c r="P235" i="9"/>
  <c r="O235" i="9"/>
  <c r="R234" i="9"/>
  <c r="Q234" i="9"/>
  <c r="P234" i="9"/>
  <c r="O234" i="9"/>
  <c r="R233" i="9"/>
  <c r="Q233" i="9"/>
  <c r="P233" i="9"/>
  <c r="O233" i="9"/>
  <c r="R232" i="9"/>
  <c r="Q232" i="9"/>
  <c r="P232" i="9"/>
  <c r="O232" i="9"/>
  <c r="R231" i="9"/>
  <c r="Q231" i="9"/>
  <c r="P231" i="9"/>
  <c r="O231" i="9"/>
  <c r="R230" i="9"/>
  <c r="Q230" i="9"/>
  <c r="P230" i="9"/>
  <c r="O230" i="9"/>
  <c r="R229" i="9"/>
  <c r="Q229" i="9"/>
  <c r="P229" i="9"/>
  <c r="O229" i="9"/>
  <c r="R228" i="9"/>
  <c r="Q228" i="9"/>
  <c r="P228" i="9"/>
  <c r="O228" i="9"/>
  <c r="R227" i="9"/>
  <c r="Q227" i="9"/>
  <c r="P227" i="9"/>
  <c r="O227" i="9"/>
  <c r="R226" i="9"/>
  <c r="Q226" i="9"/>
  <c r="P226" i="9"/>
  <c r="O226" i="9"/>
  <c r="R225" i="9"/>
  <c r="Q225" i="9"/>
  <c r="P225" i="9"/>
  <c r="O225" i="9"/>
  <c r="R224" i="9"/>
  <c r="Q224" i="9"/>
  <c r="P224" i="9"/>
  <c r="O224" i="9"/>
  <c r="R223" i="9"/>
  <c r="Q223" i="9"/>
  <c r="P223" i="9"/>
  <c r="O223" i="9"/>
  <c r="R222" i="9"/>
  <c r="Q222" i="9"/>
  <c r="P222" i="9"/>
  <c r="O222" i="9"/>
  <c r="R221" i="9"/>
  <c r="Q221" i="9"/>
  <c r="P221" i="9"/>
  <c r="O221" i="9"/>
  <c r="R220" i="9"/>
  <c r="Q220" i="9"/>
  <c r="P220" i="9"/>
  <c r="O220" i="9"/>
  <c r="R219" i="9"/>
  <c r="Q219" i="9"/>
  <c r="P219" i="9"/>
  <c r="O219" i="9"/>
  <c r="R218" i="9"/>
  <c r="Q218" i="9"/>
  <c r="P218" i="9"/>
  <c r="O218" i="9"/>
  <c r="R217" i="9"/>
  <c r="Q217" i="9"/>
  <c r="P217" i="9"/>
  <c r="O217" i="9"/>
  <c r="R216" i="9"/>
  <c r="Q216" i="9"/>
  <c r="P216" i="9"/>
  <c r="O216" i="9"/>
  <c r="R215" i="9"/>
  <c r="Q215" i="9"/>
  <c r="P215" i="9"/>
  <c r="O215" i="9"/>
  <c r="R214" i="9"/>
  <c r="Q214" i="9"/>
  <c r="P214" i="9"/>
  <c r="O214" i="9"/>
  <c r="R213" i="9"/>
  <c r="Q213" i="9"/>
  <c r="P213" i="9"/>
  <c r="O213" i="9"/>
  <c r="R212" i="9"/>
  <c r="Q212" i="9"/>
  <c r="P212" i="9"/>
  <c r="O212" i="9"/>
  <c r="R211" i="9"/>
  <c r="Q211" i="9"/>
  <c r="P211" i="9"/>
  <c r="O211" i="9"/>
  <c r="R210" i="9"/>
  <c r="Q210" i="9"/>
  <c r="P210" i="9"/>
  <c r="O210" i="9"/>
  <c r="R209" i="9"/>
  <c r="Q209" i="9"/>
  <c r="P209" i="9"/>
  <c r="O209" i="9"/>
  <c r="R208" i="9"/>
  <c r="Q208" i="9"/>
  <c r="P208" i="9"/>
  <c r="O208" i="9"/>
  <c r="R207" i="9"/>
  <c r="Q207" i="9"/>
  <c r="P207" i="9"/>
  <c r="O207" i="9"/>
  <c r="R206" i="9"/>
  <c r="Q206" i="9"/>
  <c r="P206" i="9"/>
  <c r="O206" i="9"/>
  <c r="R205" i="9"/>
  <c r="Q205" i="9"/>
  <c r="P205" i="9"/>
  <c r="O205" i="9"/>
  <c r="R204" i="9"/>
  <c r="Q204" i="9"/>
  <c r="P204" i="9"/>
  <c r="O204" i="9"/>
  <c r="R203" i="9"/>
  <c r="Q203" i="9"/>
  <c r="P203" i="9"/>
  <c r="O203" i="9"/>
  <c r="R202" i="9"/>
  <c r="Q202" i="9"/>
  <c r="P202" i="9"/>
  <c r="O202" i="9"/>
  <c r="R201" i="9"/>
  <c r="Q201" i="9"/>
  <c r="P201" i="9"/>
  <c r="O201" i="9"/>
  <c r="R200" i="9"/>
  <c r="Q200" i="9"/>
  <c r="P200" i="9"/>
  <c r="O200" i="9"/>
  <c r="R199" i="9"/>
  <c r="Q199" i="9"/>
  <c r="P199" i="9"/>
  <c r="O199" i="9"/>
  <c r="R198" i="9"/>
  <c r="Q198" i="9"/>
  <c r="P198" i="9"/>
  <c r="O198" i="9"/>
  <c r="R197" i="9"/>
  <c r="Q197" i="9"/>
  <c r="P197" i="9"/>
  <c r="O197" i="9"/>
  <c r="R196" i="9"/>
  <c r="Q196" i="9"/>
  <c r="P196" i="9"/>
  <c r="O196" i="9"/>
  <c r="R195" i="9"/>
  <c r="Q195" i="9"/>
  <c r="P195" i="9"/>
  <c r="O195" i="9"/>
  <c r="R194" i="9"/>
  <c r="Q194" i="9"/>
  <c r="P194" i="9"/>
  <c r="O194" i="9"/>
  <c r="R193" i="9"/>
  <c r="Q193" i="9"/>
  <c r="P193" i="9"/>
  <c r="O193" i="9"/>
  <c r="R192" i="9"/>
  <c r="Q192" i="9"/>
  <c r="P192" i="9"/>
  <c r="O192" i="9"/>
  <c r="R191" i="9"/>
  <c r="Q191" i="9"/>
  <c r="P191" i="9"/>
  <c r="O191" i="9"/>
  <c r="R190" i="9"/>
  <c r="Q190" i="9"/>
  <c r="P190" i="9"/>
  <c r="O190" i="9"/>
  <c r="R189" i="9"/>
  <c r="Q189" i="9"/>
  <c r="P189" i="9"/>
  <c r="O189" i="9"/>
  <c r="R188" i="9"/>
  <c r="Q188" i="9"/>
  <c r="P188" i="9"/>
  <c r="O188" i="9"/>
  <c r="R187" i="9"/>
  <c r="Q187" i="9"/>
  <c r="P187" i="9"/>
  <c r="O187" i="9"/>
  <c r="R186" i="9"/>
  <c r="Q186" i="9"/>
  <c r="P186" i="9"/>
  <c r="O186" i="9"/>
  <c r="R185" i="9"/>
  <c r="Q185" i="9"/>
  <c r="P185" i="9"/>
  <c r="O185" i="9"/>
  <c r="R184" i="9"/>
  <c r="Q184" i="9"/>
  <c r="P184" i="9"/>
  <c r="O184" i="9"/>
  <c r="R183" i="9"/>
  <c r="Q183" i="9"/>
  <c r="P183" i="9"/>
  <c r="O183" i="9"/>
  <c r="R182" i="9"/>
  <c r="Q182" i="9"/>
  <c r="P182" i="9"/>
  <c r="O182" i="9"/>
  <c r="R181" i="9"/>
  <c r="Q181" i="9"/>
  <c r="P181" i="9"/>
  <c r="O181" i="9"/>
  <c r="R180" i="9"/>
  <c r="Q180" i="9"/>
  <c r="P180" i="9"/>
  <c r="O180" i="9"/>
  <c r="R179" i="9"/>
  <c r="Q179" i="9"/>
  <c r="P179" i="9"/>
  <c r="O179" i="9"/>
  <c r="R178" i="9"/>
  <c r="Q178" i="9"/>
  <c r="P178" i="9"/>
  <c r="O178" i="9"/>
  <c r="R177" i="9"/>
  <c r="Q177" i="9"/>
  <c r="P177" i="9"/>
  <c r="O177" i="9"/>
  <c r="R176" i="9"/>
  <c r="Q176" i="9"/>
  <c r="P176" i="9"/>
  <c r="O176" i="9"/>
  <c r="R175" i="9"/>
  <c r="Q175" i="9"/>
  <c r="P175" i="9"/>
  <c r="O175" i="9"/>
  <c r="R174" i="9"/>
  <c r="Q174" i="9"/>
  <c r="P174" i="9"/>
  <c r="O174" i="9"/>
  <c r="R173" i="9"/>
  <c r="Q173" i="9"/>
  <c r="P173" i="9"/>
  <c r="O173" i="9"/>
  <c r="R172" i="9"/>
  <c r="Q172" i="9"/>
  <c r="P172" i="9"/>
  <c r="O172" i="9"/>
  <c r="R171" i="9"/>
  <c r="Q171" i="9"/>
  <c r="P171" i="9"/>
  <c r="O171" i="9"/>
  <c r="R170" i="9"/>
  <c r="Q170" i="9"/>
  <c r="P170" i="9"/>
  <c r="O170" i="9"/>
  <c r="R169" i="9"/>
  <c r="Q169" i="9"/>
  <c r="P169" i="9"/>
  <c r="O169" i="9"/>
  <c r="R168" i="9"/>
  <c r="Q168" i="9"/>
  <c r="P168" i="9"/>
  <c r="O168" i="9"/>
  <c r="R167" i="9"/>
  <c r="Q167" i="9"/>
  <c r="P167" i="9"/>
  <c r="O167" i="9"/>
  <c r="R166" i="9"/>
  <c r="Q166" i="9"/>
  <c r="P166" i="9"/>
  <c r="O166" i="9"/>
  <c r="R165" i="9"/>
  <c r="Q165" i="9"/>
  <c r="P165" i="9"/>
  <c r="O165" i="9"/>
  <c r="R164" i="9"/>
  <c r="Q164" i="9"/>
  <c r="P164" i="9"/>
  <c r="O164" i="9"/>
  <c r="R163" i="9"/>
  <c r="Q163" i="9"/>
  <c r="P163" i="9"/>
  <c r="O163" i="9"/>
  <c r="R162" i="9"/>
  <c r="Q162" i="9"/>
  <c r="P162" i="9"/>
  <c r="O162" i="9"/>
  <c r="R161" i="9"/>
  <c r="Q161" i="9"/>
  <c r="P161" i="9"/>
  <c r="O161" i="9"/>
  <c r="R160" i="9"/>
  <c r="Q160" i="9"/>
  <c r="P160" i="9"/>
  <c r="O160" i="9"/>
  <c r="R159" i="9"/>
  <c r="Q159" i="9"/>
  <c r="P159" i="9"/>
  <c r="O159" i="9"/>
  <c r="R158" i="9"/>
  <c r="Q158" i="9"/>
  <c r="P158" i="9"/>
  <c r="O158" i="9"/>
  <c r="R157" i="9"/>
  <c r="Q157" i="9"/>
  <c r="P157" i="9"/>
  <c r="O157" i="9"/>
  <c r="R156" i="9"/>
  <c r="Q156" i="9"/>
  <c r="P156" i="9"/>
  <c r="O156" i="9"/>
  <c r="R155" i="9"/>
  <c r="Q155" i="9"/>
  <c r="P155" i="9"/>
  <c r="O155" i="9"/>
  <c r="R154" i="9"/>
  <c r="Q154" i="9"/>
  <c r="P154" i="9"/>
  <c r="O154" i="9"/>
  <c r="R153" i="9"/>
  <c r="Q153" i="9"/>
  <c r="P153" i="9"/>
  <c r="O153" i="9"/>
  <c r="R152" i="9"/>
  <c r="Q152" i="9"/>
  <c r="P152" i="9"/>
  <c r="O152" i="9"/>
  <c r="R151" i="9"/>
  <c r="Q151" i="9"/>
  <c r="P151" i="9"/>
  <c r="O151" i="9"/>
  <c r="R150" i="9"/>
  <c r="Q150" i="9"/>
  <c r="P150" i="9"/>
  <c r="O150" i="9"/>
  <c r="R149" i="9"/>
  <c r="Q149" i="9"/>
  <c r="P149" i="9"/>
  <c r="O149" i="9"/>
  <c r="R148" i="9"/>
  <c r="Q148" i="9"/>
  <c r="P148" i="9"/>
  <c r="O148" i="9"/>
  <c r="R147" i="9"/>
  <c r="Q147" i="9"/>
  <c r="P147" i="9"/>
  <c r="O147" i="9"/>
  <c r="R146" i="9"/>
  <c r="Q146" i="9"/>
  <c r="P146" i="9"/>
  <c r="O146" i="9"/>
  <c r="R145" i="9"/>
  <c r="Q145" i="9"/>
  <c r="P145" i="9"/>
  <c r="O145" i="9"/>
  <c r="R144" i="9"/>
  <c r="Q144" i="9"/>
  <c r="P144" i="9"/>
  <c r="O144" i="9"/>
  <c r="R143" i="9"/>
  <c r="Q143" i="9"/>
  <c r="P143" i="9"/>
  <c r="O143" i="9"/>
  <c r="R142" i="9"/>
  <c r="Q142" i="9"/>
  <c r="P142" i="9"/>
  <c r="O142" i="9"/>
  <c r="R141" i="9"/>
  <c r="Q141" i="9"/>
  <c r="P141" i="9"/>
  <c r="O141" i="9"/>
  <c r="R140" i="9"/>
  <c r="Q140" i="9"/>
  <c r="P140" i="9"/>
  <c r="O140" i="9"/>
  <c r="R139" i="9"/>
  <c r="Q139" i="9"/>
  <c r="P139" i="9"/>
  <c r="O139" i="9"/>
  <c r="R138" i="9"/>
  <c r="Q138" i="9"/>
  <c r="P138" i="9"/>
  <c r="O138" i="9"/>
  <c r="R137" i="9"/>
  <c r="Q137" i="9"/>
  <c r="P137" i="9"/>
  <c r="O137" i="9"/>
  <c r="R136" i="9"/>
  <c r="Q136" i="9"/>
  <c r="P136" i="9"/>
  <c r="O136" i="9"/>
  <c r="R135" i="9"/>
  <c r="Q135" i="9"/>
  <c r="P135" i="9"/>
  <c r="O135" i="9"/>
  <c r="R134" i="9"/>
  <c r="Q134" i="9"/>
  <c r="P134" i="9"/>
  <c r="O134" i="9"/>
  <c r="R133" i="9"/>
  <c r="Q133" i="9"/>
  <c r="P133" i="9"/>
  <c r="O133" i="9"/>
  <c r="R132" i="9"/>
  <c r="Q132" i="9"/>
  <c r="P132" i="9"/>
  <c r="O132" i="9"/>
  <c r="R131" i="9"/>
  <c r="Q131" i="9"/>
  <c r="P131" i="9"/>
  <c r="O131" i="9"/>
  <c r="R130" i="9"/>
  <c r="Q130" i="9"/>
  <c r="P130" i="9"/>
  <c r="O130" i="9"/>
  <c r="R129" i="9"/>
  <c r="Q129" i="9"/>
  <c r="P129" i="9"/>
  <c r="O129" i="9"/>
  <c r="R128" i="9"/>
  <c r="Q128" i="9"/>
  <c r="P128" i="9"/>
  <c r="O128" i="9"/>
  <c r="R127" i="9"/>
  <c r="Q127" i="9"/>
  <c r="P127" i="9"/>
  <c r="O127" i="9"/>
  <c r="R126" i="9"/>
  <c r="Q126" i="9"/>
  <c r="P126" i="9"/>
  <c r="O126" i="9"/>
  <c r="R125" i="9"/>
  <c r="Q125" i="9"/>
  <c r="P125" i="9"/>
  <c r="O125" i="9"/>
  <c r="R124" i="9"/>
  <c r="Q124" i="9"/>
  <c r="P124" i="9"/>
  <c r="O124" i="9"/>
  <c r="R123" i="9"/>
  <c r="Q123" i="9"/>
  <c r="P123" i="9"/>
  <c r="O123" i="9"/>
  <c r="R122" i="9"/>
  <c r="Q122" i="9"/>
  <c r="P122" i="9"/>
  <c r="O122" i="9"/>
  <c r="R121" i="9"/>
  <c r="Q121" i="9"/>
  <c r="P121" i="9"/>
  <c r="O121" i="9"/>
  <c r="R120" i="9"/>
  <c r="Q120" i="9"/>
  <c r="P120" i="9"/>
  <c r="O120" i="9"/>
  <c r="R119" i="9"/>
  <c r="Q119" i="9"/>
  <c r="P119" i="9"/>
  <c r="O119" i="9"/>
  <c r="R118" i="9"/>
  <c r="Q118" i="9"/>
  <c r="P118" i="9"/>
  <c r="O118" i="9"/>
  <c r="R117" i="9"/>
  <c r="Q117" i="9"/>
  <c r="P117" i="9"/>
  <c r="O117" i="9"/>
  <c r="R116" i="9"/>
  <c r="Q116" i="9"/>
  <c r="P116" i="9"/>
  <c r="O116" i="9"/>
  <c r="R115" i="9"/>
  <c r="Q115" i="9"/>
  <c r="P115" i="9"/>
  <c r="O115" i="9"/>
  <c r="R114" i="9"/>
  <c r="Q114" i="9"/>
  <c r="P114" i="9"/>
  <c r="O114" i="9"/>
  <c r="R113" i="9"/>
  <c r="Q113" i="9"/>
  <c r="P113" i="9"/>
  <c r="O113" i="9"/>
  <c r="R112" i="9"/>
  <c r="Q112" i="9"/>
  <c r="P112" i="9"/>
  <c r="O112" i="9"/>
  <c r="R111" i="9"/>
  <c r="Q111" i="9"/>
  <c r="P111" i="9"/>
  <c r="O111" i="9"/>
  <c r="R110" i="9"/>
  <c r="Q110" i="9"/>
  <c r="P110" i="9"/>
  <c r="O110" i="9"/>
  <c r="R109" i="9"/>
  <c r="Q109" i="9"/>
  <c r="P109" i="9"/>
  <c r="O109" i="9"/>
  <c r="R108" i="9"/>
  <c r="Q108" i="9"/>
  <c r="P108" i="9"/>
  <c r="O108" i="9"/>
  <c r="R107" i="9"/>
  <c r="Q107" i="9"/>
  <c r="P107" i="9"/>
  <c r="O107" i="9"/>
  <c r="R106" i="9"/>
  <c r="Q106" i="9"/>
  <c r="P106" i="9"/>
  <c r="O106" i="9"/>
  <c r="R105" i="9"/>
  <c r="Q105" i="9"/>
  <c r="P105" i="9"/>
  <c r="O105" i="9"/>
  <c r="R104" i="9"/>
  <c r="Q104" i="9"/>
  <c r="P104" i="9"/>
  <c r="O104" i="9"/>
  <c r="R103" i="9"/>
  <c r="Q103" i="9"/>
  <c r="P103" i="9"/>
  <c r="O103" i="9"/>
  <c r="R102" i="9"/>
  <c r="Q102" i="9"/>
  <c r="P102" i="9"/>
  <c r="O102" i="9"/>
  <c r="R101" i="9"/>
  <c r="Q101" i="9"/>
  <c r="P101" i="9"/>
  <c r="O101" i="9"/>
  <c r="R100" i="9"/>
  <c r="Q100" i="9"/>
  <c r="P100" i="9"/>
  <c r="O100" i="9"/>
  <c r="R99" i="9"/>
  <c r="Q99" i="9"/>
  <c r="P99" i="9"/>
  <c r="O99" i="9"/>
  <c r="R98" i="9"/>
  <c r="Q98" i="9"/>
  <c r="P98" i="9"/>
  <c r="O98" i="9"/>
  <c r="R97" i="9"/>
  <c r="Q97" i="9"/>
  <c r="P97" i="9"/>
  <c r="O97" i="9"/>
  <c r="R96" i="9"/>
  <c r="Q96" i="9"/>
  <c r="P96" i="9"/>
  <c r="O96" i="9"/>
  <c r="R95" i="9"/>
  <c r="Q95" i="9"/>
  <c r="P95" i="9"/>
  <c r="O95" i="9"/>
  <c r="R94" i="9"/>
  <c r="Q94" i="9"/>
  <c r="P94" i="9"/>
  <c r="O94" i="9"/>
  <c r="R93" i="9"/>
  <c r="Q93" i="9"/>
  <c r="P93" i="9"/>
  <c r="O93" i="9"/>
  <c r="R92" i="9"/>
  <c r="Q92" i="9"/>
  <c r="P92" i="9"/>
  <c r="O92" i="9"/>
  <c r="R91" i="9"/>
  <c r="Q91" i="9"/>
  <c r="P91" i="9"/>
  <c r="O91" i="9"/>
  <c r="R90" i="9"/>
  <c r="Q90" i="9"/>
  <c r="P90" i="9"/>
  <c r="O90" i="9"/>
  <c r="R89" i="9"/>
  <c r="Q89" i="9"/>
  <c r="P89" i="9"/>
  <c r="O89" i="9"/>
  <c r="R88" i="9"/>
  <c r="Q88" i="9"/>
  <c r="P88" i="9"/>
  <c r="O88" i="9"/>
  <c r="R87" i="9"/>
  <c r="Q87" i="9"/>
  <c r="P87" i="9"/>
  <c r="O87" i="9"/>
  <c r="R86" i="9"/>
  <c r="Q86" i="9"/>
  <c r="P86" i="9"/>
  <c r="O86" i="9"/>
  <c r="R85" i="9"/>
  <c r="Q85" i="9"/>
  <c r="P85" i="9"/>
  <c r="O85" i="9"/>
  <c r="R84" i="9"/>
  <c r="Q84" i="9"/>
  <c r="P84" i="9"/>
  <c r="O84" i="9"/>
  <c r="R83" i="9"/>
  <c r="Q83" i="9"/>
  <c r="P83" i="9"/>
  <c r="O83" i="9"/>
  <c r="R82" i="9"/>
  <c r="Q82" i="9"/>
  <c r="P82" i="9"/>
  <c r="O82" i="9"/>
  <c r="R81" i="9"/>
  <c r="Q81" i="9"/>
  <c r="P81" i="9"/>
  <c r="O81" i="9"/>
  <c r="R80" i="9"/>
  <c r="Q80" i="9"/>
  <c r="P80" i="9"/>
  <c r="O80" i="9"/>
  <c r="R79" i="9"/>
  <c r="Q79" i="9"/>
  <c r="P79" i="9"/>
  <c r="O79" i="9"/>
  <c r="R78" i="9"/>
  <c r="Q78" i="9"/>
  <c r="P78" i="9"/>
  <c r="O78" i="9"/>
  <c r="R77" i="9"/>
  <c r="Q77" i="9"/>
  <c r="P77" i="9"/>
  <c r="O77" i="9"/>
  <c r="R76" i="9"/>
  <c r="Q76" i="9"/>
  <c r="P76" i="9"/>
  <c r="O76" i="9"/>
  <c r="R75" i="9"/>
  <c r="Q75" i="9"/>
  <c r="P75" i="9"/>
  <c r="O75" i="9"/>
  <c r="R74" i="9"/>
  <c r="Q74" i="9"/>
  <c r="P74" i="9"/>
  <c r="O74" i="9"/>
  <c r="R73" i="9"/>
  <c r="Q73" i="9"/>
  <c r="P73" i="9"/>
  <c r="O73" i="9"/>
  <c r="R72" i="9"/>
  <c r="Q72" i="9"/>
  <c r="P72" i="9"/>
  <c r="O72" i="9"/>
  <c r="R71" i="9"/>
  <c r="Q71" i="9"/>
  <c r="P71" i="9"/>
  <c r="O71" i="9"/>
  <c r="R70" i="9"/>
  <c r="Q70" i="9"/>
  <c r="P70" i="9"/>
  <c r="O70" i="9"/>
  <c r="R69" i="9"/>
  <c r="Q69" i="9"/>
  <c r="P69" i="9"/>
  <c r="O69" i="9"/>
  <c r="R68" i="9"/>
  <c r="Q68" i="9"/>
  <c r="P68" i="9"/>
  <c r="O68" i="9"/>
  <c r="R67" i="9"/>
  <c r="Q67" i="9"/>
  <c r="P67" i="9"/>
  <c r="O67" i="9"/>
  <c r="R66" i="9"/>
  <c r="Q66" i="9"/>
  <c r="P66" i="9"/>
  <c r="O66" i="9"/>
  <c r="R65" i="9"/>
  <c r="Q65" i="9"/>
  <c r="P65" i="9"/>
  <c r="O65" i="9"/>
  <c r="R64" i="9"/>
  <c r="Q64" i="9"/>
  <c r="P64" i="9"/>
  <c r="O64" i="9"/>
  <c r="R63" i="9"/>
  <c r="Q63" i="9"/>
  <c r="P63" i="9"/>
  <c r="O63" i="9"/>
  <c r="R62" i="9"/>
  <c r="Q62" i="9"/>
  <c r="P62" i="9"/>
  <c r="O62" i="9"/>
  <c r="R61" i="9"/>
  <c r="Q61" i="9"/>
  <c r="P61" i="9"/>
  <c r="O61" i="9"/>
  <c r="R60" i="9"/>
  <c r="Q60" i="9"/>
  <c r="P60" i="9"/>
  <c r="O60" i="9"/>
  <c r="R59" i="9"/>
  <c r="Q59" i="9"/>
  <c r="P59" i="9"/>
  <c r="O59" i="9"/>
  <c r="R58" i="9"/>
  <c r="Q58" i="9"/>
  <c r="P58" i="9"/>
  <c r="O58" i="9"/>
  <c r="R57" i="9"/>
  <c r="Q57" i="9"/>
  <c r="P57" i="9"/>
  <c r="O57" i="9"/>
  <c r="R56" i="9"/>
  <c r="Q56" i="9"/>
  <c r="P56" i="9"/>
  <c r="O56" i="9"/>
  <c r="R55" i="9"/>
  <c r="Q55" i="9"/>
  <c r="P55" i="9"/>
  <c r="O55" i="9"/>
  <c r="R54" i="9"/>
  <c r="Q54" i="9"/>
  <c r="P54" i="9"/>
  <c r="O54" i="9"/>
  <c r="R53" i="9"/>
  <c r="Q53" i="9"/>
  <c r="P53" i="9"/>
  <c r="O53" i="9"/>
  <c r="R52" i="9"/>
  <c r="Q52" i="9"/>
  <c r="P52" i="9"/>
  <c r="O52" i="9"/>
  <c r="R51" i="9"/>
  <c r="Q51" i="9"/>
  <c r="P51" i="9"/>
  <c r="O51" i="9"/>
  <c r="R50" i="9"/>
  <c r="Q50" i="9"/>
  <c r="P50" i="9"/>
  <c r="O50" i="9"/>
  <c r="R49" i="9"/>
  <c r="Q49" i="9"/>
  <c r="P49" i="9"/>
  <c r="O49" i="9"/>
  <c r="R48" i="9"/>
  <c r="Q48" i="9"/>
  <c r="P48" i="9"/>
  <c r="O48" i="9"/>
  <c r="R47" i="9"/>
  <c r="Q47" i="9"/>
  <c r="P47" i="9"/>
  <c r="O47" i="9"/>
  <c r="R46" i="9"/>
  <c r="Q46" i="9"/>
  <c r="P46" i="9"/>
  <c r="O46" i="9"/>
  <c r="R45" i="9"/>
  <c r="Q45" i="9"/>
  <c r="P45" i="9"/>
  <c r="O45" i="9"/>
  <c r="R44" i="9"/>
  <c r="Q44" i="9"/>
  <c r="P44" i="9"/>
  <c r="O44" i="9"/>
  <c r="R43" i="9"/>
  <c r="Q43" i="9"/>
  <c r="P43" i="9"/>
  <c r="O43" i="9"/>
  <c r="R42" i="9"/>
  <c r="Q42" i="9"/>
  <c r="P42" i="9"/>
  <c r="O42" i="9"/>
  <c r="R41" i="9"/>
  <c r="Q41" i="9"/>
  <c r="P41" i="9"/>
  <c r="O41" i="9"/>
  <c r="R40" i="9"/>
  <c r="Q40" i="9"/>
  <c r="P40" i="9"/>
  <c r="O40" i="9"/>
  <c r="R39" i="9"/>
  <c r="Q39" i="9"/>
  <c r="P39" i="9"/>
  <c r="O39" i="9"/>
  <c r="R38" i="9"/>
  <c r="Q38" i="9"/>
  <c r="P38" i="9"/>
  <c r="O38" i="9"/>
  <c r="R37" i="9"/>
  <c r="Q37" i="9"/>
  <c r="P37" i="9"/>
  <c r="O37" i="9"/>
  <c r="R36" i="9"/>
  <c r="Q36" i="9"/>
  <c r="P36" i="9"/>
  <c r="O36" i="9"/>
  <c r="R35" i="9"/>
  <c r="Q35" i="9"/>
  <c r="P35" i="9"/>
  <c r="O35" i="9"/>
  <c r="R34" i="9"/>
  <c r="Q34" i="9"/>
  <c r="P34" i="9"/>
  <c r="O34" i="9"/>
  <c r="R33" i="9"/>
  <c r="Q33" i="9"/>
  <c r="P33" i="9"/>
  <c r="O33" i="9"/>
  <c r="R32" i="9"/>
  <c r="Q32" i="9"/>
  <c r="P32" i="9"/>
  <c r="O32" i="9"/>
  <c r="R31" i="9"/>
  <c r="Q31" i="9"/>
  <c r="P31" i="9"/>
  <c r="O31" i="9"/>
  <c r="R30" i="9"/>
  <c r="Q30" i="9"/>
  <c r="P30" i="9"/>
  <c r="O30" i="9"/>
  <c r="R29" i="9"/>
  <c r="Q29" i="9"/>
  <c r="P29" i="9"/>
  <c r="O29" i="9"/>
  <c r="R28" i="9"/>
  <c r="Q28" i="9"/>
  <c r="P28" i="9"/>
  <c r="O28" i="9"/>
  <c r="R27" i="9"/>
  <c r="Q27" i="9"/>
  <c r="P27" i="9"/>
  <c r="O27" i="9"/>
  <c r="R26" i="9"/>
  <c r="Q26" i="9"/>
  <c r="P26" i="9"/>
  <c r="O26" i="9"/>
  <c r="R25" i="9"/>
  <c r="Q25" i="9"/>
  <c r="P25" i="9"/>
  <c r="O25" i="9"/>
  <c r="R24" i="9"/>
  <c r="Q24" i="9"/>
  <c r="P24" i="9"/>
  <c r="O24" i="9"/>
  <c r="R23" i="9"/>
  <c r="Q23" i="9"/>
  <c r="P23" i="9"/>
  <c r="O23" i="9"/>
  <c r="R22" i="9"/>
  <c r="Q22" i="9"/>
  <c r="P22" i="9"/>
  <c r="O22" i="9"/>
  <c r="R21" i="9"/>
  <c r="Q21" i="9"/>
  <c r="P21" i="9"/>
  <c r="O21" i="9"/>
  <c r="R20" i="9"/>
  <c r="Q20" i="9"/>
  <c r="P20" i="9"/>
  <c r="O20" i="9"/>
  <c r="R19" i="9"/>
  <c r="Q19" i="9"/>
  <c r="P19" i="9"/>
  <c r="O19" i="9"/>
  <c r="R18" i="9"/>
  <c r="Q18" i="9"/>
  <c r="P18" i="9"/>
  <c r="O18" i="9"/>
  <c r="R17" i="9"/>
  <c r="Q17" i="9"/>
  <c r="P17" i="9"/>
  <c r="O17" i="9"/>
  <c r="R16" i="9"/>
  <c r="Q16" i="9"/>
  <c r="P16" i="9"/>
  <c r="O16" i="9"/>
  <c r="R15" i="9"/>
  <c r="Q15" i="9"/>
  <c r="P15" i="9"/>
  <c r="O15" i="9"/>
  <c r="R14" i="9"/>
  <c r="Q14" i="9"/>
  <c r="P14" i="9"/>
  <c r="O14" i="9"/>
  <c r="R13" i="9"/>
  <c r="Q13" i="9"/>
  <c r="P13" i="9"/>
  <c r="O13" i="9"/>
  <c r="R12" i="9"/>
  <c r="Q12" i="9"/>
  <c r="P12" i="9"/>
  <c r="O12" i="9"/>
  <c r="R11" i="9"/>
  <c r="Q11" i="9"/>
  <c r="P11" i="9"/>
  <c r="O11" i="9"/>
  <c r="R10" i="9"/>
  <c r="Q10" i="9"/>
  <c r="P10" i="9"/>
  <c r="O10" i="9"/>
  <c r="R9" i="9"/>
  <c r="Q9" i="9"/>
  <c r="P9" i="9"/>
  <c r="O9" i="9"/>
  <c r="R8" i="9"/>
  <c r="Q8" i="9"/>
  <c r="P8" i="9"/>
  <c r="O8" i="9"/>
  <c r="R7" i="9"/>
  <c r="Q7" i="9"/>
  <c r="P7" i="9"/>
  <c r="O7" i="9"/>
  <c r="R6" i="9"/>
  <c r="Q6" i="9"/>
  <c r="P6" i="9"/>
  <c r="O6" i="9"/>
  <c r="R5" i="9"/>
  <c r="Q5" i="9"/>
  <c r="P5" i="9"/>
  <c r="O5" i="9"/>
  <c r="R4" i="9"/>
  <c r="Q4" i="9"/>
  <c r="P4" i="9"/>
  <c r="O4" i="9"/>
  <c r="R3" i="9"/>
  <c r="Q3" i="9"/>
  <c r="P3" i="9"/>
  <c r="O3" i="9"/>
  <c r="R2" i="9"/>
  <c r="Q2" i="9"/>
  <c r="P2" i="9"/>
  <c r="O2" i="9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4" i="11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H4" i="10" a="1"/>
  <c r="E4" i="10"/>
  <c r="C16" i="7" a="1"/>
  <c r="C15" i="7" a="1"/>
  <c r="C14" i="7" a="1"/>
  <c r="C13" i="7" a="1"/>
  <c r="C12" i="7" a="1"/>
  <c r="C11" i="7" a="1"/>
  <c r="C10" i="7" a="1"/>
  <c r="C9" i="7" a="1"/>
  <c r="C8" i="7" a="1"/>
  <c r="W7" i="7" a="1"/>
  <c r="C7" i="7" a="1"/>
  <c r="C6" i="7" a="1"/>
  <c r="C5" i="7" a="1"/>
  <c r="Q4" i="7" a="1"/>
  <c r="C4" i="7" a="1"/>
  <c r="V7" i="6" a="1"/>
  <c r="I4" i="1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8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</futureMetadata>
  <cellMetadata count="1">
    <bk>
      <rc t="1" v="0"/>
    </bk>
  </cellMetadata>
  <valueMetadata count="82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  <bk>
      <rc t="2" v="9"/>
    </bk>
    <bk>
      <rc t="2" v="10"/>
    </bk>
    <bk>
      <rc t="2" v="11"/>
    </bk>
    <bk>
      <rc t="2" v="12"/>
    </bk>
    <bk>
      <rc t="2" v="13"/>
    </bk>
    <bk>
      <rc t="2" v="14"/>
    </bk>
    <bk>
      <rc t="2" v="15"/>
    </bk>
    <bk>
      <rc t="2" v="16"/>
    </bk>
    <bk>
      <rc t="2" v="17"/>
    </bk>
    <bk>
      <rc t="2" v="18"/>
    </bk>
    <bk>
      <rc t="2" v="19"/>
    </bk>
    <bk>
      <rc t="2" v="20"/>
    </bk>
    <bk>
      <rc t="2" v="21"/>
    </bk>
    <bk>
      <rc t="2" v="22"/>
    </bk>
    <bk>
      <rc t="2" v="23"/>
    </bk>
    <bk>
      <rc t="2" v="24"/>
    </bk>
    <bk>
      <rc t="2" v="25"/>
    </bk>
    <bk>
      <rc t="2" v="26"/>
    </bk>
    <bk>
      <rc t="2" v="27"/>
    </bk>
    <bk>
      <rc t="2" v="28"/>
    </bk>
    <bk>
      <rc t="2" v="29"/>
    </bk>
    <bk>
      <rc t="2" v="30"/>
    </bk>
    <bk>
      <rc t="2" v="31"/>
    </bk>
    <bk>
      <rc t="2" v="32"/>
    </bk>
    <bk>
      <rc t="2" v="33"/>
    </bk>
    <bk>
      <rc t="2" v="34"/>
    </bk>
    <bk>
      <rc t="2" v="35"/>
    </bk>
    <bk>
      <rc t="2" v="36"/>
    </bk>
    <bk>
      <rc t="2" v="37"/>
    </bk>
    <bk>
      <rc t="2" v="38"/>
    </bk>
    <bk>
      <rc t="2" v="39"/>
    </bk>
    <bk>
      <rc t="2" v="40"/>
    </bk>
    <bk>
      <rc t="2" v="41"/>
    </bk>
    <bk>
      <rc t="2" v="42"/>
    </bk>
    <bk>
      <rc t="2" v="43"/>
    </bk>
    <bk>
      <rc t="2" v="44"/>
    </bk>
    <bk>
      <rc t="2" v="45"/>
    </bk>
    <bk>
      <rc t="2" v="46"/>
    </bk>
    <bk>
      <rc t="2" v="47"/>
    </bk>
    <bk>
      <rc t="2" v="48"/>
    </bk>
    <bk>
      <rc t="2" v="49"/>
    </bk>
    <bk>
      <rc t="2" v="50"/>
    </bk>
    <bk>
      <rc t="2" v="51"/>
    </bk>
    <bk>
      <rc t="2" v="52"/>
    </bk>
    <bk>
      <rc t="2" v="53"/>
    </bk>
    <bk>
      <rc t="2" v="54"/>
    </bk>
    <bk>
      <rc t="2" v="55"/>
    </bk>
    <bk>
      <rc t="2" v="56"/>
    </bk>
    <bk>
      <rc t="2" v="57"/>
    </bk>
    <bk>
      <rc t="2" v="58"/>
    </bk>
    <bk>
      <rc t="2" v="59"/>
    </bk>
    <bk>
      <rc t="2" v="60"/>
    </bk>
    <bk>
      <rc t="2" v="61"/>
    </bk>
    <bk>
      <rc t="2" v="62"/>
    </bk>
    <bk>
      <rc t="2" v="63"/>
    </bk>
    <bk>
      <rc t="2" v="64"/>
    </bk>
    <bk>
      <rc t="2" v="65"/>
    </bk>
    <bk>
      <rc t="2" v="66"/>
    </bk>
    <bk>
      <rc t="2" v="67"/>
    </bk>
    <bk>
      <rc t="2" v="68"/>
    </bk>
    <bk>
      <rc t="2" v="69"/>
    </bk>
    <bk>
      <rc t="2" v="70"/>
    </bk>
    <bk>
      <rc t="2" v="71"/>
    </bk>
    <bk>
      <rc t="2" v="72"/>
    </bk>
    <bk>
      <rc t="2" v="73"/>
    </bk>
    <bk>
      <rc t="2" v="74"/>
    </bk>
    <bk>
      <rc t="2" v="75"/>
    </bk>
    <bk>
      <rc t="2" v="76"/>
    </bk>
    <bk>
      <rc t="2" v="77"/>
    </bk>
    <bk>
      <rc t="2" v="78"/>
    </bk>
    <bk>
      <rc t="2" v="79"/>
    </bk>
    <bk>
      <rc t="2" v="80"/>
    </bk>
    <bk>
      <rc t="2" v="81"/>
    </bk>
  </valueMetadata>
</metadata>
</file>

<file path=xl/sharedStrings.xml><?xml version="1.0" encoding="utf-8"?>
<sst xmlns="http://schemas.openxmlformats.org/spreadsheetml/2006/main" count="10643" uniqueCount="832">
  <si>
    <t>Employee Name</t>
  </si>
  <si>
    <t>Available Days</t>
  </si>
  <si>
    <t>Preferred Shift</t>
  </si>
  <si>
    <t>Role</t>
  </si>
  <si>
    <t>Avery Johnson</t>
  </si>
  <si>
    <t>Morning</t>
  </si>
  <si>
    <t>Bianca Martinez</t>
  </si>
  <si>
    <t>Evening</t>
  </si>
  <si>
    <t>Caleb Thompson</t>
  </si>
  <si>
    <t>Flexible</t>
  </si>
  <si>
    <t>Danielle Kim</t>
  </si>
  <si>
    <t>Ethan Brooks</t>
  </si>
  <si>
    <t>Fatima Hassan</t>
  </si>
  <si>
    <t>Gabriel Reed</t>
  </si>
  <si>
    <t>Night</t>
  </si>
  <si>
    <t>Hannah Lee</t>
  </si>
  <si>
    <t>Afternoon</t>
  </si>
  <si>
    <t>Isaac Carter</t>
  </si>
  <si>
    <t>Jasmine Patel</t>
  </si>
  <si>
    <t>Liam O'Connor</t>
  </si>
  <si>
    <t>Maya Williams</t>
  </si>
  <si>
    <t>Staff Availability</t>
  </si>
  <si>
    <t>Max Hours</t>
  </si>
  <si>
    <t>Block</t>
  </si>
  <si>
    <t>Collapse</t>
  </si>
  <si>
    <t>Trap</t>
  </si>
  <si>
    <t>Customer Name</t>
  </si>
  <si>
    <t>Weekend</t>
  </si>
  <si>
    <t>Customer</t>
  </si>
  <si>
    <t>Sunset Surf Shop</t>
  </si>
  <si>
    <t>Surf Odyssey</t>
  </si>
  <si>
    <t>Surfing Spot</t>
  </si>
  <si>
    <t>Date</t>
  </si>
  <si>
    <t>Contact Name</t>
  </si>
  <si>
    <t>Phone Number</t>
  </si>
  <si>
    <t>City</t>
  </si>
  <si>
    <t>State</t>
  </si>
  <si>
    <t>Customer List</t>
  </si>
  <si>
    <t>Surf Spot</t>
  </si>
  <si>
    <t>Wave Baron</t>
  </si>
  <si>
    <t>Shurlocke</t>
  </si>
  <si>
    <t>Oceanside</t>
  </si>
  <si>
    <t>California</t>
  </si>
  <si>
    <t>Beach Dancer</t>
  </si>
  <si>
    <t>Shore Seeker</t>
  </si>
  <si>
    <t>Niki</t>
  </si>
  <si>
    <t>New Smyrna Beach</t>
  </si>
  <si>
    <t>Florida</t>
  </si>
  <si>
    <t>Oceanfront Surf</t>
  </si>
  <si>
    <t>Wave Journey</t>
  </si>
  <si>
    <t>Sayer</t>
  </si>
  <si>
    <t>Pensacola Beach</t>
  </si>
  <si>
    <t>Board Masters</t>
  </si>
  <si>
    <t>Ketty</t>
  </si>
  <si>
    <t>Newport Beach</t>
  </si>
  <si>
    <t>Aqua Edge</t>
  </si>
  <si>
    <t>Riptide Surf Shop</t>
  </si>
  <si>
    <t>Murdock</t>
  </si>
  <si>
    <t>Coronado</t>
  </si>
  <si>
    <t>Wave Craft</t>
  </si>
  <si>
    <t>Surf Seekers</t>
  </si>
  <si>
    <t>Kikelia</t>
  </si>
  <si>
    <t>Fort Pierce</t>
  </si>
  <si>
    <t>Surf Melody</t>
  </si>
  <si>
    <t>Madison</t>
  </si>
  <si>
    <t>Daytona Beach</t>
  </si>
  <si>
    <t>Coral Cove</t>
  </si>
  <si>
    <t>Wavefront Surf</t>
  </si>
  <si>
    <t>Dwain</t>
  </si>
  <si>
    <t>Jacksonville Beach</t>
  </si>
  <si>
    <t>Shore Things</t>
  </si>
  <si>
    <t>Wave Explorer</t>
  </si>
  <si>
    <t>Jeff</t>
  </si>
  <si>
    <t>Portland</t>
  </si>
  <si>
    <t>Oregon</t>
  </si>
  <si>
    <t>Seashore Surf Shop</t>
  </si>
  <si>
    <t>Tallie</t>
  </si>
  <si>
    <t>Christos</t>
  </si>
  <si>
    <t>Cocoa Beach</t>
  </si>
  <si>
    <t>Edgardo</t>
  </si>
  <si>
    <t>Sebastian Inlet</t>
  </si>
  <si>
    <t>Ambros</t>
  </si>
  <si>
    <t>Malibu</t>
  </si>
  <si>
    <t>Justine</t>
  </si>
  <si>
    <t>Seaside Surf</t>
  </si>
  <si>
    <t>Rem</t>
  </si>
  <si>
    <t>Seal Beach</t>
  </si>
  <si>
    <t>Surf Bliss</t>
  </si>
  <si>
    <t>Masha</t>
  </si>
  <si>
    <t>Sandy Shores Surf</t>
  </si>
  <si>
    <t>Rossy</t>
  </si>
  <si>
    <t>Dana Point</t>
  </si>
  <si>
    <t>Coral Surf</t>
  </si>
  <si>
    <t>Roderich</t>
  </si>
  <si>
    <t>Venice Beach</t>
  </si>
  <si>
    <t>Surf Gateway</t>
  </si>
  <si>
    <t>Monique</t>
  </si>
  <si>
    <t>Santa Monica</t>
  </si>
  <si>
    <t>Surf Discoveries</t>
  </si>
  <si>
    <t>Konstanze</t>
  </si>
  <si>
    <t>Ocean Retreat Surf</t>
  </si>
  <si>
    <t>Marshall</t>
  </si>
  <si>
    <t>Carlsbad</t>
  </si>
  <si>
    <t>Epic Surf Tours</t>
  </si>
  <si>
    <t>Tandie</t>
  </si>
  <si>
    <t>Ponce Inlet</t>
  </si>
  <si>
    <t>Surf City</t>
  </si>
  <si>
    <t>Rayner</t>
  </si>
  <si>
    <t>Huntington Beach</t>
  </si>
  <si>
    <t>Ocean Wave</t>
  </si>
  <si>
    <t>Cinderella</t>
  </si>
  <si>
    <t>Trix</t>
  </si>
  <si>
    <t>Beach Wave</t>
  </si>
  <si>
    <t>Ursula</t>
  </si>
  <si>
    <t>Mystic Wave</t>
  </si>
  <si>
    <t>Trudie</t>
  </si>
  <si>
    <t>Wave Riders</t>
  </si>
  <si>
    <t>Killie</t>
  </si>
  <si>
    <t>Sandy Beach Surf</t>
  </si>
  <si>
    <t>Padriac</t>
  </si>
  <si>
    <t>Blue Ocean Surf</t>
  </si>
  <si>
    <t>Karlik</t>
  </si>
  <si>
    <t>Boardriders Club</t>
  </si>
  <si>
    <t>Onida</t>
  </si>
  <si>
    <t>Bekki</t>
  </si>
  <si>
    <t>Beach Boys Surf</t>
  </si>
  <si>
    <t>Venus</t>
  </si>
  <si>
    <t>Manhattan Beach</t>
  </si>
  <si>
    <t>Wave Dance</t>
  </si>
  <si>
    <t>Kristien</t>
  </si>
  <si>
    <t>High Tide Surf</t>
  </si>
  <si>
    <t>Dominick</t>
  </si>
  <si>
    <t>Redondo Beach</t>
  </si>
  <si>
    <t>Surf Escape</t>
  </si>
  <si>
    <t>Adolphus</t>
  </si>
  <si>
    <t>Oralle</t>
  </si>
  <si>
    <t>Surf Creations</t>
  </si>
  <si>
    <t>Taffy</t>
  </si>
  <si>
    <t>Wave Front</t>
  </si>
  <si>
    <t>Vlad</t>
  </si>
  <si>
    <t>Blue Wave Surf</t>
  </si>
  <si>
    <t>Winna</t>
  </si>
  <si>
    <t>Surf Metropolis</t>
  </si>
  <si>
    <t>Bernice</t>
  </si>
  <si>
    <t>Oxnard</t>
  </si>
  <si>
    <t>Ocean Swell</t>
  </si>
  <si>
    <t>Delly</t>
  </si>
  <si>
    <t>Essy</t>
  </si>
  <si>
    <t>Man</t>
  </si>
  <si>
    <t>Jacobo</t>
  </si>
  <si>
    <t>Jourdain</t>
  </si>
  <si>
    <t>Santa Barbara</t>
  </si>
  <si>
    <t>Svend</t>
  </si>
  <si>
    <t>Natty</t>
  </si>
  <si>
    <t>Cris</t>
  </si>
  <si>
    <t>Denny</t>
  </si>
  <si>
    <t>Lenore</t>
  </si>
  <si>
    <t>Laguna Beach</t>
  </si>
  <si>
    <t>Meryl</t>
  </si>
  <si>
    <t>Cori</t>
  </si>
  <si>
    <t>Ocean Spray Surf</t>
  </si>
  <si>
    <t>Wyn</t>
  </si>
  <si>
    <t>Tidal Surf Shop</t>
  </si>
  <si>
    <t>Page</t>
  </si>
  <si>
    <t>San Clemente</t>
  </si>
  <si>
    <t>Reef Rider Surf</t>
  </si>
  <si>
    <t>Beaufort</t>
  </si>
  <si>
    <t>Hermosa Beach</t>
  </si>
  <si>
    <t>Pansie</t>
  </si>
  <si>
    <t>Beryle</t>
  </si>
  <si>
    <t>Coastal Curves</t>
  </si>
  <si>
    <t>Keefe</t>
  </si>
  <si>
    <t>Surf Station</t>
  </si>
  <si>
    <t>Elicia</t>
  </si>
  <si>
    <t>Ocean Tide</t>
  </si>
  <si>
    <t>Gerry</t>
  </si>
  <si>
    <t>Minneapolis</t>
  </si>
  <si>
    <t>Minnesota</t>
  </si>
  <si>
    <t>Pooh</t>
  </si>
  <si>
    <t>Surf Frenzy</t>
  </si>
  <si>
    <t>Sunshine</t>
  </si>
  <si>
    <t>Beach Surf Co.</t>
  </si>
  <si>
    <t>Morgana</t>
  </si>
  <si>
    <t>Surf Retreat</t>
  </si>
  <si>
    <t>Mort</t>
  </si>
  <si>
    <t>Wave Runner Surf</t>
  </si>
  <si>
    <t>Urbano</t>
  </si>
  <si>
    <t>Seaweed Surf</t>
  </si>
  <si>
    <t>Winfred</t>
  </si>
  <si>
    <t>San Diego</t>
  </si>
  <si>
    <t>Surf Vibe</t>
  </si>
  <si>
    <t>Dale</t>
  </si>
  <si>
    <t>Ocean Glide Surf</t>
  </si>
  <si>
    <t>Garold</t>
  </si>
  <si>
    <t>Haven Surf</t>
  </si>
  <si>
    <t>Janaye</t>
  </si>
  <si>
    <t>Surf Essentials</t>
  </si>
  <si>
    <t>Annadiane</t>
  </si>
  <si>
    <t>Wallie</t>
  </si>
  <si>
    <t>Blue Reef Surf</t>
  </si>
  <si>
    <t>Margo</t>
  </si>
  <si>
    <t>Surf Wanderer</t>
  </si>
  <si>
    <t>Renae</t>
  </si>
  <si>
    <t>Bamby</t>
  </si>
  <si>
    <t>Beachside Bliss</t>
  </si>
  <si>
    <t>Kata</t>
  </si>
  <si>
    <t>Boston Harbor</t>
  </si>
  <si>
    <t>Massachusetts</t>
  </si>
  <si>
    <t>Wave Quest</t>
  </si>
  <si>
    <t>Yetty</t>
  </si>
  <si>
    <t>Shore Thing Surf</t>
  </si>
  <si>
    <t>Jemie</t>
  </si>
  <si>
    <t>Surf 'N Shore</t>
  </si>
  <si>
    <t>Tristan</t>
  </si>
  <si>
    <t>Bayside Boards</t>
  </si>
  <si>
    <t>Lalo</t>
  </si>
  <si>
    <t>Surf the Sea</t>
  </si>
  <si>
    <t>Arleyne</t>
  </si>
  <si>
    <t>Encinitas</t>
  </si>
  <si>
    <t>Shoreline Surf Co.</t>
  </si>
  <si>
    <t>Kelcey</t>
  </si>
  <si>
    <t>Beachcomber Boards</t>
  </si>
  <si>
    <t>Jerrylee</t>
  </si>
  <si>
    <t>Surf Nest</t>
  </si>
  <si>
    <t>Rooney</t>
  </si>
  <si>
    <t>Deerfield Beach</t>
  </si>
  <si>
    <t>Albrecht</t>
  </si>
  <si>
    <t>Wave Tracker</t>
  </si>
  <si>
    <t>Berti</t>
  </si>
  <si>
    <t>Coastline Surf</t>
  </si>
  <si>
    <t>Ricardo</t>
  </si>
  <si>
    <t>Harbor Surf</t>
  </si>
  <si>
    <t>Lexis</t>
  </si>
  <si>
    <t>Bar Harbor</t>
  </si>
  <si>
    <t>Maine</t>
  </si>
  <si>
    <t>Shoreline Shreds</t>
  </si>
  <si>
    <t>Ellen</t>
  </si>
  <si>
    <t>Palm Beach</t>
  </si>
  <si>
    <t>Kimball</t>
  </si>
  <si>
    <t>Adventure Surf</t>
  </si>
  <si>
    <t>Abelard</t>
  </si>
  <si>
    <t>Reef Break Boards</t>
  </si>
  <si>
    <t>Ezechiel</t>
  </si>
  <si>
    <t>Dud</t>
  </si>
  <si>
    <t>Board Leaders</t>
  </si>
  <si>
    <t>Duffie</t>
  </si>
  <si>
    <t>Beachside Boards</t>
  </si>
  <si>
    <t>Samantha</t>
  </si>
  <si>
    <t>Big Surf</t>
  </si>
  <si>
    <t>Kesley</t>
  </si>
  <si>
    <t>Charleston</t>
  </si>
  <si>
    <t>South Carolina</t>
  </si>
  <si>
    <t>Wave King</t>
  </si>
  <si>
    <t>Rabbi</t>
  </si>
  <si>
    <t>Dani</t>
  </si>
  <si>
    <t>Mystic Surf</t>
  </si>
  <si>
    <t>Martie</t>
  </si>
  <si>
    <t>Kellina</t>
  </si>
  <si>
    <t>Arlene</t>
  </si>
  <si>
    <t>Sea Rider Surf</t>
  </si>
  <si>
    <t>Winnie</t>
  </si>
  <si>
    <t>Cindie</t>
  </si>
  <si>
    <t>Shore Surf Co.</t>
  </si>
  <si>
    <t>Isa</t>
  </si>
  <si>
    <t>Inger</t>
  </si>
  <si>
    <t>Noel</t>
  </si>
  <si>
    <t>Surf Splash</t>
  </si>
  <si>
    <t>Herminia</t>
  </si>
  <si>
    <t>Beach Breeze Surf</t>
  </si>
  <si>
    <t>Lynnet</t>
  </si>
  <si>
    <t>Shelby</t>
  </si>
  <si>
    <t>Tide Tracker</t>
  </si>
  <si>
    <t>Beatrice</t>
  </si>
  <si>
    <t>Kristina</t>
  </si>
  <si>
    <t>Tide Lines</t>
  </si>
  <si>
    <t>Leshia</t>
  </si>
  <si>
    <t>Surf Lifestyle</t>
  </si>
  <si>
    <t>Prent</t>
  </si>
  <si>
    <t>Wave Motion</t>
  </si>
  <si>
    <t>Normie</t>
  </si>
  <si>
    <t>Paddle Love</t>
  </si>
  <si>
    <t>Rivy</t>
  </si>
  <si>
    <t>Salt Lake City</t>
  </si>
  <si>
    <t>Utah</t>
  </si>
  <si>
    <t>Boardwalk Surf</t>
  </si>
  <si>
    <t>Stanley</t>
  </si>
  <si>
    <t>Ocean Waves</t>
  </si>
  <si>
    <t>Brenden</t>
  </si>
  <si>
    <t>Shore Surf</t>
  </si>
  <si>
    <t>Clifford</t>
  </si>
  <si>
    <t>Reginald</t>
  </si>
  <si>
    <t>Rubin</t>
  </si>
  <si>
    <t>Sand Surf</t>
  </si>
  <si>
    <t>Anita</t>
  </si>
  <si>
    <t>Waves and Wonders</t>
  </si>
  <si>
    <t>Verge</t>
  </si>
  <si>
    <t>Ibbie</t>
  </si>
  <si>
    <t>Beachfront Bliss</t>
  </si>
  <si>
    <t>Starr</t>
  </si>
  <si>
    <t>Wave Reef</t>
  </si>
  <si>
    <t>Ed</t>
  </si>
  <si>
    <t>Surf Gear Essentials</t>
  </si>
  <si>
    <t>Even</t>
  </si>
  <si>
    <t>Surf Symphony</t>
  </si>
  <si>
    <t>Jolynn</t>
  </si>
  <si>
    <t>Tide Surf Co.</t>
  </si>
  <si>
    <t>Dannie</t>
  </si>
  <si>
    <t>Surf Safari</t>
  </si>
  <si>
    <t>Ninnetta</t>
  </si>
  <si>
    <t>Blue Crest Surf</t>
  </si>
  <si>
    <t>Wesley</t>
  </si>
  <si>
    <t>Aldon</t>
  </si>
  <si>
    <t>Wave Harmony</t>
  </si>
  <si>
    <t>Desiree</t>
  </si>
  <si>
    <t>Surf Adventure</t>
  </si>
  <si>
    <t>Chucho</t>
  </si>
  <si>
    <t>Pacific Waves</t>
  </si>
  <si>
    <t>Kingsley</t>
  </si>
  <si>
    <t>Husein</t>
  </si>
  <si>
    <t>Riane</t>
  </si>
  <si>
    <t>Mel</t>
  </si>
  <si>
    <t>Peria</t>
  </si>
  <si>
    <t>Jimmy</t>
  </si>
  <si>
    <t>Cece</t>
  </si>
  <si>
    <t>Tidal Wave Surf</t>
  </si>
  <si>
    <t>Tammi</t>
  </si>
  <si>
    <t>Nelly</t>
  </si>
  <si>
    <t>Kerrie</t>
  </si>
  <si>
    <t>Jed</t>
  </si>
  <si>
    <t>Anne-corinne</t>
  </si>
  <si>
    <t>Seagrass Surf</t>
  </si>
  <si>
    <t>Hilary</t>
  </si>
  <si>
    <t>Surf Echo</t>
  </si>
  <si>
    <t>Hilton</t>
  </si>
  <si>
    <t>Berkly</t>
  </si>
  <si>
    <t>Kalvin</t>
  </si>
  <si>
    <t>Tide Point</t>
  </si>
  <si>
    <t>Anthiathia</t>
  </si>
  <si>
    <t>Morty</t>
  </si>
  <si>
    <t>Gael</t>
  </si>
  <si>
    <t>Rodolph</t>
  </si>
  <si>
    <t>Adolf</t>
  </si>
  <si>
    <t>Lev</t>
  </si>
  <si>
    <t>Malinde</t>
  </si>
  <si>
    <t>Rodina</t>
  </si>
  <si>
    <t>Howard</t>
  </si>
  <si>
    <t>Rogerio</t>
  </si>
  <si>
    <t>Ev</t>
  </si>
  <si>
    <t>Dream Wave</t>
  </si>
  <si>
    <t>Taryn</t>
  </si>
  <si>
    <t>Eolanda</t>
  </si>
  <si>
    <t>Sea Swell</t>
  </si>
  <si>
    <t>Lettie</t>
  </si>
  <si>
    <t>Surfside Shack</t>
  </si>
  <si>
    <t>Kile</t>
  </si>
  <si>
    <t>Oceanic Surf</t>
  </si>
  <si>
    <t>Liza</t>
  </si>
  <si>
    <t>Fransisco</t>
  </si>
  <si>
    <t>Boy</t>
  </si>
  <si>
    <t>Nesta</t>
  </si>
  <si>
    <t>Salty Surf</t>
  </si>
  <si>
    <t>Dilly</t>
  </si>
  <si>
    <t>Andree</t>
  </si>
  <si>
    <t>Raffarty</t>
  </si>
  <si>
    <t>Tide Rush Surf</t>
  </si>
  <si>
    <t>Buffy</t>
  </si>
  <si>
    <t>Tide Surf</t>
  </si>
  <si>
    <t>Kittie</t>
  </si>
  <si>
    <t>Ocean Mist Surf</t>
  </si>
  <si>
    <t>Shepperd</t>
  </si>
  <si>
    <t>Shawn</t>
  </si>
  <si>
    <t>Surf Zone</t>
  </si>
  <si>
    <t>Eveleen</t>
  </si>
  <si>
    <t>Lonnie</t>
  </si>
  <si>
    <t>Surf Coast</t>
  </si>
  <si>
    <t>Evelin</t>
  </si>
  <si>
    <t>Aqua Surf</t>
  </si>
  <si>
    <t>Fidelia</t>
  </si>
  <si>
    <t>Ocean Pulse</t>
  </si>
  <si>
    <t>Myrna</t>
  </si>
  <si>
    <t>Seka</t>
  </si>
  <si>
    <t>Eward</t>
  </si>
  <si>
    <t>Raye</t>
  </si>
  <si>
    <t>Beach Patrol Surf</t>
  </si>
  <si>
    <t>Joyann</t>
  </si>
  <si>
    <t>Waves Galore</t>
  </si>
  <si>
    <t>Lottie</t>
  </si>
  <si>
    <t>Hans</t>
  </si>
  <si>
    <t>Nev</t>
  </si>
  <si>
    <t>Elinore</t>
  </si>
  <si>
    <t>Surf Rider</t>
  </si>
  <si>
    <t>Harlan</t>
  </si>
  <si>
    <t>Wave Whisperer</t>
  </si>
  <si>
    <t>Ernesta</t>
  </si>
  <si>
    <t>Shoreline Surf</t>
  </si>
  <si>
    <t>Sheridan</t>
  </si>
  <si>
    <t>Michal</t>
  </si>
  <si>
    <t>Shir</t>
  </si>
  <si>
    <t>Big Wave Surf</t>
  </si>
  <si>
    <t>Velma</t>
  </si>
  <si>
    <t>Jarrad</t>
  </si>
  <si>
    <t>Island Waves</t>
  </si>
  <si>
    <t>Farleigh</t>
  </si>
  <si>
    <t>Paradise Surf</t>
  </si>
  <si>
    <t>Rupert</t>
  </si>
  <si>
    <t>Troy</t>
  </si>
  <si>
    <t>Reba</t>
  </si>
  <si>
    <t>Salt Water</t>
  </si>
  <si>
    <t>Edi</t>
  </si>
  <si>
    <t>Jamil</t>
  </si>
  <si>
    <t>Ebeneser</t>
  </si>
  <si>
    <t>Gone Surfing</t>
  </si>
  <si>
    <t>Virgie</t>
  </si>
  <si>
    <t>Ocean Line Surf</t>
  </si>
  <si>
    <t>Daffi</t>
  </si>
  <si>
    <t>Madelyn</t>
  </si>
  <si>
    <t>Dav</t>
  </si>
  <si>
    <t>Dall</t>
  </si>
  <si>
    <t>Beach Wind Surf</t>
  </si>
  <si>
    <t>Cherida</t>
  </si>
  <si>
    <t>Collen</t>
  </si>
  <si>
    <t>Surf Crafters</t>
  </si>
  <si>
    <t>Carline</t>
  </si>
  <si>
    <t>Elisa</t>
  </si>
  <si>
    <t>Ocean Bliss Surf</t>
  </si>
  <si>
    <t>Raleigh</t>
  </si>
  <si>
    <t>Wave Echo</t>
  </si>
  <si>
    <t>Cleopatra</t>
  </si>
  <si>
    <t>Em</t>
  </si>
  <si>
    <t>Fayre</t>
  </si>
  <si>
    <t>Surf Dream</t>
  </si>
  <si>
    <t>Harris</t>
  </si>
  <si>
    <t>Theodora</t>
  </si>
  <si>
    <t>Billye</t>
  </si>
  <si>
    <t>Orelee</t>
  </si>
  <si>
    <t>Veronica</t>
  </si>
  <si>
    <t>Prince</t>
  </si>
  <si>
    <t>Kort</t>
  </si>
  <si>
    <t>Gilbertine</t>
  </si>
  <si>
    <t>Starlene</t>
  </si>
  <si>
    <t>Blue Horizon Surf</t>
  </si>
  <si>
    <t>Ettie</t>
  </si>
  <si>
    <t>Patricio</t>
  </si>
  <si>
    <t>Ocean Explorer</t>
  </si>
  <si>
    <t>Link</t>
  </si>
  <si>
    <t>Aurelia</t>
  </si>
  <si>
    <t>Katharina</t>
  </si>
  <si>
    <t>Wave Bliss</t>
  </si>
  <si>
    <t>Vidovik</t>
  </si>
  <si>
    <t>Ichabod</t>
  </si>
  <si>
    <t>Kaja</t>
  </si>
  <si>
    <t>Bram</t>
  </si>
  <si>
    <t>Surf &amp; Sand Adventures</t>
  </si>
  <si>
    <t>Arturo</t>
  </si>
  <si>
    <t>Caryl</t>
  </si>
  <si>
    <t>Beachside Shred</t>
  </si>
  <si>
    <t>Elladine</t>
  </si>
  <si>
    <t>Tide Venture</t>
  </si>
  <si>
    <t>Siward</t>
  </si>
  <si>
    <t>Agathe</t>
  </si>
  <si>
    <t>Thurstan</t>
  </si>
  <si>
    <t>Rosalind</t>
  </si>
  <si>
    <t>Wave Catcher</t>
  </si>
  <si>
    <t>Richard</t>
  </si>
  <si>
    <t>Ocean's Edge Surf</t>
  </si>
  <si>
    <t>Isadora</t>
  </si>
  <si>
    <t>Ole</t>
  </si>
  <si>
    <t>Beach Break Boards</t>
  </si>
  <si>
    <t>Dorrie</t>
  </si>
  <si>
    <t>Curtice</t>
  </si>
  <si>
    <t>Beachfront Boys Surf</t>
  </si>
  <si>
    <t>Towney</t>
  </si>
  <si>
    <t>Margalo</t>
  </si>
  <si>
    <t>Epic Waves</t>
  </si>
  <si>
    <t>Hayward</t>
  </si>
  <si>
    <t>Lothaire</t>
  </si>
  <si>
    <t>Tidal Surf Gear</t>
  </si>
  <si>
    <t>Rora</t>
  </si>
  <si>
    <t>Cassi</t>
  </si>
  <si>
    <t>Alysia</t>
  </si>
  <si>
    <t>Bearnard</t>
  </si>
  <si>
    <t>Salt Spray</t>
  </si>
  <si>
    <t>Dorelia</t>
  </si>
  <si>
    <t>Marijo</t>
  </si>
  <si>
    <t>Endless Summer Surf</t>
  </si>
  <si>
    <t>Ingmar</t>
  </si>
  <si>
    <t>Surf Crafts</t>
  </si>
  <si>
    <t>Cahra</t>
  </si>
  <si>
    <t>Della</t>
  </si>
  <si>
    <t>Beachfront Surf</t>
  </si>
  <si>
    <t>Zilvia</t>
  </si>
  <si>
    <t>Osbourn</t>
  </si>
  <si>
    <t>Robbert</t>
  </si>
  <si>
    <t>Stacie</t>
  </si>
  <si>
    <t>Burton</t>
  </si>
  <si>
    <t>Gardy</t>
  </si>
  <si>
    <t>Jaquenette</t>
  </si>
  <si>
    <t>Surf Drift</t>
  </si>
  <si>
    <t>Layton</t>
  </si>
  <si>
    <t>Dniren</t>
  </si>
  <si>
    <t>Oceanâ€™s Embrace</t>
  </si>
  <si>
    <t>Maureen</t>
  </si>
  <si>
    <t>Tomasine</t>
  </si>
  <si>
    <t>Bobby</t>
  </si>
  <si>
    <t>Davey</t>
  </si>
  <si>
    <t>Wave Seeker</t>
  </si>
  <si>
    <t>Daniel</t>
  </si>
  <si>
    <t>Dune Rider Surf</t>
  </si>
  <si>
    <t>Nona</t>
  </si>
  <si>
    <t>Ophelia</t>
  </si>
  <si>
    <t>Adam</t>
  </si>
  <si>
    <t>Heidi</t>
  </si>
  <si>
    <t>Laetitia</t>
  </si>
  <si>
    <t>Justino</t>
  </si>
  <si>
    <t>Silvie</t>
  </si>
  <si>
    <t>Paten</t>
  </si>
  <si>
    <t>Boardriders Surf</t>
  </si>
  <si>
    <t>Benyamin</t>
  </si>
  <si>
    <t>Ripple Surf Shop</t>
  </si>
  <si>
    <t>Wally</t>
  </si>
  <si>
    <t>Chase</t>
  </si>
  <si>
    <t>Terry</t>
  </si>
  <si>
    <t>Ham</t>
  </si>
  <si>
    <t>Rosene</t>
  </si>
  <si>
    <t>Ocean Trail</t>
  </si>
  <si>
    <t>Lara</t>
  </si>
  <si>
    <t>Byrann</t>
  </si>
  <si>
    <t>Harcourt</t>
  </si>
  <si>
    <t>Tide Pools Surf</t>
  </si>
  <si>
    <t>Giavani</t>
  </si>
  <si>
    <t>Sand Dune Surf</t>
  </si>
  <si>
    <t>Kaitlin</t>
  </si>
  <si>
    <t>Beachfront Surf Co.</t>
  </si>
  <si>
    <t>Estell</t>
  </si>
  <si>
    <t>Gianna</t>
  </si>
  <si>
    <t>Temple</t>
  </si>
  <si>
    <t>Stevy</t>
  </si>
  <si>
    <t>Pincas</t>
  </si>
  <si>
    <t>Joshua</t>
  </si>
  <si>
    <t>Reggie</t>
  </si>
  <si>
    <t>Launce</t>
  </si>
  <si>
    <t>Tedd</t>
  </si>
  <si>
    <t>Breaker Bar Surf</t>
  </si>
  <si>
    <t>Shoshanna</t>
  </si>
  <si>
    <t>Deane</t>
  </si>
  <si>
    <t>Murvyn</t>
  </si>
  <si>
    <t>Tide Touch</t>
  </si>
  <si>
    <t>Anastassia</t>
  </si>
  <si>
    <t>Stella</t>
  </si>
  <si>
    <t>Liva</t>
  </si>
  <si>
    <t>Surf Haven Co.</t>
  </si>
  <si>
    <t>Meaghan</t>
  </si>
  <si>
    <t>Tidal Times Surf</t>
  </si>
  <si>
    <t>Ira</t>
  </si>
  <si>
    <t>Marylou</t>
  </si>
  <si>
    <t>Reef Quest Surf</t>
  </si>
  <si>
    <t>Dell</t>
  </si>
  <si>
    <t>Raynard</t>
  </si>
  <si>
    <t>Maxi</t>
  </si>
  <si>
    <t>Margi</t>
  </si>
  <si>
    <t>Amy</t>
  </si>
  <si>
    <t>Aloysia</t>
  </si>
  <si>
    <t>Wave Serenity</t>
  </si>
  <si>
    <t>Xymenes</t>
  </si>
  <si>
    <t>Sea Foam Boards</t>
  </si>
  <si>
    <t>Blinni</t>
  </si>
  <si>
    <t>Coleen</t>
  </si>
  <si>
    <t>Davon</t>
  </si>
  <si>
    <t>Winnifred</t>
  </si>
  <si>
    <t>Susy</t>
  </si>
  <si>
    <t>Sax</t>
  </si>
  <si>
    <t>Liuka</t>
  </si>
  <si>
    <t>Surf Paradise</t>
  </si>
  <si>
    <t>Riordan</t>
  </si>
  <si>
    <t>Breaker Point Surf</t>
  </si>
  <si>
    <t>Thorn</t>
  </si>
  <si>
    <t>Jacinda</t>
  </si>
  <si>
    <t>Hamid</t>
  </si>
  <si>
    <t>De witt</t>
  </si>
  <si>
    <t>Coastal Wave</t>
  </si>
  <si>
    <t>Barri</t>
  </si>
  <si>
    <t>Domingo</t>
  </si>
  <si>
    <t>Amalle</t>
  </si>
  <si>
    <t>Bryanty</t>
  </si>
  <si>
    <t>Sea Surf Boards</t>
  </si>
  <si>
    <t>Becca</t>
  </si>
  <si>
    <t>Dan</t>
  </si>
  <si>
    <t>Sea Surge</t>
  </si>
  <si>
    <t>Rudolfo</t>
  </si>
  <si>
    <t>Cristian</t>
  </si>
  <si>
    <t>Meridith</t>
  </si>
  <si>
    <t>Adora</t>
  </si>
  <si>
    <t>Dallas</t>
  </si>
  <si>
    <t>Clarey</t>
  </si>
  <si>
    <t>Beauregard</t>
  </si>
  <si>
    <t>Burt</t>
  </si>
  <si>
    <t>Cherie</t>
  </si>
  <si>
    <t>Kaylee</t>
  </si>
  <si>
    <t>Wavescape Surf</t>
  </si>
  <si>
    <t>Patin</t>
  </si>
  <si>
    <t>Carmine</t>
  </si>
  <si>
    <t>Surf Sanctuary</t>
  </si>
  <si>
    <t>Jo</t>
  </si>
  <si>
    <t>Silvain</t>
  </si>
  <si>
    <t>Becki</t>
  </si>
  <si>
    <t>Teddie</t>
  </si>
  <si>
    <t>Vale</t>
  </si>
  <si>
    <t>Renault</t>
  </si>
  <si>
    <t>Tracy</t>
  </si>
  <si>
    <t>Rivalee</t>
  </si>
  <si>
    <t>Trefor</t>
  </si>
  <si>
    <t>Suzy</t>
  </si>
  <si>
    <t>Tove</t>
  </si>
  <si>
    <t>Wave Chase</t>
  </si>
  <si>
    <t>Berkeley</t>
  </si>
  <si>
    <t>Minta</t>
  </si>
  <si>
    <t>Antoinette</t>
  </si>
  <si>
    <t>Desdemona</t>
  </si>
  <si>
    <t>Tidal Surf</t>
  </si>
  <si>
    <t>Loren</t>
  </si>
  <si>
    <t>Barbara</t>
  </si>
  <si>
    <t>Tonia</t>
  </si>
  <si>
    <t>Gwendolen</t>
  </si>
  <si>
    <t>Lizzy</t>
  </si>
  <si>
    <t>Dulcine</t>
  </si>
  <si>
    <t>Dune Surf</t>
  </si>
  <si>
    <t>Danya</t>
  </si>
  <si>
    <t>Nancey</t>
  </si>
  <si>
    <t>Aylmer</t>
  </si>
  <si>
    <t>Ajay</t>
  </si>
  <si>
    <t>Nadya</t>
  </si>
  <si>
    <t>Cammie</t>
  </si>
  <si>
    <t>Yardley</t>
  </si>
  <si>
    <t>Peta</t>
  </si>
  <si>
    <t>Fabian</t>
  </si>
  <si>
    <t>Todd</t>
  </si>
  <si>
    <t>Carney</t>
  </si>
  <si>
    <t>Howie</t>
  </si>
  <si>
    <t>Gracie</t>
  </si>
  <si>
    <t>Guthry</t>
  </si>
  <si>
    <t>Ocean Crest</t>
  </si>
  <si>
    <t>Lowell</t>
  </si>
  <si>
    <t>Neely</t>
  </si>
  <si>
    <t>Barn</t>
  </si>
  <si>
    <t>Craggie</t>
  </si>
  <si>
    <t>Alick</t>
  </si>
  <si>
    <t>Jannel</t>
  </si>
  <si>
    <t>Alon</t>
  </si>
  <si>
    <t>Chiarra</t>
  </si>
  <si>
    <t>Nellie</t>
  </si>
  <si>
    <t>Jasmina</t>
  </si>
  <si>
    <t>Brewer</t>
  </si>
  <si>
    <t>Allyce</t>
  </si>
  <si>
    <t>Surf and Sand</t>
  </si>
  <si>
    <t>Tabbie</t>
  </si>
  <si>
    <t>Stinky</t>
  </si>
  <si>
    <t>Stephi</t>
  </si>
  <si>
    <t>Gilberta</t>
  </si>
  <si>
    <t>Surf Resonance</t>
  </si>
  <si>
    <t>Michail</t>
  </si>
  <si>
    <t>Holly-anne</t>
  </si>
  <si>
    <t>Lizbeth</t>
  </si>
  <si>
    <t>Kassandra</t>
  </si>
  <si>
    <t>Joachim</t>
  </si>
  <si>
    <t>Lowrance</t>
  </si>
  <si>
    <t>Shell</t>
  </si>
  <si>
    <t>Bendicty</t>
  </si>
  <si>
    <t>Brooks</t>
  </si>
  <si>
    <t>Wenda</t>
  </si>
  <si>
    <t>Luther</t>
  </si>
  <si>
    <t>Floyd</t>
  </si>
  <si>
    <t>Arty</t>
  </si>
  <si>
    <t>Cary</t>
  </si>
  <si>
    <t>Godiva</t>
  </si>
  <si>
    <t>Lianne</t>
  </si>
  <si>
    <t>Doyle</t>
  </si>
  <si>
    <t>Whitney</t>
  </si>
  <si>
    <t>Emyle</t>
  </si>
  <si>
    <t>Trude</t>
  </si>
  <si>
    <t>Dyanna</t>
  </si>
  <si>
    <t>Dionis</t>
  </si>
  <si>
    <t>John</t>
  </si>
  <si>
    <t>Law</t>
  </si>
  <si>
    <t>Carlen</t>
  </si>
  <si>
    <t>Raymund</t>
  </si>
  <si>
    <t>Adrienne</t>
  </si>
  <si>
    <t>Reece</t>
  </si>
  <si>
    <t>Mavra</t>
  </si>
  <si>
    <t>Delainey</t>
  </si>
  <si>
    <t>Griswold</t>
  </si>
  <si>
    <t>Jay</t>
  </si>
  <si>
    <t>Felicia</t>
  </si>
  <si>
    <t>Shep</t>
  </si>
  <si>
    <t>Charlene</t>
  </si>
  <si>
    <t>Surf Thrill</t>
  </si>
  <si>
    <t>L;urette</t>
  </si>
  <si>
    <t>Pavel</t>
  </si>
  <si>
    <t>Reef Surfer</t>
  </si>
  <si>
    <t>Alica</t>
  </si>
  <si>
    <t>Archibald</t>
  </si>
  <si>
    <t>Hank</t>
  </si>
  <si>
    <t>Bunni</t>
  </si>
  <si>
    <t>Chan</t>
  </si>
  <si>
    <t>Hillary</t>
  </si>
  <si>
    <t>Nobe</t>
  </si>
  <si>
    <t>Lenette</t>
  </si>
  <si>
    <t>Zea</t>
  </si>
  <si>
    <t>Ximenez</t>
  </si>
  <si>
    <t>Alia</t>
  </si>
  <si>
    <t>Surf Tradewinds</t>
  </si>
  <si>
    <t>Marika</t>
  </si>
  <si>
    <t>Archy</t>
  </si>
  <si>
    <t>Haydon</t>
  </si>
  <si>
    <t>Rhiamon</t>
  </si>
  <si>
    <t>Surf Culture</t>
  </si>
  <si>
    <t>Pegeen</t>
  </si>
  <si>
    <t>Lynsey</t>
  </si>
  <si>
    <t>Surf Expedition</t>
  </si>
  <si>
    <t>Ray</t>
  </si>
  <si>
    <t>Maritime Surf</t>
  </si>
  <si>
    <t>Dacia</t>
  </si>
  <si>
    <t>Miller</t>
  </si>
  <si>
    <t>Vivie</t>
  </si>
  <si>
    <t>Mariya</t>
  </si>
  <si>
    <t>Rosy</t>
  </si>
  <si>
    <t>Rachel</t>
  </si>
  <si>
    <t>Lucias</t>
  </si>
  <si>
    <t>Bealle</t>
  </si>
  <si>
    <t>Saidee</t>
  </si>
  <si>
    <t>Swell Surf Co.</t>
  </si>
  <si>
    <t>Erek</t>
  </si>
  <si>
    <t>Cleon</t>
  </si>
  <si>
    <t>Valentijn</t>
  </si>
  <si>
    <t>Olga</t>
  </si>
  <si>
    <t>Pattin</t>
  </si>
  <si>
    <t>Randene</t>
  </si>
  <si>
    <t>Surfer's Point</t>
  </si>
  <si>
    <t>Cyb</t>
  </si>
  <si>
    <t>Horizon Surf</t>
  </si>
  <si>
    <t>Amby</t>
  </si>
  <si>
    <t>Location</t>
  </si>
  <si>
    <t>Main</t>
  </si>
  <si>
    <t>North</t>
  </si>
  <si>
    <t>South</t>
  </si>
  <si>
    <t>East</t>
  </si>
  <si>
    <t>Jetty</t>
  </si>
  <si>
    <t>Boardwalk</t>
  </si>
  <si>
    <t>Bluffs</t>
  </si>
  <si>
    <t>Harbor</t>
  </si>
  <si>
    <t>Pier</t>
  </si>
  <si>
    <t>Marina</t>
  </si>
  <si>
    <t>West</t>
  </si>
  <si>
    <t>Mall</t>
  </si>
  <si>
    <t>Beach</t>
  </si>
  <si>
    <t>Inventory</t>
  </si>
  <si>
    <t>Location, Inventory</t>
  </si>
  <si>
    <t>Qty</t>
  </si>
  <si>
    <t>HAS Functions</t>
  </si>
  <si>
    <t>Order ID</t>
  </si>
  <si>
    <t>Customer ID</t>
  </si>
  <si>
    <t>Product ID</t>
  </si>
  <si>
    <t>Category</t>
  </si>
  <si>
    <t>Product Name</t>
  </si>
  <si>
    <t>Price</t>
  </si>
  <si>
    <t>Coupon (Y/N)</t>
  </si>
  <si>
    <t>Coupon Code</t>
  </si>
  <si>
    <t>Coupon %</t>
  </si>
  <si>
    <t>Coupon Amount</t>
  </si>
  <si>
    <t>Revenue</t>
  </si>
  <si>
    <t>Shipping Time (days)</t>
  </si>
  <si>
    <t>Order Revenue</t>
  </si>
  <si>
    <t>Day of Week</t>
  </si>
  <si>
    <t>Unique Count</t>
  </si>
  <si>
    <t>Apparel</t>
  </si>
  <si>
    <t>ReefSafe UV Leggings</t>
  </si>
  <si>
    <t>N</t>
  </si>
  <si>
    <t/>
  </si>
  <si>
    <t>Accessories</t>
  </si>
  <si>
    <t>HydroThrive Safety Leash</t>
  </si>
  <si>
    <t>ReefFlex Anti-Slip Deck Pad</t>
  </si>
  <si>
    <t>ShoreLine Collapsible Paddle</t>
  </si>
  <si>
    <t>Boards</t>
  </si>
  <si>
    <t>Tranquil Tide Yoga Board</t>
  </si>
  <si>
    <t>Y</t>
  </si>
  <si>
    <t>SUMMER10</t>
  </si>
  <si>
    <t>Wave Rider Surf Series</t>
  </si>
  <si>
    <t>BlueWave Solar Charger</t>
  </si>
  <si>
    <t>SunShield Rash Guard</t>
  </si>
  <si>
    <t>Sea Bird Cruiser</t>
  </si>
  <si>
    <t>Carve Performance Board</t>
  </si>
  <si>
    <t>HydroCap Waterproof Hat</t>
  </si>
  <si>
    <t>Logo Tshirt</t>
  </si>
  <si>
    <t>PADDLE15</t>
  </si>
  <si>
    <t>AquaLume LED Light Kit</t>
  </si>
  <si>
    <t>SeaPulse GPS Tracker</t>
  </si>
  <si>
    <t>AquaGlide Touring Board</t>
  </si>
  <si>
    <t>ClearVue Underwater Camera Mount</t>
  </si>
  <si>
    <t>Reef Master Eco Board</t>
  </si>
  <si>
    <t>SurfStream Balance Cushion</t>
  </si>
  <si>
    <t>Ocean Sprint Racing Pro</t>
  </si>
  <si>
    <t>WaveRider Waterproof Case</t>
  </si>
  <si>
    <t>WaveRider Water Shoes</t>
  </si>
  <si>
    <t>AquaGrip Paddle Gloves</t>
  </si>
  <si>
    <t>Blue Horizon Explorer</t>
  </si>
  <si>
    <t>TideProof Paddle Jacket</t>
  </si>
  <si>
    <t>SwiftStream Adventure</t>
  </si>
  <si>
    <t>AquaFlex Board Shorts</t>
  </si>
  <si>
    <t>TideLock Deck Bag</t>
  </si>
  <si>
    <t>OceanGuard Board Lock</t>
  </si>
  <si>
    <t>SUBSCRIBE10</t>
  </si>
  <si>
    <t>SunBask Leisure Paddle</t>
  </si>
  <si>
    <t>Show Invoice Details</t>
  </si>
  <si>
    <t>Order</t>
  </si>
  <si>
    <t>Company Name</t>
  </si>
  <si>
    <t>Items</t>
  </si>
  <si>
    <t>Details</t>
  </si>
  <si>
    <t>Product</t>
  </si>
  <si>
    <t>Size</t>
  </si>
  <si>
    <t>Saturday</t>
  </si>
  <si>
    <t>Locations</t>
  </si>
  <si>
    <t>Arrays in Cells</t>
  </si>
  <si>
    <t>Collapse Lists</t>
  </si>
  <si>
    <t>Sat</t>
  </si>
  <si>
    <t>Sun</t>
  </si>
  <si>
    <t>Central</t>
  </si>
  <si>
    <t xml:space="preserve">Contact </t>
  </si>
  <si>
    <t>XL</t>
  </si>
  <si>
    <t>Lg</t>
  </si>
  <si>
    <t>Sm</t>
  </si>
  <si>
    <t>Md</t>
  </si>
  <si>
    <t xml:space="preserve">XL </t>
  </si>
  <si>
    <t>Nested Arrays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</si>
</sst>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&lt;=9999999]###\-####;\(###\)\ ###\-####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0" tint="-0.34998626667073579"/>
      <name val="Wingdings"/>
      <charset val="2"/>
    </font>
    <font>
      <sz val="11"/>
      <color theme="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/>
    <xf numFmtId="164" fontId="0" fillId="0" borderId="0" xfId="0" applyNumberFormat="1"/>
    <xf numFmtId="14" fontId="0" fillId="0" borderId="0" xfId="0" applyNumberFormat="1"/>
    <xf numFmtId="0" fontId="1" fillId="0" borderId="0" xfId="0" applyFont="1"/>
    <xf numFmtId="43" fontId="0" fillId="0" borderId="0" xfId="1" applyFont="1"/>
    <xf numFmtId="9" fontId="0" fillId="0" borderId="0" xfId="0" applyNumberFormat="1"/>
    <xf numFmtId="43" fontId="0" fillId="0" borderId="0" xfId="0" applyNumberFormat="1"/>
    <xf numFmtId="0" fontId="5" fillId="2" borderId="1" xfId="2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0" fontId="6" fillId="0" borderId="5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/>
    </xf>
    <xf numFmtId="0" fontId="6" fillId="0" borderId="5" xfId="0" applyFont="1" applyBorder="1"/>
  </cellXfs>
  <cellStyles count="3">
    <cellStyle name="Comma" xfId="1" builtinId="3"/>
    <cellStyle name="Hyperlink" xfId="2" builtinId="8"/>
    <cellStyle name="Normal" xfId="0" builtinId="0"/>
  </cellStyles>
  <dxfs count="40">
    <dxf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numFmt numFmtId="0" formatCode="General"/>
      <border diagonalUp="0" diagonalDown="0">
        <left style="thin">
          <color theme="4" tint="0.39994506668294322"/>
        </left>
        <right/>
        <top/>
        <bottom/>
        <vertical style="thin">
          <color theme="4" tint="0.39994506668294322"/>
        </vertical>
        <horizontal/>
      </border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/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</dxf>
    <dxf>
      <numFmt numFmtId="0" formatCode="General"/>
    </dxf>
    <dxf>
      <numFmt numFmtId="164" formatCode="[&lt;=9999999]###\-####;\(###\)\ ###\-####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[&lt;=9999999]###\-####;\(###\)\ ###\-####"/>
    </dxf>
    <dxf>
      <numFmt numFmtId="0" formatCode="General"/>
    </dxf>
    <dxf>
      <numFmt numFmtId="164" formatCode="[&lt;=9999999]###\-####;\(###\)\ ###\-####"/>
    </dxf>
    <dxf>
      <numFmt numFmtId="0" formatCode="General"/>
    </dxf>
    <dxf>
      <numFmt numFmtId="0" formatCode="General"/>
    </dxf>
    <dxf>
      <numFmt numFmtId="35" formatCode="_(* #,##0.00_);_(* \(#,##0.00\);_(* &quot;-&quot;??_);_(@_)"/>
    </dxf>
    <dxf>
      <numFmt numFmtId="0" formatCode="General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numFmt numFmtId="13" formatCode="0%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font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border diagonalUp="0" diagonalDown="0">
        <left style="thin">
          <color theme="4" tint="0.39994506668294322"/>
        </left>
        <right/>
        <top/>
        <bottom/>
        <vertical style="thin">
          <color theme="4" tint="0.39994506668294322"/>
        </vertical>
        <horizontal/>
      </border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  <border diagonalUp="0" diagonalDown="0">
        <left/>
        <right style="thin">
          <color theme="4" tint="0.39994506668294322"/>
        </right>
        <top/>
        <bottom/>
        <vertical style="thin">
          <color theme="4" tint="0.39994506668294322"/>
        </vertical>
        <horizontal/>
      </border>
    </dxf>
    <dxf>
      <numFmt numFmtId="0" formatCode="General"/>
    </dxf>
    <dxf>
      <numFmt numFmtId="0" formatCode="General"/>
    </dxf>
    <dxf>
      <numFmt numFmtId="0" formatCode="General"/>
    </dxf>
    <dxf>
      <numFmt numFmtId="164" formatCode="[&lt;=9999999]###\-####;\(###\)\ ###\-###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Array" Target="richData/rdarray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worksheet" Target="worksheets/sheet10.xml"/><Relationship Id="rId19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array.xml><?xml version="1.0" encoding="utf-8"?>
<arrayData xmlns="http://schemas.microsoft.com/office/spreadsheetml/2017/richdata2" count="82">
  <a r="2">
    <v t="s">Reception</v>
    <v t="s">Hostess</v>
  </a>
  <a r="5">
    <v t="s">Mon</v>
    <v t="s">Tue</v>
    <v t="s">Wed</v>
    <v t="s">Thu</v>
    <v t="s">Fri</v>
  </a>
  <a r="2">
    <v t="s">Mon</v>
    <v t="s">Tue</v>
  </a>
  <a r="2">
    <v t="s">Hostess</v>
    <v t="s">Restaurant Server</v>
  </a>
  <a r="4">
    <v t="s">Thu</v>
    <v t="s">Fri</v>
    <v t="s">Sat</v>
    <v t="s">Sun</v>
  </a>
  <a r="2">
    <v t="s">Barista</v>
    <v t="s">Reception</v>
  </a>
  <a r="4">
    <v t="s">Mon</v>
    <v t="s">Wed</v>
    <v t="s">Fri</v>
    <v t="s">Sat</v>
  </a>
  <a r="2">
    <v t="s">Housekeeping</v>
    <v t="s">Reception</v>
  </a>
  <a r="4">
    <v t="s">Tue</v>
    <v t="s">Wed</v>
    <v t="s">Thu</v>
    <v t="s">Fri</v>
  </a>
  <a r="2">
    <v t="s">Reception</v>
    <v t="s">Housekeeping</v>
  </a>
  <a r="3">
    <v t="s">Fri</v>
    <v t="s">Sat</v>
    <v t="s">Sun</v>
  </a>
  <a r="2">
    <v t="s">Restaurant Server</v>
    <v t="s">Hostess</v>
  </a>
  <a r="5">
    <v t="s">Mon</v>
    <v t="s">Tue</v>
    <v t="s">Thu</v>
    <v t="s">Sat</v>
    <v t="s">Sun</v>
  </a>
  <a r="2">
    <v t="s">Reception</v>
    <v t="s">Barista</v>
  </a>
  <a r="2">
    <v t="s">Barista</v>
    <v t="s">Hostess</v>
  </a>
  <a r="5">
    <v t="s">Mon</v>
    <v t="s">Wed</v>
    <v t="s">Thu</v>
    <v t="s">Fri</v>
    <v t="s">Sat</v>
  </a>
  <a r="2">
    <v t="s">Restaurant Server</v>
    <v t="s">Barista</v>
  </a>
  <a r="5">
    <v t="s">Tue</v>
    <v t="s">Thu</v>
    <v t="s">Fri</v>
    <v t="s">Sat</v>
    <v t="s">Sun</v>
  </a>
  <a r="4">
    <v t="s">Mon</v>
    <v t="s">Wed</v>
    <v t="s">Fri</v>
    <v t="s">Sun</v>
  </a>
  <a r="3">
    <v t="s">Restaurant Server</v>
    <v t="s">Hostess</v>
    <v t="s">Barista</v>
  </a>
  <a r="4">
    <v t="s">Mon</v>
    <v t="s">Tue</v>
    <v t="s">Wed</v>
    <v t="s">Sat</v>
  </a>
  <a r="2">
    <v t="s">Sat</v>
    <v t="s">Sun</v>
  </a>
  <a r="4">
    <v t="s">Main</v>
    <v t="s">Boardwalk</v>
    <v t="s">Marina</v>
    <v t="s">North</v>
  </a>
  <a r="2">
    <v t="s">Pier</v>
    <v t="s">Boardwalk</v>
  </a>
  <a r="1">
    <v t="s">Main</v>
  </a>
  <a r="4">
    <v t="s">Main</v>
    <v t="s">East</v>
    <v t="s">Mall</v>
    <v t="s">West</v>
  </a>
  <a r="2">
    <v t="s">Central</v>
    <v t="s">Harbor</v>
  </a>
  <a r="2">
    <v t="s">Main</v>
    <v t="s">Jetty</v>
  </a>
  <a r="4">
    <v t="s">Main</v>
    <v t="s">Pier</v>
    <v t="s">East</v>
    <v t="s">Mall</v>
  </a>
  <a r="3">
    <v t="s">Main</v>
    <v t="s">Harbor</v>
    <v t="s">Boardwalk</v>
  </a>
  <a r="2">
    <v t="s">Main</v>
    <v t="s">Harbor</v>
  </a>
  <a r="4">
    <v t="s">Main</v>
    <v t="s">Jetty</v>
    <v t="s">Bluffs</v>
    <v t="s">Harbor</v>
  </a>
  <a r="4">
    <v t="s">Main</v>
    <v t="s">West</v>
    <v t="s">Jetty</v>
    <v t="s">Bluffs</v>
  </a>
  <a r="4" c="2">
    <v t="s">Main</v>
    <v>22</v>
    <v t="s">Boardwalk</v>
    <v>36</v>
    <v t="s">Marina</v>
    <v>2</v>
    <v t="s">North</v>
    <v>20</v>
  </a>
  <a r="2" c="2">
    <v t="s">Pier</v>
    <v>5</v>
    <v t="s">Boardwalk</v>
    <v>49</v>
  </a>
  <a r="1" c="2">
    <v t="s">Main</v>
    <v>16</v>
  </a>
  <a r="4" c="2">
    <v t="s">Main</v>
    <v>34</v>
    <v t="s">East</v>
    <v>43</v>
    <v t="s">Mall</v>
    <v>19</v>
    <v t="s">West</v>
    <v>12</v>
  </a>
  <a r="2" c="2">
    <v t="s">Central</v>
    <v>41</v>
    <v t="s">Harbor</v>
    <v>29</v>
  </a>
  <a r="2" c="2">
    <v t="s">Main</v>
    <v>21</v>
    <v t="s">Jetty</v>
    <v>9</v>
  </a>
  <a r="4" c="2">
    <v t="s">Main</v>
    <v>13</v>
    <v t="s">Pier</v>
    <v>43</v>
    <v t="s">East</v>
    <v>1</v>
    <v t="s">Mall</v>
    <v>12</v>
  </a>
  <a r="3" c="2">
    <v t="s">Main</v>
    <v>12</v>
    <v t="s">Harbor</v>
    <v>1</v>
    <v t="s">Boardwalk</v>
    <v>16</v>
  </a>
  <a r="2" c="2">
    <v t="s">Main</v>
    <v>50</v>
    <v t="s">Harbor</v>
    <v>28</v>
  </a>
  <a r="4" c="2">
    <v t="s">Main</v>
    <v>13</v>
    <v t="s">Jetty</v>
    <v>19</v>
    <v t="s">Bluffs</v>
    <v>26</v>
    <v t="s">Harbor</v>
    <v>5</v>
  </a>
  <a r="1" c="2">
    <v t="s">Main</v>
    <v>19</v>
  </a>
  <a r="4" c="2">
    <v t="s">Main</v>
    <v>49</v>
    <v t="s">West</v>
    <v>39</v>
    <v t="s">Jetty</v>
    <v>46</v>
    <v t="s">Bluffs</v>
    <v>38</v>
  </a>
  <a r="1" c="2">
    <v t="s">Lg</v>
    <v>1</v>
  </a>
  <a r="3" c="2">
    <v t="s">Sm</v>
    <v>2</v>
    <v t="s">Md</v>
    <v>2</v>
    <v t="s">Lg</v>
    <v>1</v>
  </a>
  <a r="2" c="2">
    <v t="s">Lg</v>
    <v>2</v>
    <v t="s">XL</v>
    <v>1</v>
  </a>
  <a r="4" c="3">
    <v t="s">Product Name</v>
    <v t="s">Qty</v>
    <v t="s">Size</v>
    <v t="s">Logo Tshirt</v>
    <v>1</v>
    <v t="a">45</v>
    <v t="s">TideProof Paddle Jacket</v>
    <v>5</v>
    <v t="a">46</v>
    <v t="s">SunShield Rash Guard</v>
    <v>3</v>
    <v t="a">47</v>
  </a>
  <a r="2" c="3">
    <v t="s">Product Name</v>
    <v t="s">Qty</v>
    <v t="s">Size</v>
    <v t="s">SwiftStream Adventure</v>
    <v>2</v>
    <v t="s"/>
  </a>
  <a r="3" c="3">
    <v t="s">Product Name</v>
    <v t="s">Qty</v>
    <v t="s">Size</v>
    <v t="s">SurfStream Balance Cushion</v>
    <v>1</v>
    <v t="s"/>
    <v t="s">SunShield Rash Guard</v>
    <v>1</v>
    <v t="s"/>
  </a>
  <a r="6" c="3">
    <v t="s">Product Name</v>
    <v t="s">Qty</v>
    <v t="s">Size</v>
    <v t="s">TideLock Deck Bag</v>
    <v>1</v>
    <v t="s"/>
    <v t="s">Reef Master Eco Board</v>
    <v>1</v>
    <v t="s"/>
    <v t="s">Wave Rider Surf Series</v>
    <v>1</v>
    <v t="s"/>
    <v t="s">ShoreLine Collapsible Paddle</v>
    <v>2</v>
    <v t="s"/>
    <v t="s">Logo Tshirt</v>
    <v>1</v>
    <v t="s"/>
  </a>
  <a r="2" c="3">
    <v t="s">Product Name</v>
    <v t="s">Qty</v>
    <v t="s">Size</v>
    <v t="s">SunShield Rash Guard</v>
    <v>1</v>
    <v t="s"/>
  </a>
  <a r="6" c="3">
    <v t="s">Product Name</v>
    <v t="s">Qty</v>
    <v t="s">Size</v>
    <v t="s">Wave Rider Surf Series</v>
    <v>1</v>
    <v t="s"/>
    <v t="s">ReefFlex Anti-Slip Deck Pad</v>
    <v>1</v>
    <v t="s"/>
    <v t="s">Logo Tshirt</v>
    <v>1</v>
    <v t="s"/>
    <v t="s">SunBask Leisure Paddle</v>
    <v>1</v>
    <v t="s"/>
    <v t="s">Logo Tshirt</v>
    <v>1</v>
    <v t="s"/>
  </a>
  <a r="2" c="3">
    <v t="s">Product Name</v>
    <v t="s">Qty</v>
    <v t="s">Size</v>
    <v t="s">Reef Master Eco Board</v>
    <v>2</v>
    <v t="s"/>
  </a>
  <a r="3" c="3">
    <v t="s">Product Name</v>
    <v t="s">Qty</v>
    <v t="s">Size</v>
    <v t="s">ReefFlex Anti-Slip Deck Pad</v>
    <v>1</v>
    <v t="s"/>
    <v t="s">ReefSafe UV Leggings</v>
    <v>2</v>
    <v t="s"/>
  </a>
  <a r="6" c="3">
    <v t="s">Product Name</v>
    <v t="s">Qty</v>
    <v t="s">Size</v>
    <v t="s">HydroThrive Safety Leash</v>
    <v>1</v>
    <v t="s"/>
    <v t="s">Ocean Sprint Racing Pro</v>
    <v>3</v>
    <v t="s"/>
    <v t="s">ShoreLine Collapsible Paddle</v>
    <v>3</v>
    <v t="s"/>
    <v t="s">Logo Tshirt</v>
    <v>2</v>
    <v t="s"/>
    <v t="s">SunShield Rash Guard</v>
    <v>1</v>
    <v t="s"/>
  </a>
  <a r="6" c="3">
    <v t="s">Product Name</v>
    <v t="s">Qty</v>
    <v t="s">Size</v>
    <v t="s">Tranquil Tide Yoga Board</v>
    <v>2</v>
    <v t="s"/>
    <v t="s">ShoreLine Collapsible Paddle</v>
    <v>2</v>
    <v t="s"/>
    <v t="s">WaveRider Water Shoes</v>
    <v>2</v>
    <v t="s"/>
    <v t="s">Logo Tshirt</v>
    <v>1</v>
    <v t="s"/>
    <v t="s">Wave Rider Surf Series</v>
    <v>2</v>
    <v t="s"/>
  </a>
  <a r="5" c="3">
    <v t="s">Product Name</v>
    <v t="s">Qty</v>
    <v t="s">Size</v>
    <v t="s">Logo Tshirt</v>
    <v>5</v>
    <v t="s"/>
    <v t="s">Logo Tshirt</v>
    <v>4</v>
    <v t="s"/>
    <v t="s">SunShield Rash Guard</v>
    <v>1</v>
    <v t="s"/>
    <v t="s">SunShield Rash Guard</v>
    <v>1</v>
    <v t="s"/>
  </a>
  <a r="6" c="3">
    <v t="s">Product Name</v>
    <v t="s">Qty</v>
    <v t="s">Size</v>
    <v t="s">SunShield Rash Guard</v>
    <v>4</v>
    <v t="s"/>
    <v t="s">Carve Performance Board</v>
    <v>1</v>
    <v t="s"/>
    <v t="s">AquaGrip Paddle Gloves</v>
    <v>2</v>
    <v t="s"/>
    <v t="s">HydroThrive Safety Leash</v>
    <v>1</v>
    <v t="s"/>
    <v t="s">Carve Performance Board</v>
    <v>3</v>
    <v t="s"/>
  </a>
  <a r="5" c="3">
    <v t="s">Product Name</v>
    <v t="s">Qty</v>
    <v t="s">Size</v>
    <v t="s">SunShield Rash Guard</v>
    <v>1</v>
    <v t="s"/>
    <v t="s">SunShield Rash Guard</v>
    <v>2</v>
    <v t="s"/>
    <v t="s">ShoreLine Collapsible Paddle</v>
    <v>1</v>
    <v t="s"/>
    <v t="s">HydroCap Waterproof Hat</v>
    <v>1</v>
    <v t="s"/>
  </a>
  <a r="2" c="3">
    <v t="s">Product Name</v>
    <v t="s">Qty</v>
    <v t="s">Size</v>
    <v t="s">Logo Tshirt</v>
    <v>2</v>
    <v t="s"/>
  </a>
  <a r="2" c="3">
    <v t="s">Product Name</v>
    <v t="s">Qty</v>
    <v t="s">Size</v>
    <v t="s">Logo Tshirt</v>
    <v>3</v>
    <v t="s"/>
  </a>
  <a r="5" c="3">
    <v t="s">Product Name</v>
    <v t="s">Qty</v>
    <v t="s">Size</v>
    <v t="s">ReefFlex Anti-Slip Deck Pad</v>
    <v>1</v>
    <v t="s"/>
    <v t="s">Wave Rider Surf Series</v>
    <v>1</v>
    <v t="s"/>
    <v t="s">Carve Performance Board</v>
    <v>1</v>
    <v t="s"/>
    <v t="s">Blue Horizon Explorer</v>
    <v>1</v>
    <v t="s"/>
  </a>
  <a r="2" c="3">
    <v t="s">Product Name</v>
    <v t="s">Qty</v>
    <v t="s">Size</v>
    <v t="s">HydroThrive Safety Leash</v>
    <v>2</v>
    <v t="s"/>
  </a>
  <a r="2" c="3">
    <v t="s">Product Name</v>
    <v t="s">Qty</v>
    <v t="s">Size</v>
    <v t="s">AquaLume LED Light Kit</v>
    <v>1</v>
    <v t="s"/>
  </a>
  <a r="2" c="3">
    <v t="s">Product Name</v>
    <v t="s">Qty</v>
    <v t="s">Size</v>
    <v t="s">HydroThrive Safety Leash</v>
    <v>1</v>
    <v t="s"/>
  </a>
  <a r="6" c="3">
    <v t="s">Product Name</v>
    <v t="s">Qty</v>
    <v t="s">Size</v>
    <v t="s">HydroThrive Safety Leash</v>
    <v>3</v>
    <v t="s"/>
    <v t="s">TideProof Paddle Jacket</v>
    <v>1</v>
    <v t="s"/>
    <v t="s">Wave Rider Surf Series</v>
    <v>1</v>
    <v t="s"/>
    <v t="s">Wave Rider Surf Series</v>
    <v>3</v>
    <v t="s"/>
    <v t="s">Carve Performance Board</v>
    <v>1</v>
    <v t="s"/>
  </a>
  <a r="3" c="3">
    <v t="s">Product Name</v>
    <v t="s">Qty</v>
    <v t="s">Size</v>
    <v t="s">ReefFlex Anti-Slip Deck Pad</v>
    <v>1</v>
    <v t="s"/>
    <v t="s">HydroThrive Safety Leash</v>
    <v>5</v>
    <v t="s"/>
  </a>
  <a r="5" c="3">
    <v t="s">Product Name</v>
    <v t="s">Qty</v>
    <v t="s">Size</v>
    <v t="s">Carve Performance Board</v>
    <v>1</v>
    <v t="s"/>
    <v t="s">Reef Master Eco Board</v>
    <v>2</v>
    <v t="s"/>
    <v t="s">HydroThrive Safety Leash</v>
    <v>2</v>
    <v t="s"/>
    <v t="s">SunShield Rash Guard</v>
    <v>1</v>
    <v t="s"/>
  </a>
  <a r="2" c="3">
    <v t="s">Product Name</v>
    <v t="s">Qty</v>
    <v t="s">Size</v>
    <v t="s">Wave Rider Surf Series</v>
    <v>4</v>
    <v t="s"/>
  </a>
  <a r="5" c="3">
    <v t="s">Product Name</v>
    <v t="s">Qty</v>
    <v t="s">Size</v>
    <v t="s">Sea Bird Cruiser</v>
    <v>1</v>
    <v t="s"/>
    <v t="s">ReefSafe UV Leggings</v>
    <v>1</v>
    <v t="s"/>
    <v t="s">ShoreLine Collapsible Paddle</v>
    <v>3</v>
    <v t="s"/>
    <v t="s">HydroThrive Safety Leash</v>
    <v>4</v>
    <v t="s"/>
  </a>
  <a r="2" c="3">
    <v t="s">Product Name</v>
    <v t="s">Qty</v>
    <v t="s">Size</v>
    <v t="s">ClearVue Underwater Camera Mount</v>
    <v>2</v>
    <v t="s"/>
  </a>
  <a r="7" c="3">
    <v t="s">Product Name</v>
    <v t="s">Qty</v>
    <v t="s">Size</v>
    <v t="s">ReefSafe UV Leggings</v>
    <v>1</v>
    <v t="s"/>
    <v t="s">ShoreLine Collapsible Paddle</v>
    <v>2</v>
    <v t="s"/>
    <v t="s">ReefFlex Anti-Slip Deck Pad</v>
    <v>2</v>
    <v t="s"/>
    <v t="s">SunShield Rash Guard</v>
    <v>1</v>
    <v t="s"/>
    <v t="s">HydroThrive Safety Leash</v>
    <v>1</v>
    <v t="s"/>
    <v t="s">AquaGrip Paddle Gloves</v>
    <v>1</v>
    <v t="s"/>
  </a>
  <a r="2" c="3">
    <v t="s">Product Name</v>
    <v t="s">Qty</v>
    <v t="s">Size</v>
    <v t="s">Logo Tshirt</v>
    <v>4</v>
    <v t="s"/>
  </a>
  <a r="7" c="3">
    <v t="s">Product Name</v>
    <v t="s">Qty</v>
    <v t="s">Size</v>
    <v t="s">ReefFlex Anti-Slip Deck Pad</v>
    <v>4</v>
    <v t="s"/>
    <v t="s">TideProof Paddle Jacket</v>
    <v>2</v>
    <v t="s"/>
    <v t="s">SeaPulse GPS Tracker</v>
    <v>2</v>
    <v t="s"/>
    <v t="s">SeaPulse GPS Tracker</v>
    <v>1</v>
    <v t="s"/>
    <v t="s">Logo Tshirt</v>
    <v>1</v>
    <v t="s"/>
    <v t="s">Sea Bird Cruiser</v>
    <v>2</v>
    <v t="s"/>
  </a>
  <a r="1" c="2">
    <v t="s">XL</v>
    <v>3</v>
  </a>
  <a r="2" c="2">
    <v t="s">Sm</v>
    <v>1</v>
    <v t="s">Lg</v>
    <v>1</v>
  </a>
  <a r="2" c="2">
    <v t="s">Lg</v>
    <v>2</v>
    <v t="s" xml:space="preserve">XL </v>
    <v>1</v>
  </a>
  <a r="2" c="2">
    <v t="s">Main</v>
    <v>5</v>
    <v t="s">Boardwalk</v>
    <v>49</v>
  </a>
  <a r="2" c="2">
    <v t="s">Main</v>
    <v>41</v>
    <v t="s">Harbor</v>
    <v>29</v>
  </a>
  <a r="4" c="2">
    <v t="s">Main</v>
    <v>25</v>
    <v t="s">West</v>
    <v>3</v>
    <v t="s">Jetty</v>
    <v>21</v>
    <v t="s">Bluffs</v>
    <v>42</v>
  </a>
</arrayData>
</file>

<file path=xl/richData/rdrichvalue.xml><?xml version="1.0" encoding="utf-8"?>
<rvData xmlns="http://schemas.microsoft.com/office/spreadsheetml/2017/richdata" count="82">
  <rv s="0">
    <v>0</v>
  </rv>
  <rv s="0">
    <v>1</v>
  </rv>
  <rv s="0">
    <v>2</v>
  </rv>
  <rv s="0">
    <v>3</v>
  </rv>
  <rv s="0">
    <v>4</v>
  </rv>
  <rv s="0">
    <v>5</v>
  </rv>
  <rv s="0">
    <v>6</v>
  </rv>
  <rv s="0">
    <v>7</v>
  </rv>
  <rv s="0">
    <v>8</v>
  </rv>
  <rv s="0">
    <v>9</v>
  </rv>
  <rv s="0">
    <v>10</v>
  </rv>
  <rv s="0">
    <v>11</v>
  </rv>
  <rv s="0">
    <v>12</v>
  </rv>
  <rv s="0">
    <v>13</v>
  </rv>
  <rv s="0">
    <v>14</v>
  </rv>
  <rv s="0">
    <v>15</v>
  </rv>
  <rv s="0">
    <v>16</v>
  </rv>
  <rv s="0">
    <v>17</v>
  </rv>
  <rv s="0">
    <v>18</v>
  </rv>
  <rv s="0">
    <v>19</v>
  </rv>
  <rv s="0">
    <v>20</v>
  </rv>
  <rv s="0">
    <v>21</v>
  </rv>
  <rv s="0">
    <v>22</v>
  </rv>
  <rv s="0">
    <v>23</v>
  </rv>
  <rv s="0">
    <v>24</v>
  </rv>
  <rv s="0">
    <v>25</v>
  </rv>
  <rv s="0">
    <v>26</v>
  </rv>
  <rv s="0">
    <v>27</v>
  </rv>
  <rv s="0">
    <v>28</v>
  </rv>
  <rv s="0">
    <v>29</v>
  </rv>
  <rv s="0">
    <v>30</v>
  </rv>
  <rv s="0">
    <v>31</v>
  </rv>
  <rv s="0">
    <v>32</v>
  </rv>
  <rv s="0">
    <v>33</v>
  </rv>
  <rv s="0">
    <v>34</v>
  </rv>
  <rv s="0">
    <v>35</v>
  </rv>
  <rv s="0">
    <v>36</v>
  </rv>
  <rv s="0">
    <v>37</v>
  </rv>
  <rv s="0">
    <v>38</v>
  </rv>
  <rv s="0">
    <v>39</v>
  </rv>
  <rv s="0">
    <v>40</v>
  </rv>
  <rv s="0">
    <v>41</v>
  </rv>
  <rv s="0">
    <v>42</v>
  </rv>
  <rv s="0">
    <v>43</v>
  </rv>
  <rv s="0">
    <v>44</v>
  </rv>
  <rv s="0">
    <v>48</v>
  </rv>
  <rv s="0">
    <v>49</v>
  </rv>
  <rv s="0">
    <v>50</v>
  </rv>
  <rv s="0">
    <v>51</v>
  </rv>
  <rv s="0">
    <v>52</v>
  </rv>
  <rv s="0">
    <v>53</v>
  </rv>
  <rv s="0">
    <v>54</v>
  </rv>
  <rv s="0">
    <v>55</v>
  </rv>
  <rv s="0">
    <v>56</v>
  </rv>
  <rv s="0">
    <v>57</v>
  </rv>
  <rv s="0">
    <v>58</v>
  </rv>
  <rv s="0">
    <v>59</v>
  </rv>
  <rv s="0">
    <v>60</v>
  </rv>
  <rv s="0">
    <v>61</v>
  </rv>
  <rv s="0">
    <v>62</v>
  </rv>
  <rv s="0">
    <v>63</v>
  </rv>
  <rv s="0">
    <v>64</v>
  </rv>
  <rv s="0">
    <v>65</v>
  </rv>
  <rv s="0">
    <v>66</v>
  </rv>
  <rv s="0">
    <v>67</v>
  </rv>
  <rv s="0">
    <v>68</v>
  </rv>
  <rv s="0">
    <v>69</v>
  </rv>
  <rv s="0">
    <v>70</v>
  </rv>
  <rv s="0">
    <v>71</v>
  </rv>
  <rv s="0">
    <v>72</v>
  </rv>
  <rv s="0">
    <v>73</v>
  </rv>
  <rv s="0">
    <v>74</v>
  </rv>
  <rv s="0">
    <v>75</v>
  </rv>
  <rv s="0">
    <v>76</v>
  </rv>
  <rv s="0">
    <v>45</v>
  </rv>
  <rv s="0">
    <v>46</v>
  </rv>
  <rv s="0">
    <v>47</v>
  </rv>
  <rv s="0">
    <v>77</v>
  </rv>
  <rv s="0">
    <v>78</v>
  </rv>
  <rv s="0">
    <v>79</v>
  </rv>
  <rv s="0">
    <v>80</v>
  </rv>
  <rv s="0">
    <v>81</v>
  </rv>
</rvData>
</file>

<file path=xl/richData/rdrichvaluestructure.xml><?xml version="1.0" encoding="utf-8"?>
<rvStructures xmlns="http://schemas.microsoft.com/office/spreadsheetml/2017/richdata" count="1">
  <s t="_array">
    <k n="array" t="a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E2FB7B-8EC2-4E3B-9064-315DD848CE44}" name="tblStaffAvailability" displayName="tblStaffAvailability" ref="B4:D17" totalsRowShown="0">
  <autoFilter ref="B4:D17" xr:uid="{E5E2FB7B-8EC2-4E3B-9064-315DD848CE44}">
    <filterColumn colId="1">
      <extLst>
        <ext xmlns:xlrd2="http://schemas.microsoft.com/office/spreadsheetml/2017/richdata2" uri="{1AD28BCE-077C-4C59-8B6E-1921CE8616D4}">
          <xlrd2:filterColumn>
            <xlrd2:filters>
              <xlrd2:filter key="_xlaf.ArrayContent" val="Barista"/>
            </xlrd2:filters>
          </xlrd2:filterColumn>
        </ext>
      </extLst>
    </filterColumn>
    <filterColumn colId="2">
      <extLst>
        <ext xmlns:xlrd2="http://schemas.microsoft.com/office/spreadsheetml/2017/richdata2" uri="{1AD28BCE-077C-4C59-8B6E-1921CE8616D4}">
          <xlrd2:filterColumn>
            <xlrd2:filters>
              <xlrd2:filter key="_xlaf.ArrayContent" val="Sat"/>
            </xlrd2:filters>
          </xlrd2:filterColumn>
        </ext>
      </extLst>
    </filterColumn>
  </autoFilter>
  <tableColumns count="3">
    <tableColumn id="1" xr3:uid="{F93FA25E-9E07-4CFA-83B5-8364B41EC709}" name="Employee Name"/>
    <tableColumn id="5" xr3:uid="{64B17895-4855-4276-9EA4-8D4E681455BC}" name="Role"/>
    <tableColumn id="2" xr3:uid="{A64D3F38-9642-40D7-89BE-486ABD7A515B}" name="Available Days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86B0663-5426-494D-AFFC-347A8D9960A3}" name="tblStaff" displayName="tblStaff" ref="B4:G16" totalsRowShown="0">
  <autoFilter ref="B4:G16" xr:uid="{E5E2FB7B-8EC2-4E3B-9064-315DD848CE44}"/>
  <tableColumns count="6">
    <tableColumn id="1" xr3:uid="{7E024C1E-9297-4EE7-83F2-5AA2CFBE63C6}" name="Employee Name"/>
    <tableColumn id="3" xr3:uid="{AC8EA09D-B864-4B97-B84B-6057D9CE600F}" name="Preferred Shift"/>
    <tableColumn id="4" xr3:uid="{16A64446-F96B-4BB8-B785-A1DAB1C515C7}" name="Max Hours"/>
    <tableColumn id="2" xr3:uid="{6C8A6016-5840-4108-9AC2-4B496BCFA4C7}" name="Available Days"/>
    <tableColumn id="6" xr3:uid="{348C39EF-33C8-4BCE-998E-1C0D401EED4B}" name="Saturday" dataDxfId="14">
      <calculatedColumnFormula>_xlfn.HAS(tblStaff[[#This Row],[Available Days]],$I$4)</calculatedColumnFormula>
    </tableColumn>
    <tableColumn id="5" xr3:uid="{32C94067-B75D-4263-8043-954EC086F3D6}" name="Weekend" dataDxfId="13">
      <calculatedColumnFormula>_xlfn.HASANY(tblStaff[[#This Row],[Available Days]],$G$3)</calculatedColumnFormula>
    </tableColumn>
  </tableColumns>
  <tableStyleInfo name="TableStyleLight1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ACAA206-FF62-4B92-AB04-2F6ACCA745C6}" name="tblContacts" displayName="tblContacts" ref="H3:N481" totalsRowShown="0">
  <autoFilter ref="H3:N481" xr:uid="{C0597129-E2AB-4418-B45A-AF20D6206317}"/>
  <sortState xmlns:xlrd2="http://schemas.microsoft.com/office/spreadsheetml/2017/richdata2" ref="H4:N481">
    <sortCondition descending="1" ref="H3:H481"/>
  </sortState>
  <tableColumns count="7">
    <tableColumn id="1" xr3:uid="{98F983E6-CFC1-4EA0-82B3-E66F2128B0B4}" name="Customer Name"/>
    <tableColumn id="7" xr3:uid="{CD112E37-38A9-4A24-BEBC-465E7C540AB4}" name="Location" dataDxfId="18"/>
    <tableColumn id="8" xr3:uid="{CEE2423A-180E-4B45-B3D4-7BA3BC937E91}" name="Inventory" dataDxfId="17"/>
    <tableColumn id="3" xr3:uid="{4D2451A4-0BC2-4102-9976-18D21D9AC5C9}" name="Contact "/>
    <tableColumn id="4" xr3:uid="{1F7CC201-805C-48CF-BAA1-64D341B07CD6}" name="Phone Number"/>
    <tableColumn id="5" xr3:uid="{59442E37-9AB8-46DA-A5C3-7F6A853D6788}" name="City"/>
    <tableColumn id="6" xr3:uid="{9430763D-09C8-499A-9732-C37BD523B8BE}" name="State"/>
  </tableColumns>
  <tableStyleInfo name="TableStyleLight1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0ADE59C-6493-491F-9BFC-97DB24DC943E}" name="tblCallList" displayName="tblCallList" ref="B3:C15" totalsRowShown="0">
  <autoFilter ref="B3:C15" xr:uid="{A0ADE59C-6493-491F-9BFC-97DB24DC943E}"/>
  <tableColumns count="2">
    <tableColumn id="1" xr3:uid="{20170E39-F34E-4D17-949A-6B9D6CAE85C2}" name="Customer"/>
    <tableColumn id="2" xr3:uid="{26D7C122-E277-4F0B-A393-E58165283033}" name="Locations" dataDxfId="12">
      <calculatedColumnFormula array="1">_xlfn._ARRAY(_xlfn._ARRAYROW(_xlfn._xlws.FILTER(tblContacts[Location],tblContacts[Customer Name]=tblCallList[[#This Row],[Customer]])))</calculatedColumnFormula>
    </tableColumn>
  </tableColumns>
  <tableStyleInfo name="TableStyleLight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68ED8BE-D86C-4376-A04E-4FBA6B219E8B}" name="tblCustomers" displayName="tblCustomers" ref="H3:N481" totalsRowShown="0">
  <autoFilter ref="H3:N481" xr:uid="{C0597129-E2AB-4418-B45A-AF20D6206317}"/>
  <sortState xmlns:xlrd2="http://schemas.microsoft.com/office/spreadsheetml/2017/richdata2" ref="H4:N481">
    <sortCondition descending="1" ref="H3:H481"/>
  </sortState>
  <tableColumns count="7">
    <tableColumn id="1" xr3:uid="{41656755-295D-4889-9E73-7033D49D1D06}" name="Customer Name"/>
    <tableColumn id="7" xr3:uid="{B6F8E587-EE1A-416A-BC00-1B28673CE02A}" name="Location" dataDxfId="16"/>
    <tableColumn id="8" xr3:uid="{4C082C7F-3503-4B5A-8064-2DBDAAF34B21}" name="Inventory" dataDxfId="15"/>
    <tableColumn id="3" xr3:uid="{43961490-B0AA-43FD-85C3-69A47CCE3528}" name="Contact Name"/>
    <tableColumn id="4" xr3:uid="{AA51BFAA-FBF8-4CEF-B271-84863328EB13}" name="Phone Number" dataDxfId="11"/>
    <tableColumn id="5" xr3:uid="{15758953-0A23-49E3-B66F-3FAE88A1A264}" name="City"/>
    <tableColumn id="6" xr3:uid="{8FAF30CA-4F55-43C8-A8AE-CB008B200BFE}" name="State"/>
  </tableColumns>
  <tableStyleInfo name="TableStyleLight1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70FA965-547B-4064-B10A-9CEBF3550A17}" name="tblCallList11" displayName="tblCallList11" ref="B3:D15" totalsRowShown="0">
  <autoFilter ref="B3:D15" xr:uid="{A0ADE59C-6493-491F-9BFC-97DB24DC943E}"/>
  <tableColumns count="3">
    <tableColumn id="1" xr3:uid="{EE921172-5E1E-491B-A862-DB3CAD2A3416}" name="Customer"/>
    <tableColumn id="2" xr3:uid="{395284E4-4471-4851-9D29-9E8CD85601C4}" name="Location, Inventory" dataDxfId="10">
      <calculatedColumnFormula array="1">_xlfn._ARRAY(_xlfn._ARRAYROW(_xlfn._xlws.FILTER(tblCustomers[[Location]:[Inventory]],tblCustomers[Customer Name]=tblCallList11[[#This Row],[Customer]])))</calculatedColumnFormula>
    </tableColumn>
    <tableColumn id="3" xr3:uid="{76C82E70-1594-4119-8C02-8241D6F7A678}" name="Qty" dataDxfId="3">
      <calculatedColumnFormula>SUM(_xlfn.CHOOSECOLS(tblCallList11[[#This Row],[Location, Inventory]],2))</calculatedColumnFormula>
    </tableColumn>
  </tableColumns>
  <tableStyleInfo name="TableStyleLight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CB9B33-8A6E-4334-B491-E524D4342924}" name="tblOrders" displayName="tblOrders" ref="B3:F36" totalsRowShown="0">
  <autoFilter ref="B3:F36" xr:uid="{7EE0C47A-9ADA-457B-AC7C-4092072A85B4}"/>
  <tableColumns count="5">
    <tableColumn id="1" xr3:uid="{FD39E74C-AEF6-411B-A057-FA9E09C01491}" name="Order" dataDxfId="35"/>
    <tableColumn id="2" xr3:uid="{79FEC165-D7F8-4688-BADD-16BAFCDCDF71}" name="Company Name" dataDxfId="34"/>
    <tableColumn id="3" xr3:uid="{99464659-5C50-4CEB-880D-CD8E52D2C2EE}" name="Date" dataDxfId="33"/>
    <tableColumn id="9" xr3:uid="{91DEB714-0132-4DB2-A37B-CF4E40894092}" name="Items" dataDxfId="32">
      <calculatedColumnFormula>COUNTIFS(tblSales[Order ID],tblOrders[[#This Row],[Order]])</calculatedColumnFormula>
    </tableColumn>
    <tableColumn id="6" xr3:uid="{160700CB-A24B-43B2-B6E9-2EDDE6A6AC63}" name="Details" dataDxfId="31"/>
  </tableColumns>
  <tableStyleInfo name="TableStyleLight9" showFirstColumn="0" showLastColumn="0" showRowStripes="1" showColumnStripes="1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13A796D-6F91-4F51-833D-0D719F02B242}" name="tblOrders12" displayName="tblOrders12" ref="B3:F36" totalsRowShown="0">
  <autoFilter ref="B3:F36" xr:uid="{7EE0C47A-9ADA-457B-AC7C-4092072A85B4}"/>
  <tableColumns count="5">
    <tableColumn id="1" xr3:uid="{3DAF52C4-1076-49A0-BCDE-338C291361E2}" name="Order" dataDxfId="8"/>
    <tableColumn id="2" xr3:uid="{6D1A462F-FCBF-4C25-9FD7-F53D8F76853D}" name="Company Name" dataDxfId="7"/>
    <tableColumn id="3" xr3:uid="{A2B87318-551A-42B4-AF71-72C5080AD403}" name="Date" dataDxfId="6"/>
    <tableColumn id="9" xr3:uid="{B29247F1-4A5F-46AC-BE01-DE2A4EBCB72C}" name="Items" dataDxfId="5">
      <calculatedColumnFormula>COUNTIFS(tblSales[Order ID],tblOrders12[[#This Row],[Order]])</calculatedColumnFormula>
    </tableColumn>
    <tableColumn id="6" xr3:uid="{8918CED7-77C6-4781-87D2-668D57E2FD26}" name="Details" dataDxfId="4">
      <calculatedColumnFormula array="1">_xlfn._ARRAY(_xlfn._ARRAYROW(_xlfn.VSTACK(tblSales[[#Headers],[Product Name]:[Size]],_xlfn._xlws.FILTER(tblSales[[Product Name]:[Size]],tblSales[Order ID]=tblOrders12[[#This Row],[Order]]))))</calculatedColumnFormula>
    </tableColumn>
  </tableColumns>
  <tableStyleInfo name="TableStyleLight9" showFirstColumn="0" showLastColumn="0" showRowStripes="1" showColumnStripes="1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D1134F-0B19-400A-AD96-9ADC26214ECA}" name="tblSales" displayName="tblSales" ref="A1:R662" totalsRowShown="0">
  <autoFilter ref="A1:R662" xr:uid="{7D87948A-25FE-48B9-8AA7-BE2BB9E5473B}"/>
  <tableColumns count="18">
    <tableColumn id="1" xr3:uid="{79665861-A21C-4742-8199-D7B1704BBE38}" name="Order ID"/>
    <tableColumn id="2" xr3:uid="{6B2C3782-18E6-44D5-B140-EA703797D8C5}" name="Date" dataDxfId="30"/>
    <tableColumn id="3" xr3:uid="{884796C2-A445-43C7-878C-0926985BE72A}" name="Customer ID"/>
    <tableColumn id="4" xr3:uid="{23120026-1DAA-4A7A-8C79-FFF498135593}" name="Product ID" dataDxfId="29"/>
    <tableColumn id="6" xr3:uid="{1BF162F4-28E8-43D2-856A-9934D5CC28D9}" name="Category" dataDxfId="28"/>
    <tableColumn id="5" xr3:uid="{8765C51E-3677-487B-A7E4-28B3787416AC}" name="Product Name" dataDxfId="27"/>
    <tableColumn id="7" xr3:uid="{737B8678-8CC7-45BE-B658-9B4F210EE1DD}" name="Qty" dataDxfId="26"/>
    <tableColumn id="8" xr3:uid="{81F3144A-8A02-4EA8-9A8D-46A4501ED868}" name="Size" dataDxfId="9">
      <calculatedColumnFormula array="1">_xlfn._ARRAY(_xlfn._ARRAYROW(_xlfn._xlws.FILTER(tblSizes[[Size]:[Qty]],(tblSizes[Order ID]=tblSales[[#This Row],[Order ID]])*(tblSizes[Product]=tblSales[[#This Row],[Product Name]]),"")))</calculatedColumnFormula>
    </tableColumn>
    <tableColumn id="9" xr3:uid="{9EDE0048-5496-411B-9CED-959CFEEE23A9}" name="Price" dataCellStyle="Comma"/>
    <tableColumn id="10" xr3:uid="{9732E800-56D2-43C2-BA6B-C46941827716}" name="Coupon (Y/N)"/>
    <tableColumn id="11" xr3:uid="{CB47F2DF-1A8A-4465-AB3B-484AC8298FCC}" name="Coupon Code"/>
    <tableColumn id="15" xr3:uid="{BC095276-50C4-4758-8FF4-5C6828F1A7F3}" name="Coupon %" dataDxfId="25"/>
    <tableColumn id="12" xr3:uid="{688FA114-FD5A-40C8-84FF-2418770DA4CA}" name="Coupon Amount" dataDxfId="24" dataCellStyle="Comma"/>
    <tableColumn id="13" xr3:uid="{E06E51F1-5A1F-42FB-B713-8B7FD24BB4EE}" name="Revenue" dataDxfId="23"/>
    <tableColumn id="14" xr3:uid="{D98C8CC5-AC08-4461-9CE0-6BB96A502F29}" name="Shipping Time (days)" dataDxfId="22">
      <calculatedColumnFormula>IF(LEFT(tblSales[[#This Row],[Category]],1)="A",RANDBETWEEN(1,4),RANDBETWEEN(2,7))</calculatedColumnFormula>
    </tableColumn>
    <tableColumn id="16" xr3:uid="{D78F1A99-BC2B-438C-82F9-693A5E107189}" name="Order Revenue" dataDxfId="21">
      <calculatedColumnFormula>IF(COUNTIF($A$2:A2,A2)=1,SUMIFS(tblSales[Revenue],tblSales[Order ID],tblSales[[#This Row],[Order ID]]),"")</calculatedColumnFormula>
    </tableColumn>
    <tableColumn id="17" xr3:uid="{A7E7311C-3EDE-43A6-86EB-192CB51A0CB4}" name="Day of Week" dataDxfId="20">
      <calculatedColumnFormula>TEXT(tblSales[[#This Row],[Date]],"ddd")</calculatedColumnFormula>
    </tableColumn>
    <tableColumn id="18" xr3:uid="{6B20676D-301C-4F47-A013-16FB7C076B17}" name="Unique Count" dataDxfId="19">
      <calculatedColumnFormula>1/COUNTIF(tblSales[Order ID],tblSales[[#This Row],[Order ID]])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0ACD0DF-18E8-4BA1-8E8B-F086D2B9F19A}" name="tblSizes" displayName="tblSizes" ref="A1:D13" totalsRowShown="0">
  <autoFilter ref="A1:D13" xr:uid="{C0ACD0DF-18E8-4BA1-8E8B-F086D2B9F19A}"/>
  <tableColumns count="4">
    <tableColumn id="1" xr3:uid="{FC4FE743-59BB-43ED-98F1-36A251FE9434}" name="Order ID"/>
    <tableColumn id="2" xr3:uid="{0B662265-CB44-46D9-B0FF-1B046B1A2C33}" name="Product"/>
    <tableColumn id="3" xr3:uid="{1FD82698-375A-4249-B1D9-258F5D2A0836}" name="Size"/>
    <tableColumn id="4" xr3:uid="{73A8E39E-B635-4685-97DC-4E2E2862120B}" name="Qty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39FC4-A279-43B0-A981-DB6FDF03E8CC}" name="tblCustomers5" displayName="tblCustomers5" ref="H3:O481" totalsRowShown="0">
  <autoFilter ref="H3:O481" xr:uid="{C0597129-E2AB-4418-B45A-AF20D6206317}"/>
  <sortState xmlns:xlrd2="http://schemas.microsoft.com/office/spreadsheetml/2017/richdata2" ref="H4:O481">
    <sortCondition descending="1" ref="H3:H481"/>
  </sortState>
  <tableColumns count="8">
    <tableColumn id="1" xr3:uid="{CA715F18-CFCC-4F2A-8D32-7C5F70658BB8}" name="Customer Name"/>
    <tableColumn id="2" xr3:uid="{13AE6831-6E78-4283-A1A2-597F7FF17886}" name="Date"/>
    <tableColumn id="3" xr3:uid="{7AB22806-8458-4991-AC4C-68664711DA41}" name="Contact Name"/>
    <tableColumn id="4" xr3:uid="{79177299-8796-400F-8838-F920018A30F5}" name="Phone Number"/>
    <tableColumn id="7" xr3:uid="{9B3C85FB-4CF0-4AAB-A638-4D0AF5B9E1F2}" name="Location" dataDxfId="39"/>
    <tableColumn id="8" xr3:uid="{587CC180-A35C-4194-A652-DDF1ECE2F2AE}" name="Inventory" dataDxfId="38"/>
    <tableColumn id="5" xr3:uid="{0011CBD6-E088-4DCE-A3B1-7DE3BFEF6024}" name="City"/>
    <tableColumn id="6" xr3:uid="{D60F923D-1F01-4FE2-ADA0-31A6DE30E042}" name="State"/>
  </tableColumns>
  <tableStyleInfo name="TableStyleLight1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C71F440-E827-4B33-BED8-9A7665C09C3D}" name="tblInventory" displayName="tblInventory" ref="B3:D16" totalsRowShown="0">
  <autoFilter ref="B3:D16" xr:uid="{A0ADE59C-6493-491F-9BFC-97DB24DC943E}"/>
  <tableColumns count="3">
    <tableColumn id="1" xr3:uid="{35650B35-B917-4371-A589-004718D9BC85}" name="Customer"/>
    <tableColumn id="2" xr3:uid="{6EB3B138-1BBA-4FD5-B9BD-0173122B789C}" name="Location, Inventory" dataDxfId="37">
      <calculatedColumnFormula array="1">_xlfn._ARRAY(_xlfn._ARRAYROW(_xlfn._xlws.FILTER(tblCustomers5[[Location]:[Inventory]],tblCustomers5[Customer Name]=tblInventory[[#This Row],[Customer]])))</calculatedColumnFormula>
    </tableColumn>
    <tableColumn id="4" xr3:uid="{88B45993-4055-46B5-8886-82B66F0F8E99}" name="Qty" dataDxfId="3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A207DA4-6B3E-48E0-AE43-A217BF5629EA}">
  <we:reference id="cba9fc06-6fc9-492e-9525-923870a3b909" version="2.0.0.1" store="EXCatalog" storeType="EXCatalog"/>
  <we:alternateReferences>
    <we:reference id="WA200010215" version="2.0.0.1" store="en-US" storeType="OMEX"/>
  </we:alternateReferences>
  <we:properties>
    <we:property name="bps.codex_control.document_id" value="&quot;17ffe42f-4456-49a9-9213-464552cf4da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CB96-F464-4F8A-A7FB-D67AC55E154E}">
  <dimension ref="B1:G17"/>
  <sheetViews>
    <sheetView tabSelected="1" workbookViewId="0">
      <selection activeCell="B17" sqref="B17:D17"/>
    </sheetView>
  </sheetViews>
  <sheetFormatPr defaultRowHeight="14.5" x14ac:dyDescent="0.35"/>
  <cols>
    <col min="1" max="1" width="3.7265625" customWidth="1"/>
    <col min="2" max="2" width="21.453125" bestFit="1" customWidth="1"/>
    <col min="3" max="3" width="25.453125" customWidth="1"/>
    <col min="4" max="4" width="22.36328125" customWidth="1"/>
  </cols>
  <sheetData>
    <row r="1" spans="2:7" s="1" customFormat="1" ht="30" customHeight="1" x14ac:dyDescent="0.5">
      <c r="B1" s="1" t="s">
        <v>21</v>
      </c>
    </row>
    <row r="4" spans="2:7" x14ac:dyDescent="0.35">
      <c r="B4" t="s">
        <v>0</v>
      </c>
      <c r="C4" t="s">
        <v>3</v>
      </c>
      <c r="D4" t="s">
        <v>1</v>
      </c>
    </row>
    <row r="5" spans="2:7" hidden="1" x14ac:dyDescent="0.35">
      <c r="B5" t="s">
        <v>4</v>
      </c>
      <c r="C5" t="e" vm="1">
        <v>#VALUE!</v>
      </c>
      <c r="D5" t="e" vm="2">
        <v>#VALUE!</v>
      </c>
      <c r="G5" t="e" vm="3">
        <v>#VALUE!</v>
      </c>
    </row>
    <row r="6" spans="2:7" hidden="1" x14ac:dyDescent="0.35">
      <c r="B6" t="s">
        <v>6</v>
      </c>
      <c r="C6" t="e" vm="4">
        <v>#VALUE!</v>
      </c>
      <c r="D6" t="e" vm="5">
        <v>#VALUE!</v>
      </c>
    </row>
    <row r="7" spans="2:7" x14ac:dyDescent="0.35">
      <c r="B7" t="s">
        <v>8</v>
      </c>
      <c r="C7" t="e" vm="6">
        <v>#VALUE!</v>
      </c>
      <c r="D7" t="e" vm="7">
        <v>#VALUE!</v>
      </c>
    </row>
    <row r="8" spans="2:7" hidden="1" x14ac:dyDescent="0.35">
      <c r="B8" t="s">
        <v>10</v>
      </c>
      <c r="C8" t="e" vm="8">
        <v>#VALUE!</v>
      </c>
      <c r="D8" t="e" vm="9">
        <v>#VALUE!</v>
      </c>
    </row>
    <row r="9" spans="2:7" hidden="1" x14ac:dyDescent="0.35">
      <c r="B9" t="s">
        <v>11</v>
      </c>
      <c r="C9" t="e" vm="10">
        <v>#VALUE!</v>
      </c>
      <c r="D9" t="e" vm="11">
        <v>#VALUE!</v>
      </c>
    </row>
    <row r="10" spans="2:7" hidden="1" x14ac:dyDescent="0.35">
      <c r="B10" t="s">
        <v>12</v>
      </c>
      <c r="C10" t="e" vm="12">
        <v>#VALUE!</v>
      </c>
      <c r="D10" t="e" vm="13">
        <v>#VALUE!</v>
      </c>
    </row>
    <row r="11" spans="2:7" hidden="1" x14ac:dyDescent="0.35">
      <c r="B11" t="s">
        <v>13</v>
      </c>
      <c r="C11" t="e" vm="14">
        <v>#VALUE!</v>
      </c>
      <c r="D11" t="e" vm="2">
        <v>#VALUE!</v>
      </c>
    </row>
    <row r="12" spans="2:7" x14ac:dyDescent="0.35">
      <c r="B12" t="s">
        <v>15</v>
      </c>
      <c r="C12" t="e" vm="15">
        <v>#VALUE!</v>
      </c>
      <c r="D12" t="e" vm="16">
        <v>#VALUE!</v>
      </c>
    </row>
    <row r="13" spans="2:7" x14ac:dyDescent="0.35">
      <c r="B13" t="s">
        <v>17</v>
      </c>
      <c r="C13" t="e" vm="17">
        <v>#VALUE!</v>
      </c>
      <c r="D13" t="e" vm="18">
        <v>#VALUE!</v>
      </c>
    </row>
    <row r="14" spans="2:7" hidden="1" x14ac:dyDescent="0.35">
      <c r="B14" t="s">
        <v>18</v>
      </c>
      <c r="C14" t="e" vm="1">
        <v>#VALUE!</v>
      </c>
      <c r="D14" t="e" vm="19">
        <v>#VALUE!</v>
      </c>
    </row>
    <row r="15" spans="2:7" x14ac:dyDescent="0.35">
      <c r="B15" t="s">
        <v>19</v>
      </c>
      <c r="C15" t="e" vm="20">
        <v>#VALUE!</v>
      </c>
      <c r="D15" t="e" vm="5">
        <v>#VALUE!</v>
      </c>
    </row>
    <row r="16" spans="2:7" hidden="1" x14ac:dyDescent="0.35">
      <c r="B16" t="s">
        <v>20</v>
      </c>
      <c r="C16" t="e" vm="8">
        <v>#VALUE!</v>
      </c>
      <c r="D16" t="e" vm="21">
        <v>#VALUE!</v>
      </c>
    </row>
    <row r="17" spans="4:4" hidden="1" x14ac:dyDescent="0.35">
      <c r="D17" t="e" vm="3">
        <v>#VALUE!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B071-70E5-4758-9F44-A9BE8A8A075C}">
  <dimension ref="B1:I16"/>
  <sheetViews>
    <sheetView workbookViewId="0">
      <selection activeCell="G5" sqref="G5"/>
    </sheetView>
  </sheetViews>
  <sheetFormatPr defaultRowHeight="14.5" x14ac:dyDescent="0.35"/>
  <cols>
    <col min="1" max="1" width="3.7265625" customWidth="1"/>
    <col min="2" max="2" width="21.453125" bestFit="1" customWidth="1"/>
    <col min="3" max="3" width="16.7265625" bestFit="1" customWidth="1"/>
    <col min="4" max="4" width="12.7265625" bestFit="1" customWidth="1"/>
    <col min="5" max="5" width="24.1796875" bestFit="1" customWidth="1"/>
    <col min="6" max="6" width="10.54296875" bestFit="1" customWidth="1"/>
    <col min="7" max="7" width="10.90625" bestFit="1" customWidth="1"/>
  </cols>
  <sheetData>
    <row r="1" spans="2:9" s="1" customFormat="1" ht="30" customHeight="1" x14ac:dyDescent="0.5">
      <c r="B1" s="1" t="s">
        <v>757</v>
      </c>
    </row>
    <row r="3" spans="2:9" x14ac:dyDescent="0.35">
      <c r="G3" t="e" vm="22">
        <v>#VALUE!</v>
      </c>
    </row>
    <row r="4" spans="2:9" x14ac:dyDescent="0.35">
      <c r="B4" t="s">
        <v>0</v>
      </c>
      <c r="C4" t="s">
        <v>2</v>
      </c>
      <c r="D4" t="s">
        <v>22</v>
      </c>
      <c r="E4" t="s">
        <v>1</v>
      </c>
      <c r="F4" t="s">
        <v>818</v>
      </c>
      <c r="G4" t="s">
        <v>27</v>
      </c>
      <c r="I4" t="s">
        <v>822</v>
      </c>
    </row>
    <row r="5" spans="2:9" x14ac:dyDescent="0.35">
      <c r="B5" t="s">
        <v>4</v>
      </c>
      <c r="C5" t="s">
        <v>5</v>
      </c>
      <c r="D5">
        <v>40</v>
      </c>
      <c r="E5" t="e" vm="2">
        <v>#VALUE!</v>
      </c>
      <c r="F5" t="b">
        <f>_xlfn.HAS(tblStaff[[#This Row],[Available Days]],$I$4)</f>
        <v>0</v>
      </c>
      <c r="G5" t="b">
        <f>_xlfn.HASANY(tblStaff[[#This Row],[Available Days]],$G$3)</f>
        <v>0</v>
      </c>
      <c r="I5" t="s">
        <v>823</v>
      </c>
    </row>
    <row r="6" spans="2:9" x14ac:dyDescent="0.35">
      <c r="B6" t="s">
        <v>6</v>
      </c>
      <c r="C6" t="s">
        <v>7</v>
      </c>
      <c r="D6">
        <v>32</v>
      </c>
      <c r="E6" t="e" vm="5">
        <v>#VALUE!</v>
      </c>
      <c r="F6" t="b">
        <f>_xlfn.HAS(tblStaff[[#This Row],[Available Days]],$I$4)</f>
        <v>1</v>
      </c>
      <c r="G6" t="b">
        <f>_xlfn.HASANY(tblStaff[[#This Row],[Available Days]],$G$3)</f>
        <v>1</v>
      </c>
    </row>
    <row r="7" spans="2:9" x14ac:dyDescent="0.35">
      <c r="B7" t="s">
        <v>8</v>
      </c>
      <c r="C7" t="s">
        <v>9</v>
      </c>
      <c r="D7">
        <v>28</v>
      </c>
      <c r="E7" t="e" vm="7">
        <v>#VALUE!</v>
      </c>
      <c r="F7" t="b">
        <f>_xlfn.HAS(tblStaff[[#This Row],[Available Days]],$I$4)</f>
        <v>1</v>
      </c>
      <c r="G7" t="b">
        <f>_xlfn.HASANY(tblStaff[[#This Row],[Available Days]],$G$3)</f>
        <v>1</v>
      </c>
    </row>
    <row r="8" spans="2:9" x14ac:dyDescent="0.35">
      <c r="B8" t="s">
        <v>10</v>
      </c>
      <c r="C8" t="s">
        <v>5</v>
      </c>
      <c r="D8">
        <v>36</v>
      </c>
      <c r="E8" t="e" vm="9">
        <v>#VALUE!</v>
      </c>
      <c r="F8" t="b">
        <f>_xlfn.HAS(tblStaff[[#This Row],[Available Days]],$I$4)</f>
        <v>0</v>
      </c>
      <c r="G8" t="b">
        <f>_xlfn.HASANY(tblStaff[[#This Row],[Available Days]],$G$3)</f>
        <v>0</v>
      </c>
    </row>
    <row r="9" spans="2:9" x14ac:dyDescent="0.35">
      <c r="B9" t="s">
        <v>11</v>
      </c>
      <c r="C9" t="s">
        <v>7</v>
      </c>
      <c r="D9">
        <v>24</v>
      </c>
      <c r="E9" t="e" vm="11">
        <v>#VALUE!</v>
      </c>
      <c r="F9" t="b">
        <f>_xlfn.HAS(tblStaff[[#This Row],[Available Days]],$I$4)</f>
        <v>1</v>
      </c>
      <c r="G9" t="b">
        <f>_xlfn.HASANY(tblStaff[[#This Row],[Available Days]],$G$3)</f>
        <v>1</v>
      </c>
    </row>
    <row r="10" spans="2:9" x14ac:dyDescent="0.35">
      <c r="B10" t="s">
        <v>12</v>
      </c>
      <c r="C10" t="s">
        <v>9</v>
      </c>
      <c r="D10">
        <v>40</v>
      </c>
      <c r="E10" t="e" vm="13">
        <v>#VALUE!</v>
      </c>
      <c r="F10" t="b">
        <f>_xlfn.HAS(tblStaff[[#This Row],[Available Days]],$I$4)</f>
        <v>1</v>
      </c>
      <c r="G10" t="b">
        <f>_xlfn.HASANY(tblStaff[[#This Row],[Available Days]],$G$3)</f>
        <v>1</v>
      </c>
    </row>
    <row r="11" spans="2:9" x14ac:dyDescent="0.35">
      <c r="B11" t="s">
        <v>13</v>
      </c>
      <c r="C11" t="s">
        <v>14</v>
      </c>
      <c r="D11">
        <v>40</v>
      </c>
      <c r="E11" t="e" vm="2">
        <v>#VALUE!</v>
      </c>
      <c r="F11" t="b">
        <f>_xlfn.HAS(tblStaff[[#This Row],[Available Days]],$I$4)</f>
        <v>0</v>
      </c>
      <c r="G11" t="b">
        <f>_xlfn.HASANY(tblStaff[[#This Row],[Available Days]],$G$3)</f>
        <v>0</v>
      </c>
    </row>
    <row r="12" spans="2:9" x14ac:dyDescent="0.35">
      <c r="B12" t="s">
        <v>15</v>
      </c>
      <c r="C12" t="s">
        <v>16</v>
      </c>
      <c r="D12">
        <v>30</v>
      </c>
      <c r="E12" t="e" vm="16">
        <v>#VALUE!</v>
      </c>
      <c r="F12" t="b">
        <f>_xlfn.HAS(tblStaff[[#This Row],[Available Days]],$I$4)</f>
        <v>1</v>
      </c>
      <c r="G12" t="b">
        <f>_xlfn.HASANY(tblStaff[[#This Row],[Available Days]],$G$3)</f>
        <v>1</v>
      </c>
    </row>
    <row r="13" spans="2:9" x14ac:dyDescent="0.35">
      <c r="B13" t="s">
        <v>17</v>
      </c>
      <c r="C13" t="s">
        <v>9</v>
      </c>
      <c r="D13">
        <v>35</v>
      </c>
      <c r="E13" t="e" vm="18">
        <v>#VALUE!</v>
      </c>
      <c r="F13" t="b">
        <f>_xlfn.HAS(tblStaff[[#This Row],[Available Days]],$I$4)</f>
        <v>1</v>
      </c>
      <c r="G13" t="b">
        <f>_xlfn.HASANY(tblStaff[[#This Row],[Available Days]],$G$3)</f>
        <v>1</v>
      </c>
    </row>
    <row r="14" spans="2:9" x14ac:dyDescent="0.35">
      <c r="B14" t="s">
        <v>18</v>
      </c>
      <c r="C14" t="s">
        <v>5</v>
      </c>
      <c r="D14">
        <v>26</v>
      </c>
      <c r="E14" t="e" vm="19">
        <v>#VALUE!</v>
      </c>
      <c r="F14" t="b">
        <f>_xlfn.HAS(tblStaff[[#This Row],[Available Days]],$I$4)</f>
        <v>0</v>
      </c>
      <c r="G14" t="b">
        <f>_xlfn.HASANY(tblStaff[[#This Row],[Available Days]],$G$3)</f>
        <v>1</v>
      </c>
    </row>
    <row r="15" spans="2:9" x14ac:dyDescent="0.35">
      <c r="B15" t="s">
        <v>19</v>
      </c>
      <c r="C15" t="s">
        <v>7</v>
      </c>
      <c r="D15">
        <v>32</v>
      </c>
      <c r="E15" t="e" vm="5">
        <v>#VALUE!</v>
      </c>
      <c r="F15" t="b">
        <f>_xlfn.HAS(tblStaff[[#This Row],[Available Days]],$I$4)</f>
        <v>1</v>
      </c>
      <c r="G15" t="b">
        <f>_xlfn.HASANY(tblStaff[[#This Row],[Available Days]],$G$3)</f>
        <v>1</v>
      </c>
    </row>
    <row r="16" spans="2:9" x14ac:dyDescent="0.35">
      <c r="B16" t="s">
        <v>20</v>
      </c>
      <c r="C16" t="s">
        <v>16</v>
      </c>
      <c r="D16">
        <v>30</v>
      </c>
      <c r="E16" t="e" vm="21">
        <v>#VALUE!</v>
      </c>
      <c r="F16" t="b">
        <f>_xlfn.HAS(tblStaff[[#This Row],[Available Days]],$I$4)</f>
        <v>1</v>
      </c>
      <c r="G16" t="b">
        <f>_xlfn.HASANY(tblStaff[[#This Row],[Available Days]],$G$3)</f>
        <v>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486F8-5BEC-48EA-94B2-DD670039F165}">
  <dimension ref="B1:V481"/>
  <sheetViews>
    <sheetView workbookViewId="0"/>
  </sheetViews>
  <sheetFormatPr defaultRowHeight="14.5" x14ac:dyDescent="0.35"/>
  <cols>
    <col min="1" max="1" width="3.7265625" customWidth="1"/>
    <col min="2" max="2" width="16.54296875" customWidth="1"/>
    <col min="3" max="3" width="34.1796875" customWidth="1"/>
    <col min="4" max="7" width="9.1796875" customWidth="1"/>
    <col min="8" max="8" width="21.54296875" bestFit="1" customWidth="1"/>
    <col min="9" max="9" width="10.26953125" bestFit="1" customWidth="1"/>
    <col min="10" max="10" width="10.90625" bestFit="1" customWidth="1"/>
    <col min="11" max="11" width="11.6328125" bestFit="1" customWidth="1"/>
    <col min="12" max="12" width="15.54296875" bestFit="1" customWidth="1"/>
    <col min="13" max="13" width="18" bestFit="1" customWidth="1"/>
    <col min="14" max="14" width="11" bestFit="1" customWidth="1"/>
    <col min="15" max="15" width="12" bestFit="1" customWidth="1"/>
    <col min="20" max="20" width="9.453125" bestFit="1" customWidth="1"/>
  </cols>
  <sheetData>
    <row r="1" spans="2:22" s="1" customFormat="1" ht="30" customHeight="1" x14ac:dyDescent="0.5">
      <c r="B1" s="1" t="s">
        <v>821</v>
      </c>
    </row>
    <row r="3" spans="2:22" x14ac:dyDescent="0.35">
      <c r="B3" t="s">
        <v>28</v>
      </c>
      <c r="C3" t="s">
        <v>819</v>
      </c>
      <c r="H3" t="s">
        <v>26</v>
      </c>
      <c r="I3" t="s">
        <v>740</v>
      </c>
      <c r="J3" t="s">
        <v>754</v>
      </c>
      <c r="K3" t="s">
        <v>825</v>
      </c>
      <c r="L3" t="s">
        <v>34</v>
      </c>
      <c r="M3" t="s">
        <v>35</v>
      </c>
      <c r="N3" t="s">
        <v>36</v>
      </c>
    </row>
    <row r="4" spans="2:22" x14ac:dyDescent="0.35">
      <c r="B4" t="s">
        <v>29</v>
      </c>
      <c r="C4" t="e" cm="1" vm="23">
        <f t="array" ref="C4">_xlfn._ARRAY(_xlfn._ARRAYROW(_xlfn._xlws.FILTER(tblContacts[Location],tblContacts[Customer Name]=tblCallList[[#This Row],[Customer]])))</f>
        <v>#VALUE!</v>
      </c>
      <c r="E4" t="str" cm="1">
        <f t="array" ref="E4:E7">_xlfn._xlws.FILTER(tblContacts[Location],tblContacts[Customer Name]=tblCallList[[#This Row],[Customer]])</f>
        <v>Main</v>
      </c>
      <c r="H4" t="s">
        <v>598</v>
      </c>
      <c r="I4" t="s">
        <v>741</v>
      </c>
      <c r="J4">
        <v>35</v>
      </c>
      <c r="K4" t="s">
        <v>599</v>
      </c>
      <c r="L4" s="2">
        <v>5557914872</v>
      </c>
      <c r="M4" t="s">
        <v>73</v>
      </c>
      <c r="N4" t="s">
        <v>74</v>
      </c>
      <c r="T4" s="3"/>
    </row>
    <row r="5" spans="2:22" x14ac:dyDescent="0.35">
      <c r="B5" t="s">
        <v>30</v>
      </c>
      <c r="C5" t="e" cm="1" vm="24">
        <f t="array" ref="C5">_xlfn._ARRAY(_xlfn._ARRAYROW(_xlfn._xlws.FILTER(tblContacts[Location],tblContacts[Customer Name]=tblCallList[[#This Row],[Customer]])))</f>
        <v>#VALUE!</v>
      </c>
      <c r="E5" t="str">
        <v>Boardwalk</v>
      </c>
      <c r="H5" t="s">
        <v>385</v>
      </c>
      <c r="I5" t="s">
        <v>741</v>
      </c>
      <c r="J5">
        <v>25</v>
      </c>
      <c r="K5" t="s">
        <v>386</v>
      </c>
      <c r="L5" s="2">
        <v>5555390223</v>
      </c>
      <c r="M5" t="s">
        <v>51</v>
      </c>
      <c r="N5" t="s">
        <v>47</v>
      </c>
      <c r="T5" s="3"/>
    </row>
    <row r="6" spans="2:22" x14ac:dyDescent="0.35">
      <c r="B6" t="s">
        <v>31</v>
      </c>
      <c r="C6" t="e" cm="1" vm="25">
        <f t="array" ref="C6">_xlfn._ARRAY(_xlfn._ARRAYROW(_xlfn._xlws.FILTER(tblContacts[Location],tblContacts[Customer Name]=tblCallList[[#This Row],[Customer]])))</f>
        <v>#VALUE!</v>
      </c>
      <c r="E6" t="str">
        <v>Marina</v>
      </c>
      <c r="H6" t="s">
        <v>385</v>
      </c>
      <c r="I6" t="s">
        <v>743</v>
      </c>
      <c r="J6">
        <v>10</v>
      </c>
      <c r="K6" t="s">
        <v>628</v>
      </c>
      <c r="L6" s="2">
        <v>5558229486</v>
      </c>
      <c r="M6" t="s">
        <v>51</v>
      </c>
      <c r="N6" t="s">
        <v>47</v>
      </c>
      <c r="V6" s="4" t="s">
        <v>37</v>
      </c>
    </row>
    <row r="7" spans="2:22" x14ac:dyDescent="0.35">
      <c r="B7" t="s">
        <v>38</v>
      </c>
      <c r="C7" t="e" cm="1" vm="26">
        <f t="array" ref="C7">_xlfn._ARRAY(_xlfn._ARRAYROW(_xlfn._xlws.FILTER(tblContacts[Location],tblContacts[Customer Name]=tblCallList[[#This Row],[Customer]])))</f>
        <v>#VALUE!</v>
      </c>
      <c r="E7" t="str">
        <v>North</v>
      </c>
      <c r="H7" t="s">
        <v>29</v>
      </c>
      <c r="I7" t="s">
        <v>741</v>
      </c>
      <c r="J7">
        <v>22</v>
      </c>
      <c r="K7" t="s">
        <v>53</v>
      </c>
      <c r="L7" s="2">
        <v>5552264675</v>
      </c>
      <c r="M7" t="s">
        <v>54</v>
      </c>
      <c r="N7" t="s">
        <v>42</v>
      </c>
      <c r="V7" t="str" cm="1">
        <f t="array" ref="V7:V199">_xlfn._xlws.SORT(_xlfn.UNIQUE(H4:H481))</f>
        <v>Adventure Surf</v>
      </c>
    </row>
    <row r="8" spans="2:22" x14ac:dyDescent="0.35">
      <c r="B8" t="s">
        <v>407</v>
      </c>
      <c r="C8" t="e" cm="1" vm="27">
        <f t="array" ref="C8">_xlfn._ARRAY(_xlfn._ARRAYROW(_xlfn._xlws.FILTER(tblContacts[Location],tblContacts[Customer Name]=tblCallList[[#This Row],[Customer]])))</f>
        <v>#VALUE!</v>
      </c>
      <c r="H8" t="s">
        <v>29</v>
      </c>
      <c r="I8" t="s">
        <v>746</v>
      </c>
      <c r="J8">
        <v>36</v>
      </c>
      <c r="K8" t="s">
        <v>83</v>
      </c>
      <c r="L8" s="2">
        <v>5552879911</v>
      </c>
      <c r="M8" t="s">
        <v>54</v>
      </c>
      <c r="N8" t="s">
        <v>42</v>
      </c>
      <c r="V8" t="str">
        <v>Aqua Edge</v>
      </c>
    </row>
    <row r="9" spans="2:22" x14ac:dyDescent="0.35">
      <c r="B9" t="s">
        <v>48</v>
      </c>
      <c r="C9" t="e" cm="1" vm="28">
        <f t="array" ref="C9">_xlfn._ARRAY(_xlfn._ARRAYROW(_xlfn._xlws.FILTER(tblContacts[Location],tblContacts[Customer Name]=tblCallList[[#This Row],[Customer]])))</f>
        <v>#VALUE!</v>
      </c>
      <c r="H9" t="s">
        <v>29</v>
      </c>
      <c r="I9" t="s">
        <v>750</v>
      </c>
      <c r="J9">
        <v>2</v>
      </c>
      <c r="K9" t="s">
        <v>264</v>
      </c>
      <c r="L9" s="2">
        <v>5553794109</v>
      </c>
      <c r="M9" t="s">
        <v>54</v>
      </c>
      <c r="N9" t="s">
        <v>42</v>
      </c>
      <c r="V9" t="str">
        <v>Aqua Surf</v>
      </c>
    </row>
    <row r="10" spans="2:22" x14ac:dyDescent="0.35">
      <c r="B10" t="s">
        <v>52</v>
      </c>
      <c r="C10" t="e" cm="1" vm="29">
        <f t="array" ref="C10">_xlfn._ARRAY(_xlfn._ARRAYROW(_xlfn._xlws.FILTER(tblContacts[Location],tblContacts[Customer Name]=tblCallList[[#This Row],[Customer]])))</f>
        <v>#VALUE!</v>
      </c>
      <c r="H10" t="s">
        <v>29</v>
      </c>
      <c r="I10" t="s">
        <v>742</v>
      </c>
      <c r="J10">
        <v>20</v>
      </c>
      <c r="K10" t="s">
        <v>322</v>
      </c>
      <c r="L10" s="2">
        <v>5554385379</v>
      </c>
      <c r="M10" t="s">
        <v>54</v>
      </c>
      <c r="N10" t="s">
        <v>42</v>
      </c>
      <c r="V10" t="str">
        <v>Bayside Boards</v>
      </c>
    </row>
    <row r="11" spans="2:22" x14ac:dyDescent="0.35">
      <c r="B11" t="s">
        <v>55</v>
      </c>
      <c r="C11" t="e" cm="1" vm="30">
        <f t="array" ref="C11">_xlfn._ARRAY(_xlfn._ARRAYROW(_xlfn._xlws.FILTER(tblContacts[Location],tblContacts[Customer Name]=tblCallList[[#This Row],[Customer]])))</f>
        <v>#VALUE!</v>
      </c>
      <c r="H11" t="s">
        <v>294</v>
      </c>
      <c r="I11" t="s">
        <v>741</v>
      </c>
      <c r="J11">
        <v>22</v>
      </c>
      <c r="K11" t="s">
        <v>295</v>
      </c>
      <c r="L11" s="2">
        <v>5554055305</v>
      </c>
      <c r="M11" t="s">
        <v>86</v>
      </c>
      <c r="N11" t="s">
        <v>42</v>
      </c>
      <c r="V11" t="str">
        <v>Beach Boys Surf</v>
      </c>
    </row>
    <row r="12" spans="2:22" x14ac:dyDescent="0.35">
      <c r="B12" t="s">
        <v>59</v>
      </c>
      <c r="C12" t="e" cm="1" vm="31">
        <f t="array" ref="C12">_xlfn._ARRAY(_xlfn._ARRAYROW(_xlfn._xlws.FILTER(tblContacts[Location],tblContacts[Customer Name]=tblCallList[[#This Row],[Customer]])))</f>
        <v>#VALUE!</v>
      </c>
      <c r="H12" t="s">
        <v>294</v>
      </c>
      <c r="I12" t="s">
        <v>752</v>
      </c>
      <c r="J12">
        <v>33</v>
      </c>
      <c r="K12" t="s">
        <v>397</v>
      </c>
      <c r="L12" s="2">
        <v>5555495875</v>
      </c>
      <c r="M12" t="s">
        <v>86</v>
      </c>
      <c r="N12" t="s">
        <v>42</v>
      </c>
      <c r="V12" t="str">
        <v>Beach Break Boards</v>
      </c>
    </row>
    <row r="13" spans="2:22" x14ac:dyDescent="0.35">
      <c r="B13" t="s">
        <v>56</v>
      </c>
      <c r="C13" t="e" cm="1" vm="32">
        <f t="array" ref="C13">_xlfn._ARRAY(_xlfn._ARRAYROW(_xlfn._xlws.FILTER(tblContacts[Location],tblContacts[Customer Name]=tblCallList[[#This Row],[Customer]])))</f>
        <v>#VALUE!</v>
      </c>
      <c r="H13" t="s">
        <v>294</v>
      </c>
      <c r="I13" t="s">
        <v>751</v>
      </c>
      <c r="J13">
        <v>39</v>
      </c>
      <c r="K13" t="s">
        <v>409</v>
      </c>
      <c r="L13" s="2">
        <v>5555569215</v>
      </c>
      <c r="M13" t="s">
        <v>86</v>
      </c>
      <c r="N13" t="s">
        <v>42</v>
      </c>
      <c r="V13" t="str">
        <v>Beach Breeze Surf</v>
      </c>
    </row>
    <row r="14" spans="2:22" x14ac:dyDescent="0.35">
      <c r="B14" t="s">
        <v>70</v>
      </c>
      <c r="C14" t="e" cm="1" vm="25">
        <f t="array" ref="C14">_xlfn._ARRAY(_xlfn._ARRAYROW(_xlfn._xlws.FILTER(tblContacts[Location],tblContacts[Customer Name]=tblCallList[[#This Row],[Customer]])))</f>
        <v>#VALUE!</v>
      </c>
      <c r="H14" t="s">
        <v>294</v>
      </c>
      <c r="I14" t="s">
        <v>745</v>
      </c>
      <c r="J14">
        <v>7</v>
      </c>
      <c r="K14" t="s">
        <v>627</v>
      </c>
      <c r="L14" s="2">
        <v>5558208465</v>
      </c>
      <c r="M14" t="s">
        <v>86</v>
      </c>
      <c r="N14" t="s">
        <v>42</v>
      </c>
      <c r="V14" t="str">
        <v>Beach Dancer</v>
      </c>
    </row>
    <row r="15" spans="2:22" x14ac:dyDescent="0.35">
      <c r="B15" t="s">
        <v>75</v>
      </c>
      <c r="C15" t="e" cm="1" vm="33">
        <f t="array" ref="C15">_xlfn._ARRAY(_xlfn._ARRAYROW(_xlfn._xlws.FILTER(tblContacts[Location],tblContacts[Customer Name]=tblCallList[[#This Row],[Customer]])))</f>
        <v>#VALUE!</v>
      </c>
      <c r="H15" t="s">
        <v>67</v>
      </c>
      <c r="I15" t="s">
        <v>741</v>
      </c>
      <c r="J15">
        <v>8</v>
      </c>
      <c r="K15" t="s">
        <v>68</v>
      </c>
      <c r="L15" s="2">
        <v>5552143357</v>
      </c>
      <c r="M15" t="s">
        <v>69</v>
      </c>
      <c r="N15" t="s">
        <v>47</v>
      </c>
      <c r="V15" t="str">
        <v>Beach Patrol Surf</v>
      </c>
    </row>
    <row r="16" spans="2:22" x14ac:dyDescent="0.35">
      <c r="H16" t="s">
        <v>392</v>
      </c>
      <c r="I16" t="s">
        <v>741</v>
      </c>
      <c r="J16">
        <v>31</v>
      </c>
      <c r="K16" t="s">
        <v>393</v>
      </c>
      <c r="L16" s="2">
        <v>5555470744</v>
      </c>
      <c r="M16" t="s">
        <v>176</v>
      </c>
      <c r="N16" t="s">
        <v>177</v>
      </c>
      <c r="V16" t="str">
        <v>Beach Surf Co.</v>
      </c>
    </row>
    <row r="17" spans="8:22" x14ac:dyDescent="0.35">
      <c r="H17" t="s">
        <v>392</v>
      </c>
      <c r="I17" t="s">
        <v>747</v>
      </c>
      <c r="J17">
        <v>34</v>
      </c>
      <c r="K17" t="s">
        <v>686</v>
      </c>
      <c r="L17" s="2">
        <v>5559130770</v>
      </c>
      <c r="M17" t="s">
        <v>176</v>
      </c>
      <c r="N17" t="s">
        <v>177</v>
      </c>
      <c r="V17" t="str">
        <v>Beach Wave</v>
      </c>
    </row>
    <row r="18" spans="8:22" x14ac:dyDescent="0.35">
      <c r="H18" t="s">
        <v>227</v>
      </c>
      <c r="I18" t="s">
        <v>741</v>
      </c>
      <c r="J18">
        <v>13</v>
      </c>
      <c r="K18" t="s">
        <v>228</v>
      </c>
      <c r="L18" s="2">
        <v>5553445538</v>
      </c>
      <c r="M18" t="s">
        <v>51</v>
      </c>
      <c r="N18" t="s">
        <v>47</v>
      </c>
      <c r="V18" t="str">
        <v>Beach Wind Surf</v>
      </c>
    </row>
    <row r="19" spans="8:22" x14ac:dyDescent="0.35">
      <c r="H19" t="s">
        <v>562</v>
      </c>
      <c r="I19" t="s">
        <v>741</v>
      </c>
      <c r="J19">
        <v>30</v>
      </c>
      <c r="K19" t="s">
        <v>563</v>
      </c>
      <c r="L19" s="2">
        <v>5557440914</v>
      </c>
      <c r="M19" t="s">
        <v>62</v>
      </c>
      <c r="N19" t="s">
        <v>47</v>
      </c>
      <c r="V19" t="str">
        <v>Beachcomber Boards</v>
      </c>
    </row>
    <row r="20" spans="8:22" x14ac:dyDescent="0.35">
      <c r="H20" t="s">
        <v>562</v>
      </c>
      <c r="I20" t="s">
        <v>747</v>
      </c>
      <c r="J20">
        <v>37</v>
      </c>
      <c r="K20" t="s">
        <v>577</v>
      </c>
      <c r="L20" s="2">
        <v>5557608189</v>
      </c>
      <c r="M20" t="s">
        <v>62</v>
      </c>
      <c r="N20" t="s">
        <v>47</v>
      </c>
      <c r="V20" t="str">
        <v>Beachfront Bliss</v>
      </c>
    </row>
    <row r="21" spans="8:22" x14ac:dyDescent="0.35">
      <c r="H21" t="s">
        <v>562</v>
      </c>
      <c r="I21" t="s">
        <v>748</v>
      </c>
      <c r="J21">
        <v>28</v>
      </c>
      <c r="K21" t="s">
        <v>690</v>
      </c>
      <c r="L21" s="2">
        <v>5559235205</v>
      </c>
      <c r="M21" t="s">
        <v>62</v>
      </c>
      <c r="N21" t="s">
        <v>47</v>
      </c>
      <c r="V21" t="str">
        <v>Beachfront Boys Surf</v>
      </c>
    </row>
    <row r="22" spans="8:22" x14ac:dyDescent="0.35">
      <c r="H22" t="s">
        <v>505</v>
      </c>
      <c r="I22" t="s">
        <v>741</v>
      </c>
      <c r="J22">
        <v>28</v>
      </c>
      <c r="K22" t="s">
        <v>506</v>
      </c>
      <c r="L22" s="2">
        <v>5556746387</v>
      </c>
      <c r="M22" t="s">
        <v>132</v>
      </c>
      <c r="N22" t="s">
        <v>42</v>
      </c>
      <c r="V22" t="str">
        <v>Beachfront Surf</v>
      </c>
    </row>
    <row r="23" spans="8:22" x14ac:dyDescent="0.35">
      <c r="H23" t="s">
        <v>505</v>
      </c>
      <c r="I23" t="s">
        <v>747</v>
      </c>
      <c r="J23">
        <v>47</v>
      </c>
      <c r="K23" t="s">
        <v>615</v>
      </c>
      <c r="L23" s="2">
        <v>5558094969</v>
      </c>
      <c r="M23" t="s">
        <v>132</v>
      </c>
      <c r="N23" t="s">
        <v>42</v>
      </c>
      <c r="V23" t="str">
        <v>Beachfront Surf Co.</v>
      </c>
    </row>
    <row r="24" spans="8:22" x14ac:dyDescent="0.35">
      <c r="H24" t="s">
        <v>185</v>
      </c>
      <c r="I24" t="s">
        <v>741</v>
      </c>
      <c r="J24">
        <v>48</v>
      </c>
      <c r="K24" t="s">
        <v>186</v>
      </c>
      <c r="L24" s="2">
        <v>5553175047</v>
      </c>
      <c r="M24" t="s">
        <v>102</v>
      </c>
      <c r="N24" t="s">
        <v>42</v>
      </c>
      <c r="V24" t="str">
        <v>Beachside Bliss</v>
      </c>
    </row>
    <row r="25" spans="8:22" x14ac:dyDescent="0.35">
      <c r="H25" t="s">
        <v>185</v>
      </c>
      <c r="I25" t="s">
        <v>750</v>
      </c>
      <c r="J25">
        <v>29</v>
      </c>
      <c r="K25" t="s">
        <v>238</v>
      </c>
      <c r="L25" s="2">
        <v>5553507788</v>
      </c>
      <c r="M25" t="s">
        <v>102</v>
      </c>
      <c r="N25" t="s">
        <v>42</v>
      </c>
      <c r="V25" t="str">
        <v>Beachside Boards</v>
      </c>
    </row>
    <row r="26" spans="8:22" x14ac:dyDescent="0.35">
      <c r="H26" t="s">
        <v>185</v>
      </c>
      <c r="I26" t="s">
        <v>742</v>
      </c>
      <c r="J26">
        <v>42</v>
      </c>
      <c r="K26" t="s">
        <v>345</v>
      </c>
      <c r="L26" s="2">
        <v>5554758950</v>
      </c>
      <c r="M26" t="s">
        <v>102</v>
      </c>
      <c r="N26" t="s">
        <v>42</v>
      </c>
      <c r="V26" t="str">
        <v>Beachside Shred</v>
      </c>
    </row>
    <row r="27" spans="8:22" x14ac:dyDescent="0.35">
      <c r="H27" t="s">
        <v>185</v>
      </c>
      <c r="I27" t="s">
        <v>753</v>
      </c>
      <c r="J27">
        <v>23</v>
      </c>
      <c r="K27" t="s">
        <v>727</v>
      </c>
      <c r="L27" s="2">
        <v>5559636971</v>
      </c>
      <c r="M27" t="s">
        <v>102</v>
      </c>
      <c r="N27" t="s">
        <v>42</v>
      </c>
      <c r="V27" t="str">
        <v>Big Surf</v>
      </c>
    </row>
    <row r="28" spans="8:22" x14ac:dyDescent="0.35">
      <c r="H28" t="s">
        <v>116</v>
      </c>
      <c r="I28" t="s">
        <v>741</v>
      </c>
      <c r="J28">
        <v>31</v>
      </c>
      <c r="K28" t="s">
        <v>117</v>
      </c>
      <c r="L28" s="2">
        <v>5552492775</v>
      </c>
      <c r="M28" t="s">
        <v>46</v>
      </c>
      <c r="N28" t="s">
        <v>47</v>
      </c>
      <c r="V28" t="str">
        <v>Big Wave Surf</v>
      </c>
    </row>
    <row r="29" spans="8:22" x14ac:dyDescent="0.35">
      <c r="H29" t="s">
        <v>116</v>
      </c>
      <c r="I29" t="s">
        <v>742</v>
      </c>
      <c r="J29">
        <v>35</v>
      </c>
      <c r="K29" t="s">
        <v>637</v>
      </c>
      <c r="L29" s="2">
        <v>5558350289</v>
      </c>
      <c r="M29" t="s">
        <v>46</v>
      </c>
      <c r="N29" t="s">
        <v>47</v>
      </c>
      <c r="V29" t="str">
        <v>Blue Crest Surf</v>
      </c>
    </row>
    <row r="30" spans="8:22" x14ac:dyDescent="0.35">
      <c r="H30" t="s">
        <v>116</v>
      </c>
      <c r="I30" t="s">
        <v>753</v>
      </c>
      <c r="J30">
        <v>35</v>
      </c>
      <c r="K30" t="s">
        <v>688</v>
      </c>
      <c r="L30" s="2">
        <v>5559203013</v>
      </c>
      <c r="M30" t="s">
        <v>46</v>
      </c>
      <c r="N30" t="s">
        <v>47</v>
      </c>
      <c r="V30" t="str">
        <v>Blue Horizon Surf</v>
      </c>
    </row>
    <row r="31" spans="8:22" x14ac:dyDescent="0.35">
      <c r="H31" t="s">
        <v>116</v>
      </c>
      <c r="I31" t="s">
        <v>743</v>
      </c>
      <c r="J31">
        <v>16</v>
      </c>
      <c r="K31" t="s">
        <v>708</v>
      </c>
      <c r="L31" s="2">
        <v>5559414762</v>
      </c>
      <c r="M31" t="s">
        <v>46</v>
      </c>
      <c r="N31" t="s">
        <v>47</v>
      </c>
      <c r="V31" t="str">
        <v>Blue Ocean Surf</v>
      </c>
    </row>
    <row r="32" spans="8:22" x14ac:dyDescent="0.35">
      <c r="H32" t="s">
        <v>299</v>
      </c>
      <c r="I32" t="s">
        <v>741</v>
      </c>
      <c r="J32">
        <v>6</v>
      </c>
      <c r="K32" t="s">
        <v>300</v>
      </c>
      <c r="L32" s="2">
        <v>5554122084</v>
      </c>
      <c r="M32" t="s">
        <v>46</v>
      </c>
      <c r="N32" t="s">
        <v>47</v>
      </c>
      <c r="V32" t="str">
        <v>Blue Reef Surf</v>
      </c>
    </row>
    <row r="33" spans="8:22" x14ac:dyDescent="0.35">
      <c r="H33" t="s">
        <v>208</v>
      </c>
      <c r="I33" t="s">
        <v>741</v>
      </c>
      <c r="J33">
        <v>15</v>
      </c>
      <c r="K33" t="s">
        <v>209</v>
      </c>
      <c r="L33" s="2">
        <v>5553334967</v>
      </c>
      <c r="M33" t="s">
        <v>69</v>
      </c>
      <c r="N33" t="s">
        <v>47</v>
      </c>
      <c r="V33" t="str">
        <v>Blue Wave Surf</v>
      </c>
    </row>
    <row r="34" spans="8:22" x14ac:dyDescent="0.35">
      <c r="H34" t="s">
        <v>208</v>
      </c>
      <c r="I34" t="s">
        <v>745</v>
      </c>
      <c r="J34">
        <v>23</v>
      </c>
      <c r="K34" t="s">
        <v>672</v>
      </c>
      <c r="L34" s="2">
        <v>5558900509</v>
      </c>
      <c r="M34" t="s">
        <v>69</v>
      </c>
      <c r="N34" t="s">
        <v>47</v>
      </c>
      <c r="V34" t="str">
        <v>Board Leaders</v>
      </c>
    </row>
    <row r="35" spans="8:22" x14ac:dyDescent="0.35">
      <c r="H35" t="s">
        <v>208</v>
      </c>
      <c r="I35" t="s">
        <v>747</v>
      </c>
      <c r="J35">
        <v>39</v>
      </c>
      <c r="K35" t="s">
        <v>691</v>
      </c>
      <c r="L35" s="2">
        <v>5559242727</v>
      </c>
      <c r="M35" t="s">
        <v>69</v>
      </c>
      <c r="N35" t="s">
        <v>47</v>
      </c>
      <c r="V35" t="str">
        <v>Board Masters</v>
      </c>
    </row>
    <row r="36" spans="8:22" x14ac:dyDescent="0.35">
      <c r="H36" t="s">
        <v>278</v>
      </c>
      <c r="I36" t="s">
        <v>741</v>
      </c>
      <c r="J36">
        <v>22</v>
      </c>
      <c r="K36" t="s">
        <v>279</v>
      </c>
      <c r="L36" s="2">
        <v>5553933262</v>
      </c>
      <c r="M36" t="s">
        <v>69</v>
      </c>
      <c r="N36" t="s">
        <v>47</v>
      </c>
      <c r="V36" t="str">
        <v>Boardriders Club</v>
      </c>
    </row>
    <row r="37" spans="8:22" x14ac:dyDescent="0.35">
      <c r="H37" t="s">
        <v>278</v>
      </c>
      <c r="I37" t="s">
        <v>753</v>
      </c>
      <c r="J37">
        <v>22</v>
      </c>
      <c r="K37" t="s">
        <v>692</v>
      </c>
      <c r="L37" s="2">
        <v>5559244486</v>
      </c>
      <c r="M37" t="s">
        <v>69</v>
      </c>
      <c r="N37" t="s">
        <v>47</v>
      </c>
      <c r="V37" t="str">
        <v>Boardriders Surf</v>
      </c>
    </row>
    <row r="38" spans="8:22" x14ac:dyDescent="0.35">
      <c r="H38" t="s">
        <v>252</v>
      </c>
      <c r="I38" t="s">
        <v>741</v>
      </c>
      <c r="J38">
        <v>19</v>
      </c>
      <c r="K38" t="s">
        <v>253</v>
      </c>
      <c r="L38" s="2">
        <v>5553612807</v>
      </c>
      <c r="M38" t="s">
        <v>91</v>
      </c>
      <c r="N38" t="s">
        <v>42</v>
      </c>
      <c r="V38" t="str">
        <v>Boardwalk Surf</v>
      </c>
    </row>
    <row r="39" spans="8:22" x14ac:dyDescent="0.35">
      <c r="H39" t="s">
        <v>49</v>
      </c>
      <c r="I39" t="s">
        <v>741</v>
      </c>
      <c r="J39">
        <v>45</v>
      </c>
      <c r="K39" t="s">
        <v>50</v>
      </c>
      <c r="L39" s="2">
        <v>5552086767</v>
      </c>
      <c r="M39" t="s">
        <v>51</v>
      </c>
      <c r="N39" t="s">
        <v>47</v>
      </c>
      <c r="V39" t="str">
        <v>Breaker Bar Surf</v>
      </c>
    </row>
    <row r="40" spans="8:22" x14ac:dyDescent="0.35">
      <c r="H40" t="s">
        <v>49</v>
      </c>
      <c r="I40" t="s">
        <v>753</v>
      </c>
      <c r="J40">
        <v>19</v>
      </c>
      <c r="K40" t="s">
        <v>558</v>
      </c>
      <c r="L40" s="2">
        <v>5557337988</v>
      </c>
      <c r="M40" t="s">
        <v>51</v>
      </c>
      <c r="N40" t="s">
        <v>47</v>
      </c>
      <c r="V40" t="str">
        <v>Breaker Point Surf</v>
      </c>
    </row>
    <row r="41" spans="8:22" x14ac:dyDescent="0.35">
      <c r="H41" t="s">
        <v>49</v>
      </c>
      <c r="I41" t="s">
        <v>743</v>
      </c>
      <c r="J41">
        <v>7</v>
      </c>
      <c r="K41" t="s">
        <v>622</v>
      </c>
      <c r="L41" s="2">
        <v>5558144689</v>
      </c>
      <c r="M41" t="s">
        <v>51</v>
      </c>
      <c r="N41" t="s">
        <v>47</v>
      </c>
      <c r="V41" t="str">
        <v>Coastal Curves</v>
      </c>
    </row>
    <row r="42" spans="8:22" x14ac:dyDescent="0.35">
      <c r="H42" t="s">
        <v>49</v>
      </c>
      <c r="I42" t="s">
        <v>749</v>
      </c>
      <c r="J42">
        <v>8</v>
      </c>
      <c r="K42" t="s">
        <v>734</v>
      </c>
      <c r="L42" s="2">
        <v>5559806632</v>
      </c>
      <c r="M42" t="s">
        <v>51</v>
      </c>
      <c r="N42" t="s">
        <v>47</v>
      </c>
      <c r="V42" t="str">
        <v>Coastal Wave</v>
      </c>
    </row>
    <row r="43" spans="8:22" x14ac:dyDescent="0.35">
      <c r="H43" t="s">
        <v>312</v>
      </c>
      <c r="I43" t="s">
        <v>741</v>
      </c>
      <c r="J43">
        <v>10</v>
      </c>
      <c r="K43" t="s">
        <v>313</v>
      </c>
      <c r="L43" s="2">
        <v>5554293605</v>
      </c>
      <c r="M43" t="s">
        <v>237</v>
      </c>
      <c r="N43" t="s">
        <v>47</v>
      </c>
      <c r="V43" t="str">
        <v>Coastline Surf</v>
      </c>
    </row>
    <row r="44" spans="8:22" x14ac:dyDescent="0.35">
      <c r="H44" t="s">
        <v>312</v>
      </c>
      <c r="I44" t="s">
        <v>750</v>
      </c>
      <c r="J44">
        <v>30</v>
      </c>
      <c r="K44" t="s">
        <v>363</v>
      </c>
      <c r="L44" s="2">
        <v>5555077098</v>
      </c>
      <c r="M44" t="s">
        <v>237</v>
      </c>
      <c r="N44" t="s">
        <v>47</v>
      </c>
      <c r="V44" t="str">
        <v>Coral Cove</v>
      </c>
    </row>
    <row r="45" spans="8:22" x14ac:dyDescent="0.35">
      <c r="H45" t="s">
        <v>312</v>
      </c>
      <c r="I45" t="s">
        <v>742</v>
      </c>
      <c r="J45">
        <v>33</v>
      </c>
      <c r="K45" t="s">
        <v>645</v>
      </c>
      <c r="L45" s="2">
        <v>5558493944</v>
      </c>
      <c r="M45" t="s">
        <v>237</v>
      </c>
      <c r="N45" t="s">
        <v>47</v>
      </c>
      <c r="V45" t="str">
        <v>Coral Surf</v>
      </c>
    </row>
    <row r="46" spans="8:22" x14ac:dyDescent="0.35">
      <c r="H46" t="s">
        <v>138</v>
      </c>
      <c r="I46" t="s">
        <v>741</v>
      </c>
      <c r="J46">
        <v>2</v>
      </c>
      <c r="K46" t="s">
        <v>139</v>
      </c>
      <c r="L46" s="2">
        <v>5552716564</v>
      </c>
      <c r="M46" t="s">
        <v>41</v>
      </c>
      <c r="N46" t="s">
        <v>42</v>
      </c>
      <c r="V46" t="str">
        <v>Dream Wave</v>
      </c>
    </row>
    <row r="47" spans="8:22" x14ac:dyDescent="0.35">
      <c r="H47" t="s">
        <v>138</v>
      </c>
      <c r="I47" t="s">
        <v>746</v>
      </c>
      <c r="J47">
        <v>12</v>
      </c>
      <c r="K47" t="s">
        <v>459</v>
      </c>
      <c r="L47" s="2">
        <v>5556143811</v>
      </c>
      <c r="M47" t="s">
        <v>41</v>
      </c>
      <c r="N47" t="s">
        <v>42</v>
      </c>
      <c r="V47" t="str">
        <v>Dune Rider Surf</v>
      </c>
    </row>
    <row r="48" spans="8:22" x14ac:dyDescent="0.35">
      <c r="H48" t="s">
        <v>138</v>
      </c>
      <c r="I48" t="s">
        <v>750</v>
      </c>
      <c r="J48">
        <v>33</v>
      </c>
      <c r="K48" t="s">
        <v>662</v>
      </c>
      <c r="L48" s="2">
        <v>5558682651</v>
      </c>
      <c r="M48" t="s">
        <v>41</v>
      </c>
      <c r="N48" t="s">
        <v>42</v>
      </c>
      <c r="V48" t="str">
        <v>Dune Surf</v>
      </c>
    </row>
    <row r="49" spans="8:22" x14ac:dyDescent="0.35">
      <c r="H49" t="s">
        <v>71</v>
      </c>
      <c r="I49" t="s">
        <v>741</v>
      </c>
      <c r="J49">
        <v>17</v>
      </c>
      <c r="K49" t="s">
        <v>72</v>
      </c>
      <c r="L49" s="2">
        <v>5552149758</v>
      </c>
      <c r="M49" t="s">
        <v>73</v>
      </c>
      <c r="N49" t="s">
        <v>74</v>
      </c>
      <c r="V49" t="str">
        <v>Endless Summer Surf</v>
      </c>
    </row>
    <row r="50" spans="8:22" x14ac:dyDescent="0.35">
      <c r="H50" t="s">
        <v>71</v>
      </c>
      <c r="I50" t="s">
        <v>743</v>
      </c>
      <c r="J50">
        <v>45</v>
      </c>
      <c r="K50" t="s">
        <v>338</v>
      </c>
      <c r="L50" s="2">
        <v>5554693093</v>
      </c>
      <c r="M50" t="s">
        <v>73</v>
      </c>
      <c r="N50" t="s">
        <v>74</v>
      </c>
      <c r="V50" t="str">
        <v>Epic Surf Tours</v>
      </c>
    </row>
    <row r="51" spans="8:22" x14ac:dyDescent="0.35">
      <c r="H51" t="s">
        <v>71</v>
      </c>
      <c r="I51" t="s">
        <v>749</v>
      </c>
      <c r="J51">
        <v>46</v>
      </c>
      <c r="K51" t="s">
        <v>373</v>
      </c>
      <c r="L51" s="2">
        <v>5555175026</v>
      </c>
      <c r="M51" t="s">
        <v>73</v>
      </c>
      <c r="N51" t="s">
        <v>74</v>
      </c>
      <c r="V51" t="str">
        <v>Epic Waves</v>
      </c>
    </row>
    <row r="52" spans="8:22" x14ac:dyDescent="0.35">
      <c r="H52" t="s">
        <v>426</v>
      </c>
      <c r="I52" t="s">
        <v>741</v>
      </c>
      <c r="J52">
        <v>16</v>
      </c>
      <c r="K52" t="s">
        <v>427</v>
      </c>
      <c r="L52" s="2">
        <v>5555745665</v>
      </c>
      <c r="M52" t="s">
        <v>127</v>
      </c>
      <c r="N52" t="s">
        <v>42</v>
      </c>
      <c r="V52" t="str">
        <v>Gone Surfing</v>
      </c>
    </row>
    <row r="53" spans="8:22" x14ac:dyDescent="0.35">
      <c r="H53" t="s">
        <v>426</v>
      </c>
      <c r="I53" t="s">
        <v>747</v>
      </c>
      <c r="J53">
        <v>30</v>
      </c>
      <c r="K53" t="s">
        <v>671</v>
      </c>
      <c r="L53" s="2">
        <v>5558866763</v>
      </c>
      <c r="M53" t="s">
        <v>127</v>
      </c>
      <c r="N53" t="s">
        <v>42</v>
      </c>
      <c r="V53" t="str">
        <v>Harbor Surf</v>
      </c>
    </row>
    <row r="54" spans="8:22" x14ac:dyDescent="0.35">
      <c r="H54" t="s">
        <v>128</v>
      </c>
      <c r="I54" t="s">
        <v>741</v>
      </c>
      <c r="J54">
        <v>26</v>
      </c>
      <c r="K54" t="s">
        <v>129</v>
      </c>
      <c r="L54" s="2">
        <v>5552601007</v>
      </c>
      <c r="M54" t="s">
        <v>97</v>
      </c>
      <c r="N54" t="s">
        <v>42</v>
      </c>
      <c r="V54" t="str">
        <v>Haven Surf</v>
      </c>
    </row>
    <row r="55" spans="8:22" x14ac:dyDescent="0.35">
      <c r="H55" t="s">
        <v>128</v>
      </c>
      <c r="I55" t="s">
        <v>742</v>
      </c>
      <c r="J55">
        <v>40</v>
      </c>
      <c r="K55" t="s">
        <v>319</v>
      </c>
      <c r="L55" s="2">
        <v>5554355885</v>
      </c>
      <c r="M55" t="s">
        <v>97</v>
      </c>
      <c r="N55" t="s">
        <v>42</v>
      </c>
      <c r="V55" t="str">
        <v>High Tide Surf</v>
      </c>
    </row>
    <row r="56" spans="8:22" x14ac:dyDescent="0.35">
      <c r="H56" t="s">
        <v>128</v>
      </c>
      <c r="I56" t="s">
        <v>753</v>
      </c>
      <c r="J56">
        <v>16</v>
      </c>
      <c r="K56" t="s">
        <v>342</v>
      </c>
      <c r="L56" s="2">
        <v>5554750525</v>
      </c>
      <c r="M56" t="s">
        <v>97</v>
      </c>
      <c r="N56" t="s">
        <v>42</v>
      </c>
      <c r="V56" t="str">
        <v>Horizon Surf</v>
      </c>
    </row>
    <row r="57" spans="8:22" x14ac:dyDescent="0.35">
      <c r="H57" t="s">
        <v>128</v>
      </c>
      <c r="I57" t="s">
        <v>743</v>
      </c>
      <c r="J57">
        <v>20</v>
      </c>
      <c r="K57" t="s">
        <v>344</v>
      </c>
      <c r="L57" s="2">
        <v>5554752794</v>
      </c>
      <c r="M57" t="s">
        <v>97</v>
      </c>
      <c r="N57" t="s">
        <v>42</v>
      </c>
      <c r="V57" t="str">
        <v>Island Waves</v>
      </c>
    </row>
    <row r="58" spans="8:22" x14ac:dyDescent="0.35">
      <c r="H58" t="s">
        <v>59</v>
      </c>
      <c r="I58" t="s">
        <v>741</v>
      </c>
      <c r="J58">
        <v>50</v>
      </c>
      <c r="K58" t="s">
        <v>159</v>
      </c>
      <c r="L58" s="2">
        <v>5553000419</v>
      </c>
      <c r="M58" t="s">
        <v>41</v>
      </c>
      <c r="N58" t="s">
        <v>42</v>
      </c>
      <c r="V58" t="str">
        <v>Maritime Surf</v>
      </c>
    </row>
    <row r="59" spans="8:22" x14ac:dyDescent="0.35">
      <c r="H59" t="s">
        <v>59</v>
      </c>
      <c r="I59" t="s">
        <v>748</v>
      </c>
      <c r="J59">
        <v>28</v>
      </c>
      <c r="K59" t="s">
        <v>673</v>
      </c>
      <c r="L59" s="2">
        <v>5558917559</v>
      </c>
      <c r="M59" t="s">
        <v>41</v>
      </c>
      <c r="N59" t="s">
        <v>42</v>
      </c>
      <c r="V59" t="str">
        <v>Mystic Surf</v>
      </c>
    </row>
    <row r="60" spans="8:22" x14ac:dyDescent="0.35">
      <c r="H60" t="s">
        <v>613</v>
      </c>
      <c r="I60" t="s">
        <v>741</v>
      </c>
      <c r="J60">
        <v>16</v>
      </c>
      <c r="K60" t="s">
        <v>614</v>
      </c>
      <c r="L60" s="2">
        <v>5558088635</v>
      </c>
      <c r="M60" t="s">
        <v>41</v>
      </c>
      <c r="N60" t="s">
        <v>42</v>
      </c>
      <c r="V60" t="str">
        <v>Mystic Wave</v>
      </c>
    </row>
    <row r="61" spans="8:22" x14ac:dyDescent="0.35">
      <c r="H61" t="s">
        <v>462</v>
      </c>
      <c r="I61" t="s">
        <v>741</v>
      </c>
      <c r="J61">
        <v>12</v>
      </c>
      <c r="K61" t="s">
        <v>463</v>
      </c>
      <c r="L61" s="2">
        <v>5556171461</v>
      </c>
      <c r="M61" t="s">
        <v>46</v>
      </c>
      <c r="N61" t="s">
        <v>47</v>
      </c>
      <c r="V61" t="str">
        <v>Ocean Bliss Surf</v>
      </c>
    </row>
    <row r="62" spans="8:22" x14ac:dyDescent="0.35">
      <c r="H62" t="s">
        <v>462</v>
      </c>
      <c r="I62" t="s">
        <v>748</v>
      </c>
      <c r="J62">
        <v>45</v>
      </c>
      <c r="K62" t="s">
        <v>700</v>
      </c>
      <c r="L62" s="2">
        <v>5559312131</v>
      </c>
      <c r="M62" t="s">
        <v>46</v>
      </c>
      <c r="N62" t="s">
        <v>47</v>
      </c>
      <c r="V62" t="str">
        <v>Ocean Crest</v>
      </c>
    </row>
    <row r="63" spans="8:22" x14ac:dyDescent="0.35">
      <c r="H63" t="s">
        <v>447</v>
      </c>
      <c r="I63" t="s">
        <v>741</v>
      </c>
      <c r="J63">
        <v>50</v>
      </c>
      <c r="K63" t="s">
        <v>448</v>
      </c>
      <c r="L63" s="2">
        <v>5556045406</v>
      </c>
      <c r="M63" t="s">
        <v>151</v>
      </c>
      <c r="N63" t="s">
        <v>42</v>
      </c>
      <c r="V63" t="str">
        <v>Ocean Explorer</v>
      </c>
    </row>
    <row r="64" spans="8:22" x14ac:dyDescent="0.35">
      <c r="H64" t="s">
        <v>447</v>
      </c>
      <c r="I64" t="s">
        <v>744</v>
      </c>
      <c r="J64">
        <v>38</v>
      </c>
      <c r="K64" t="s">
        <v>479</v>
      </c>
      <c r="L64" s="2">
        <v>5556344021</v>
      </c>
      <c r="M64" t="s">
        <v>151</v>
      </c>
      <c r="N64" t="s">
        <v>42</v>
      </c>
      <c r="V64" t="str">
        <v>Ocean Glide Surf</v>
      </c>
    </row>
    <row r="65" spans="8:22" x14ac:dyDescent="0.35">
      <c r="H65" t="s">
        <v>39</v>
      </c>
      <c r="I65" t="s">
        <v>741</v>
      </c>
      <c r="J65">
        <v>41</v>
      </c>
      <c r="K65" t="s">
        <v>40</v>
      </c>
      <c r="L65" s="2">
        <v>5552031671</v>
      </c>
      <c r="M65" t="s">
        <v>41</v>
      </c>
      <c r="N65" t="s">
        <v>42</v>
      </c>
      <c r="V65" t="str">
        <v>Ocean Line Surf</v>
      </c>
    </row>
    <row r="66" spans="8:22" x14ac:dyDescent="0.35">
      <c r="H66" t="s">
        <v>39</v>
      </c>
      <c r="I66" t="s">
        <v>750</v>
      </c>
      <c r="J66">
        <v>46</v>
      </c>
      <c r="K66" t="s">
        <v>341</v>
      </c>
      <c r="L66" s="2">
        <v>5554716488</v>
      </c>
      <c r="M66" t="s">
        <v>41</v>
      </c>
      <c r="N66" t="s">
        <v>42</v>
      </c>
      <c r="V66" t="str">
        <v>Ocean Mist Surf</v>
      </c>
    </row>
    <row r="67" spans="8:22" x14ac:dyDescent="0.35">
      <c r="H67" t="s">
        <v>39</v>
      </c>
      <c r="I67" t="s">
        <v>742</v>
      </c>
      <c r="J67">
        <v>19</v>
      </c>
      <c r="K67" t="s">
        <v>474</v>
      </c>
      <c r="L67" s="2">
        <v>5557289020</v>
      </c>
      <c r="M67" t="s">
        <v>41</v>
      </c>
      <c r="N67" t="s">
        <v>42</v>
      </c>
      <c r="V67" t="str">
        <v>Ocean Pulse</v>
      </c>
    </row>
    <row r="68" spans="8:22" x14ac:dyDescent="0.35">
      <c r="H68" t="s">
        <v>39</v>
      </c>
      <c r="I68" t="s">
        <v>753</v>
      </c>
      <c r="J68">
        <v>30</v>
      </c>
      <c r="K68" t="s">
        <v>559</v>
      </c>
      <c r="L68" s="2">
        <v>5557368734</v>
      </c>
      <c r="M68" t="s">
        <v>41</v>
      </c>
      <c r="N68" t="s">
        <v>42</v>
      </c>
      <c r="V68" t="str">
        <v>Ocean Retreat Surf</v>
      </c>
    </row>
    <row r="69" spans="8:22" x14ac:dyDescent="0.35">
      <c r="H69" t="s">
        <v>457</v>
      </c>
      <c r="I69" t="s">
        <v>741</v>
      </c>
      <c r="J69">
        <v>6</v>
      </c>
      <c r="K69" t="s">
        <v>458</v>
      </c>
      <c r="L69" s="2">
        <v>5556137341</v>
      </c>
      <c r="M69" t="s">
        <v>91</v>
      </c>
      <c r="N69" t="s">
        <v>42</v>
      </c>
      <c r="V69" t="str">
        <v>Ocean Spray Surf</v>
      </c>
    </row>
    <row r="70" spans="8:22" x14ac:dyDescent="0.35">
      <c r="H70" t="s">
        <v>271</v>
      </c>
      <c r="I70" t="s">
        <v>741</v>
      </c>
      <c r="J70">
        <v>18</v>
      </c>
      <c r="K70" t="s">
        <v>272</v>
      </c>
      <c r="L70" s="2">
        <v>5553866528</v>
      </c>
      <c r="M70" t="s">
        <v>58</v>
      </c>
      <c r="N70" t="s">
        <v>42</v>
      </c>
      <c r="V70" t="str">
        <v>Ocean Swell</v>
      </c>
    </row>
    <row r="71" spans="8:22" x14ac:dyDescent="0.35">
      <c r="H71" t="s">
        <v>271</v>
      </c>
      <c r="I71" t="s">
        <v>751</v>
      </c>
      <c r="J71">
        <v>15</v>
      </c>
      <c r="K71" t="s">
        <v>661</v>
      </c>
      <c r="L71" s="2">
        <v>5558677929</v>
      </c>
      <c r="M71" t="s">
        <v>58</v>
      </c>
      <c r="N71" t="s">
        <v>42</v>
      </c>
      <c r="V71" t="str">
        <v>Ocean Tide</v>
      </c>
    </row>
    <row r="72" spans="8:22" x14ac:dyDescent="0.35">
      <c r="H72" t="s">
        <v>546</v>
      </c>
      <c r="I72" t="s">
        <v>741</v>
      </c>
      <c r="J72">
        <v>19</v>
      </c>
      <c r="K72" t="s">
        <v>547</v>
      </c>
      <c r="L72" s="2">
        <v>5557212818</v>
      </c>
      <c r="M72" t="s">
        <v>151</v>
      </c>
      <c r="N72" t="s">
        <v>42</v>
      </c>
      <c r="V72" t="str">
        <v>Ocean Trail</v>
      </c>
    </row>
    <row r="73" spans="8:22" x14ac:dyDescent="0.35">
      <c r="H73" t="s">
        <v>546</v>
      </c>
      <c r="I73" t="s">
        <v>752</v>
      </c>
      <c r="J73">
        <v>50</v>
      </c>
      <c r="K73" t="s">
        <v>682</v>
      </c>
      <c r="L73" s="2">
        <v>5559072495</v>
      </c>
      <c r="M73" t="s">
        <v>151</v>
      </c>
      <c r="N73" t="s">
        <v>42</v>
      </c>
      <c r="V73" t="str">
        <v>Ocean Wave</v>
      </c>
    </row>
    <row r="74" spans="8:22" x14ac:dyDescent="0.35">
      <c r="H74" t="s">
        <v>305</v>
      </c>
      <c r="I74" t="s">
        <v>741</v>
      </c>
      <c r="J74">
        <v>6</v>
      </c>
      <c r="K74" t="s">
        <v>306</v>
      </c>
      <c r="L74" s="2">
        <v>5554177531</v>
      </c>
      <c r="M74" t="s">
        <v>91</v>
      </c>
      <c r="N74" t="s">
        <v>42</v>
      </c>
      <c r="V74" t="str">
        <v>Ocean Waves</v>
      </c>
    </row>
    <row r="75" spans="8:22" x14ac:dyDescent="0.35">
      <c r="H75" t="s">
        <v>305</v>
      </c>
      <c r="I75" t="s">
        <v>751</v>
      </c>
      <c r="J75">
        <v>21</v>
      </c>
      <c r="K75" t="s">
        <v>184</v>
      </c>
      <c r="L75" s="2">
        <v>5554425603</v>
      </c>
      <c r="M75" t="s">
        <v>91</v>
      </c>
      <c r="N75" t="s">
        <v>42</v>
      </c>
      <c r="V75" t="str">
        <v>Oceanâ€™s Embrace</v>
      </c>
    </row>
    <row r="76" spans="8:22" x14ac:dyDescent="0.35">
      <c r="H76" t="s">
        <v>305</v>
      </c>
      <c r="I76" t="s">
        <v>745</v>
      </c>
      <c r="J76">
        <v>21</v>
      </c>
      <c r="K76" t="s">
        <v>513</v>
      </c>
      <c r="L76" s="2">
        <v>5556889766</v>
      </c>
      <c r="M76" t="s">
        <v>91</v>
      </c>
      <c r="N76" t="s">
        <v>42</v>
      </c>
      <c r="V76" t="str">
        <v>Oceanfront Surf</v>
      </c>
    </row>
    <row r="77" spans="8:22" x14ac:dyDescent="0.35">
      <c r="H77" t="s">
        <v>366</v>
      </c>
      <c r="I77" t="s">
        <v>741</v>
      </c>
      <c r="J77">
        <v>9</v>
      </c>
      <c r="K77" t="s">
        <v>367</v>
      </c>
      <c r="L77" s="2">
        <v>5555090009</v>
      </c>
      <c r="M77" t="s">
        <v>69</v>
      </c>
      <c r="N77" t="s">
        <v>47</v>
      </c>
      <c r="V77" t="str">
        <v>Oceanic Surf</v>
      </c>
    </row>
    <row r="78" spans="8:22" x14ac:dyDescent="0.35">
      <c r="H78" t="s">
        <v>364</v>
      </c>
      <c r="I78" t="s">
        <v>741</v>
      </c>
      <c r="J78">
        <v>35</v>
      </c>
      <c r="K78" t="s">
        <v>365</v>
      </c>
      <c r="L78" s="2">
        <v>5555087954</v>
      </c>
      <c r="M78" t="s">
        <v>62</v>
      </c>
      <c r="N78" t="s">
        <v>47</v>
      </c>
      <c r="V78" t="str">
        <v>Ocean's Edge Surf</v>
      </c>
    </row>
    <row r="79" spans="8:22" x14ac:dyDescent="0.35">
      <c r="H79" t="s">
        <v>364</v>
      </c>
      <c r="I79" t="s">
        <v>744</v>
      </c>
      <c r="J79">
        <v>31</v>
      </c>
      <c r="K79" t="s">
        <v>466</v>
      </c>
      <c r="L79" s="2">
        <v>5556191355</v>
      </c>
      <c r="M79" t="s">
        <v>62</v>
      </c>
      <c r="N79" t="s">
        <v>47</v>
      </c>
      <c r="V79" t="str">
        <v>Pacific Waves</v>
      </c>
    </row>
    <row r="80" spans="8:22" x14ac:dyDescent="0.35">
      <c r="H80" t="s">
        <v>528</v>
      </c>
      <c r="I80" t="s">
        <v>741</v>
      </c>
      <c r="J80">
        <v>14</v>
      </c>
      <c r="K80" t="s">
        <v>529</v>
      </c>
      <c r="L80" s="2">
        <v>5557039148</v>
      </c>
      <c r="M80" t="s">
        <v>250</v>
      </c>
      <c r="N80" t="s">
        <v>251</v>
      </c>
      <c r="V80" t="str">
        <v>Paddle Love</v>
      </c>
    </row>
    <row r="81" spans="8:22" x14ac:dyDescent="0.35">
      <c r="H81" t="s">
        <v>336</v>
      </c>
      <c r="I81" t="s">
        <v>741</v>
      </c>
      <c r="J81">
        <v>45</v>
      </c>
      <c r="K81" t="s">
        <v>337</v>
      </c>
      <c r="L81" s="2">
        <v>5554646543</v>
      </c>
      <c r="M81" t="s">
        <v>91</v>
      </c>
      <c r="N81" t="s">
        <v>42</v>
      </c>
      <c r="V81" t="str">
        <v>Paradise Surf</v>
      </c>
    </row>
    <row r="82" spans="8:22" x14ac:dyDescent="0.35">
      <c r="H82" t="s">
        <v>336</v>
      </c>
      <c r="I82" t="s">
        <v>751</v>
      </c>
      <c r="J82">
        <v>13</v>
      </c>
      <c r="K82" t="s">
        <v>416</v>
      </c>
      <c r="L82" s="2">
        <v>5555620239</v>
      </c>
      <c r="M82" t="s">
        <v>91</v>
      </c>
      <c r="N82" t="s">
        <v>42</v>
      </c>
      <c r="V82" t="str">
        <v>Reef Break Boards</v>
      </c>
    </row>
    <row r="83" spans="8:22" x14ac:dyDescent="0.35">
      <c r="H83" t="s">
        <v>274</v>
      </c>
      <c r="I83" t="s">
        <v>741</v>
      </c>
      <c r="J83">
        <v>18</v>
      </c>
      <c r="K83" t="s">
        <v>275</v>
      </c>
      <c r="L83" s="2">
        <v>5553913799</v>
      </c>
      <c r="M83" t="s">
        <v>58</v>
      </c>
      <c r="N83" t="s">
        <v>42</v>
      </c>
      <c r="V83" t="str">
        <v>Reef Quest Surf</v>
      </c>
    </row>
    <row r="84" spans="8:22" x14ac:dyDescent="0.35">
      <c r="H84" t="s">
        <v>274</v>
      </c>
      <c r="I84" t="s">
        <v>748</v>
      </c>
      <c r="J84">
        <v>32</v>
      </c>
      <c r="K84" t="s">
        <v>357</v>
      </c>
      <c r="L84" s="2">
        <v>5554948984</v>
      </c>
      <c r="M84" t="s">
        <v>58</v>
      </c>
      <c r="N84" t="s">
        <v>42</v>
      </c>
      <c r="V84" t="str">
        <v>Reef Rider Surf</v>
      </c>
    </row>
    <row r="85" spans="8:22" x14ac:dyDescent="0.35">
      <c r="H85" t="s">
        <v>274</v>
      </c>
      <c r="I85" t="s">
        <v>746</v>
      </c>
      <c r="J85">
        <v>45</v>
      </c>
      <c r="K85" t="s">
        <v>611</v>
      </c>
      <c r="L85" s="2">
        <v>5558055182</v>
      </c>
      <c r="M85" t="s">
        <v>58</v>
      </c>
      <c r="N85" t="s">
        <v>42</v>
      </c>
      <c r="V85" t="str">
        <v>Reef Surfer</v>
      </c>
    </row>
    <row r="86" spans="8:22" x14ac:dyDescent="0.35">
      <c r="H86" t="s">
        <v>324</v>
      </c>
      <c r="I86" t="s">
        <v>741</v>
      </c>
      <c r="J86">
        <v>32</v>
      </c>
      <c r="K86" t="s">
        <v>325</v>
      </c>
      <c r="L86" s="2">
        <v>5554477876</v>
      </c>
      <c r="M86" t="s">
        <v>94</v>
      </c>
      <c r="N86" t="s">
        <v>42</v>
      </c>
      <c r="V86" t="str">
        <v>Ripple Surf Shop</v>
      </c>
    </row>
    <row r="87" spans="8:22" x14ac:dyDescent="0.35">
      <c r="H87" t="s">
        <v>324</v>
      </c>
      <c r="I87" t="s">
        <v>750</v>
      </c>
      <c r="J87">
        <v>39</v>
      </c>
      <c r="K87" t="s">
        <v>433</v>
      </c>
      <c r="L87" s="2">
        <v>5555845354</v>
      </c>
      <c r="M87" t="s">
        <v>94</v>
      </c>
      <c r="N87" t="s">
        <v>42</v>
      </c>
      <c r="V87" t="str">
        <v>Riptide Surf Shop</v>
      </c>
    </row>
    <row r="88" spans="8:22" x14ac:dyDescent="0.35">
      <c r="H88" t="s">
        <v>324</v>
      </c>
      <c r="I88" t="s">
        <v>742</v>
      </c>
      <c r="J88">
        <v>49</v>
      </c>
      <c r="K88" t="s">
        <v>652</v>
      </c>
      <c r="L88" s="2">
        <v>5558532876</v>
      </c>
      <c r="M88" t="s">
        <v>94</v>
      </c>
      <c r="N88" t="s">
        <v>42</v>
      </c>
      <c r="V88" t="str">
        <v>Salt Spray</v>
      </c>
    </row>
    <row r="89" spans="8:22" x14ac:dyDescent="0.35">
      <c r="H89" t="s">
        <v>324</v>
      </c>
      <c r="I89" t="s">
        <v>753</v>
      </c>
      <c r="J89">
        <v>41</v>
      </c>
      <c r="K89" t="s">
        <v>681</v>
      </c>
      <c r="L89" s="2">
        <v>5559062119</v>
      </c>
      <c r="M89" t="s">
        <v>94</v>
      </c>
      <c r="N89" t="s">
        <v>42</v>
      </c>
      <c r="V89" t="str">
        <v>Salt Water</v>
      </c>
    </row>
    <row r="90" spans="8:22" x14ac:dyDescent="0.35">
      <c r="H90" t="s">
        <v>552</v>
      </c>
      <c r="I90" t="s">
        <v>741</v>
      </c>
      <c r="J90">
        <v>0</v>
      </c>
      <c r="K90" t="s">
        <v>553</v>
      </c>
      <c r="L90" s="2">
        <v>5557306663</v>
      </c>
      <c r="M90" t="s">
        <v>69</v>
      </c>
      <c r="N90" t="s">
        <v>47</v>
      </c>
      <c r="V90" t="str">
        <v>Salty Surf</v>
      </c>
    </row>
    <row r="91" spans="8:22" x14ac:dyDescent="0.35">
      <c r="H91" t="s">
        <v>162</v>
      </c>
      <c r="I91" t="s">
        <v>741</v>
      </c>
      <c r="J91">
        <v>29</v>
      </c>
      <c r="K91" t="s">
        <v>163</v>
      </c>
      <c r="L91" s="2">
        <v>5553042773</v>
      </c>
      <c r="M91" t="s">
        <v>164</v>
      </c>
      <c r="N91" t="s">
        <v>42</v>
      </c>
      <c r="V91" t="str">
        <v>Sand Dune Surf</v>
      </c>
    </row>
    <row r="92" spans="8:22" x14ac:dyDescent="0.35">
      <c r="H92" t="s">
        <v>162</v>
      </c>
      <c r="I92" t="s">
        <v>746</v>
      </c>
      <c r="J92">
        <v>49</v>
      </c>
      <c r="K92" t="s">
        <v>265</v>
      </c>
      <c r="L92" s="2">
        <v>5553801503</v>
      </c>
      <c r="M92" t="s">
        <v>164</v>
      </c>
      <c r="N92" t="s">
        <v>42</v>
      </c>
      <c r="V92" t="str">
        <v>Sand Surf</v>
      </c>
    </row>
    <row r="93" spans="8:22" x14ac:dyDescent="0.35">
      <c r="H93" t="s">
        <v>162</v>
      </c>
      <c r="I93" t="s">
        <v>750</v>
      </c>
      <c r="J93">
        <v>44</v>
      </c>
      <c r="K93" t="s">
        <v>381</v>
      </c>
      <c r="L93" s="2">
        <v>5555301365</v>
      </c>
      <c r="M93" t="s">
        <v>164</v>
      </c>
      <c r="N93" t="s">
        <v>42</v>
      </c>
      <c r="V93" t="str">
        <v>Sandy Beach Surf</v>
      </c>
    </row>
    <row r="94" spans="8:22" x14ac:dyDescent="0.35">
      <c r="H94" t="s">
        <v>476</v>
      </c>
      <c r="I94" t="s">
        <v>741</v>
      </c>
      <c r="J94">
        <v>28</v>
      </c>
      <c r="K94" t="s">
        <v>477</v>
      </c>
      <c r="L94" s="2">
        <v>5556333123</v>
      </c>
      <c r="M94" t="s">
        <v>164</v>
      </c>
      <c r="N94" t="s">
        <v>42</v>
      </c>
      <c r="V94" t="str">
        <v>Sandy Shores Surf</v>
      </c>
    </row>
    <row r="95" spans="8:22" x14ac:dyDescent="0.35">
      <c r="H95" t="s">
        <v>618</v>
      </c>
      <c r="I95" t="s">
        <v>741</v>
      </c>
      <c r="J95">
        <v>46</v>
      </c>
      <c r="K95" t="s">
        <v>619</v>
      </c>
      <c r="L95" s="2">
        <v>5558119738</v>
      </c>
      <c r="M95" t="s">
        <v>41</v>
      </c>
      <c r="N95" t="s">
        <v>42</v>
      </c>
      <c r="V95" t="str">
        <v>Sea Foam Boards</v>
      </c>
    </row>
    <row r="96" spans="8:22" x14ac:dyDescent="0.35">
      <c r="H96" t="s">
        <v>729</v>
      </c>
      <c r="I96" t="s">
        <v>741</v>
      </c>
      <c r="J96">
        <v>24</v>
      </c>
      <c r="K96" t="s">
        <v>730</v>
      </c>
      <c r="L96" s="2">
        <v>5559696508</v>
      </c>
      <c r="M96" t="s">
        <v>189</v>
      </c>
      <c r="N96" t="s">
        <v>42</v>
      </c>
      <c r="V96" t="str">
        <v>Sea Rider Surf</v>
      </c>
    </row>
    <row r="97" spans="8:22" x14ac:dyDescent="0.35">
      <c r="H97" t="s">
        <v>353</v>
      </c>
      <c r="I97" t="s">
        <v>741</v>
      </c>
      <c r="J97">
        <v>43</v>
      </c>
      <c r="K97" t="s">
        <v>354</v>
      </c>
      <c r="L97" s="2">
        <v>5554895130</v>
      </c>
      <c r="M97" t="s">
        <v>62</v>
      </c>
      <c r="N97" t="s">
        <v>47</v>
      </c>
      <c r="V97" t="str">
        <v>Sea Surf Boards</v>
      </c>
    </row>
    <row r="98" spans="8:22" x14ac:dyDescent="0.35">
      <c r="H98" t="s">
        <v>353</v>
      </c>
      <c r="I98" t="s">
        <v>752</v>
      </c>
      <c r="J98">
        <v>13</v>
      </c>
      <c r="K98" t="s">
        <v>460</v>
      </c>
      <c r="L98" s="2">
        <v>5556145451</v>
      </c>
      <c r="M98" t="s">
        <v>62</v>
      </c>
      <c r="N98" t="s">
        <v>47</v>
      </c>
      <c r="V98" t="str">
        <v>Sea Surge</v>
      </c>
    </row>
    <row r="99" spans="8:22" x14ac:dyDescent="0.35">
      <c r="H99" t="s">
        <v>353</v>
      </c>
      <c r="I99" t="s">
        <v>751</v>
      </c>
      <c r="J99">
        <v>15</v>
      </c>
      <c r="K99" t="s">
        <v>716</v>
      </c>
      <c r="L99" s="2">
        <v>5559480943</v>
      </c>
      <c r="M99" t="s">
        <v>62</v>
      </c>
      <c r="N99" t="s">
        <v>47</v>
      </c>
      <c r="V99" t="str">
        <v>Sea Swell</v>
      </c>
    </row>
    <row r="100" spans="8:22" x14ac:dyDescent="0.35">
      <c r="H100" t="s">
        <v>31</v>
      </c>
      <c r="I100" t="s">
        <v>741</v>
      </c>
      <c r="J100">
        <v>16</v>
      </c>
      <c r="K100" t="s">
        <v>152</v>
      </c>
      <c r="L100" s="2">
        <v>5552836230</v>
      </c>
      <c r="M100" t="s">
        <v>73</v>
      </c>
      <c r="N100" t="s">
        <v>74</v>
      </c>
      <c r="V100" t="str">
        <v>Seagrass Surf</v>
      </c>
    </row>
    <row r="101" spans="8:22" x14ac:dyDescent="0.35">
      <c r="H101" t="s">
        <v>736</v>
      </c>
      <c r="I101" t="s">
        <v>741</v>
      </c>
      <c r="J101">
        <v>39</v>
      </c>
      <c r="K101" t="s">
        <v>737</v>
      </c>
      <c r="L101" s="2">
        <v>5559904117</v>
      </c>
      <c r="M101" t="s">
        <v>167</v>
      </c>
      <c r="N101" t="s">
        <v>42</v>
      </c>
      <c r="V101" t="str">
        <v>Seashore Surf Shop</v>
      </c>
    </row>
    <row r="102" spans="8:22" x14ac:dyDescent="0.35">
      <c r="H102" t="s">
        <v>371</v>
      </c>
      <c r="I102" t="s">
        <v>741</v>
      </c>
      <c r="J102">
        <v>29</v>
      </c>
      <c r="K102" t="s">
        <v>372</v>
      </c>
      <c r="L102" s="2">
        <v>5555164592</v>
      </c>
      <c r="M102" t="s">
        <v>218</v>
      </c>
      <c r="N102" t="s">
        <v>42</v>
      </c>
      <c r="V102" t="str">
        <v>Seaside Surf</v>
      </c>
    </row>
    <row r="103" spans="8:22" x14ac:dyDescent="0.35">
      <c r="H103" t="s">
        <v>201</v>
      </c>
      <c r="I103" t="s">
        <v>741</v>
      </c>
      <c r="J103">
        <v>11</v>
      </c>
      <c r="K103" t="s">
        <v>202</v>
      </c>
      <c r="L103" s="2">
        <v>5553275674</v>
      </c>
      <c r="M103" t="s">
        <v>102</v>
      </c>
      <c r="N103" t="s">
        <v>42</v>
      </c>
      <c r="V103" t="str">
        <v>Seaweed Surf</v>
      </c>
    </row>
    <row r="104" spans="8:22" x14ac:dyDescent="0.35">
      <c r="H104" t="s">
        <v>201</v>
      </c>
      <c r="I104" t="s">
        <v>747</v>
      </c>
      <c r="J104">
        <v>48</v>
      </c>
      <c r="K104" t="s">
        <v>429</v>
      </c>
      <c r="L104" s="2">
        <v>5555770114</v>
      </c>
      <c r="M104" t="s">
        <v>102</v>
      </c>
      <c r="N104" t="s">
        <v>42</v>
      </c>
      <c r="V104" t="str">
        <v>Shore Seeker</v>
      </c>
    </row>
    <row r="105" spans="8:22" x14ac:dyDescent="0.35">
      <c r="H105" t="s">
        <v>201</v>
      </c>
      <c r="I105" t="s">
        <v>748</v>
      </c>
      <c r="J105">
        <v>25</v>
      </c>
      <c r="K105" t="s">
        <v>586</v>
      </c>
      <c r="L105" s="2">
        <v>5557746285</v>
      </c>
      <c r="M105" t="s">
        <v>102</v>
      </c>
      <c r="N105" t="s">
        <v>42</v>
      </c>
      <c r="V105" t="str">
        <v>Shore Surf</v>
      </c>
    </row>
    <row r="106" spans="8:22" x14ac:dyDescent="0.35">
      <c r="H106" t="s">
        <v>201</v>
      </c>
      <c r="I106" t="s">
        <v>746</v>
      </c>
      <c r="J106">
        <v>45</v>
      </c>
      <c r="K106" t="s">
        <v>713</v>
      </c>
      <c r="L106" s="2">
        <v>5559466125</v>
      </c>
      <c r="M106" t="s">
        <v>102</v>
      </c>
      <c r="N106" t="s">
        <v>42</v>
      </c>
      <c r="V106" t="str">
        <v>Shore Surf Co.</v>
      </c>
    </row>
    <row r="107" spans="8:22" x14ac:dyDescent="0.35">
      <c r="H107" t="s">
        <v>190</v>
      </c>
      <c r="I107" t="s">
        <v>741</v>
      </c>
      <c r="J107">
        <v>49</v>
      </c>
      <c r="K107" t="s">
        <v>191</v>
      </c>
      <c r="L107" s="2">
        <v>5553192937</v>
      </c>
      <c r="M107" t="s">
        <v>65</v>
      </c>
      <c r="N107" t="s">
        <v>47</v>
      </c>
      <c r="V107" t="str">
        <v>Shore Thing Surf</v>
      </c>
    </row>
    <row r="108" spans="8:22" x14ac:dyDescent="0.35">
      <c r="H108" t="s">
        <v>190</v>
      </c>
      <c r="I108" t="s">
        <v>747</v>
      </c>
      <c r="J108">
        <v>3</v>
      </c>
      <c r="K108" t="s">
        <v>340</v>
      </c>
      <c r="L108" s="2">
        <v>5554702915</v>
      </c>
      <c r="M108" t="s">
        <v>65</v>
      </c>
      <c r="N108" t="s">
        <v>47</v>
      </c>
      <c r="V108" t="str">
        <v>Shore Things</v>
      </c>
    </row>
    <row r="109" spans="8:22" x14ac:dyDescent="0.35">
      <c r="H109" t="s">
        <v>190</v>
      </c>
      <c r="I109" t="s">
        <v>748</v>
      </c>
      <c r="J109">
        <v>28</v>
      </c>
      <c r="K109" t="s">
        <v>536</v>
      </c>
      <c r="L109" s="2">
        <v>5557076869</v>
      </c>
      <c r="M109" t="s">
        <v>65</v>
      </c>
      <c r="N109" t="s">
        <v>47</v>
      </c>
      <c r="V109" t="str">
        <v>Shoreline Shreds</v>
      </c>
    </row>
    <row r="110" spans="8:22" x14ac:dyDescent="0.35">
      <c r="H110" t="s">
        <v>709</v>
      </c>
      <c r="I110" t="s">
        <v>741</v>
      </c>
      <c r="J110">
        <v>47</v>
      </c>
      <c r="K110" t="s">
        <v>710</v>
      </c>
      <c r="L110" s="2">
        <v>5559415813</v>
      </c>
      <c r="M110" t="s">
        <v>102</v>
      </c>
      <c r="N110" t="s">
        <v>42</v>
      </c>
      <c r="V110" t="str">
        <v>Shoreline Surf</v>
      </c>
    </row>
    <row r="111" spans="8:22" x14ac:dyDescent="0.35">
      <c r="H111" t="s">
        <v>694</v>
      </c>
      <c r="I111" t="s">
        <v>741</v>
      </c>
      <c r="J111">
        <v>0</v>
      </c>
      <c r="K111" t="s">
        <v>695</v>
      </c>
      <c r="L111" s="2">
        <v>5559279696</v>
      </c>
      <c r="M111" t="s">
        <v>65</v>
      </c>
      <c r="N111" t="s">
        <v>47</v>
      </c>
      <c r="V111" t="str">
        <v>Shoreline Surf Co.</v>
      </c>
    </row>
    <row r="112" spans="8:22" x14ac:dyDescent="0.35">
      <c r="H112" t="s">
        <v>216</v>
      </c>
      <c r="I112" t="s">
        <v>741</v>
      </c>
      <c r="J112">
        <v>11</v>
      </c>
      <c r="K112" t="s">
        <v>217</v>
      </c>
      <c r="L112" s="2">
        <v>5553408548</v>
      </c>
      <c r="M112" t="s">
        <v>218</v>
      </c>
      <c r="N112" t="s">
        <v>42</v>
      </c>
      <c r="V112" t="str">
        <v>Sunset Surf Shop</v>
      </c>
    </row>
    <row r="113" spans="8:22" x14ac:dyDescent="0.35">
      <c r="H113" t="s">
        <v>216</v>
      </c>
      <c r="I113" t="s">
        <v>746</v>
      </c>
      <c r="J113">
        <v>1</v>
      </c>
      <c r="K113" t="s">
        <v>273</v>
      </c>
      <c r="L113" s="2">
        <v>5553894358</v>
      </c>
      <c r="M113" t="s">
        <v>218</v>
      </c>
      <c r="N113" t="s">
        <v>42</v>
      </c>
      <c r="V113" t="str">
        <v>Surf &amp; Sand Adventures</v>
      </c>
    </row>
    <row r="114" spans="8:22" x14ac:dyDescent="0.35">
      <c r="H114" t="s">
        <v>216</v>
      </c>
      <c r="I114" t="s">
        <v>750</v>
      </c>
      <c r="J114">
        <v>10</v>
      </c>
      <c r="K114" t="s">
        <v>321</v>
      </c>
      <c r="L114" s="2">
        <v>5554379089</v>
      </c>
      <c r="M114" t="s">
        <v>218</v>
      </c>
      <c r="N114" t="s">
        <v>42</v>
      </c>
      <c r="V114" t="str">
        <v>Surf Adventure</v>
      </c>
    </row>
    <row r="115" spans="8:22" x14ac:dyDescent="0.35">
      <c r="H115" t="s">
        <v>216</v>
      </c>
      <c r="I115" t="s">
        <v>742</v>
      </c>
      <c r="J115">
        <v>38</v>
      </c>
      <c r="K115" t="s">
        <v>593</v>
      </c>
      <c r="L115" s="2">
        <v>5557813499</v>
      </c>
      <c r="M115" t="s">
        <v>218</v>
      </c>
      <c r="N115" t="s">
        <v>42</v>
      </c>
      <c r="V115" t="str">
        <v>Surf and Sand</v>
      </c>
    </row>
    <row r="116" spans="8:22" x14ac:dyDescent="0.35">
      <c r="H116" t="s">
        <v>303</v>
      </c>
      <c r="I116" t="s">
        <v>741</v>
      </c>
      <c r="J116">
        <v>37</v>
      </c>
      <c r="K116" t="s">
        <v>304</v>
      </c>
      <c r="L116" s="2">
        <v>5554147481</v>
      </c>
      <c r="M116" t="s">
        <v>62</v>
      </c>
      <c r="N116" t="s">
        <v>47</v>
      </c>
      <c r="V116" t="str">
        <v>Surf Bliss</v>
      </c>
    </row>
    <row r="117" spans="8:22" x14ac:dyDescent="0.35">
      <c r="H117" t="s">
        <v>303</v>
      </c>
      <c r="I117" t="s">
        <v>748</v>
      </c>
      <c r="J117">
        <v>23</v>
      </c>
      <c r="K117" t="s">
        <v>328</v>
      </c>
      <c r="L117" s="2">
        <v>5554528689</v>
      </c>
      <c r="M117" t="s">
        <v>62</v>
      </c>
      <c r="N117" t="s">
        <v>47</v>
      </c>
      <c r="V117" t="str">
        <v>Surf City</v>
      </c>
    </row>
    <row r="118" spans="8:22" x14ac:dyDescent="0.35">
      <c r="H118" t="s">
        <v>303</v>
      </c>
      <c r="I118" t="s">
        <v>746</v>
      </c>
      <c r="J118">
        <v>31</v>
      </c>
      <c r="K118" t="s">
        <v>439</v>
      </c>
      <c r="L118" s="2">
        <v>5555951020</v>
      </c>
      <c r="M118" t="s">
        <v>62</v>
      </c>
      <c r="N118" t="s">
        <v>47</v>
      </c>
      <c r="V118" t="str">
        <v>Surf Coast</v>
      </c>
    </row>
    <row r="119" spans="8:22" x14ac:dyDescent="0.35">
      <c r="H119" t="s">
        <v>303</v>
      </c>
      <c r="I119" t="s">
        <v>750</v>
      </c>
      <c r="J119">
        <v>10</v>
      </c>
      <c r="K119" t="s">
        <v>707</v>
      </c>
      <c r="L119" s="2">
        <v>5559411927</v>
      </c>
      <c r="M119" t="s">
        <v>62</v>
      </c>
      <c r="N119" t="s">
        <v>47</v>
      </c>
      <c r="V119" t="str">
        <v>Surf Crafters</v>
      </c>
    </row>
    <row r="120" spans="8:22" x14ac:dyDescent="0.35">
      <c r="H120" t="s">
        <v>172</v>
      </c>
      <c r="I120" t="s">
        <v>741</v>
      </c>
      <c r="J120">
        <v>45</v>
      </c>
      <c r="K120" t="s">
        <v>173</v>
      </c>
      <c r="L120" s="2">
        <v>5553113194</v>
      </c>
      <c r="M120" t="s">
        <v>58</v>
      </c>
      <c r="N120" t="s">
        <v>42</v>
      </c>
      <c r="V120" t="str">
        <v>Surf Crafts</v>
      </c>
    </row>
    <row r="121" spans="8:22" x14ac:dyDescent="0.35">
      <c r="H121" t="s">
        <v>172</v>
      </c>
      <c r="I121" t="s">
        <v>746</v>
      </c>
      <c r="J121">
        <v>42</v>
      </c>
      <c r="K121" t="s">
        <v>311</v>
      </c>
      <c r="L121" s="2">
        <v>5554246504</v>
      </c>
      <c r="M121" t="s">
        <v>58</v>
      </c>
      <c r="N121" t="s">
        <v>42</v>
      </c>
      <c r="V121" t="str">
        <v>Surf Creations</v>
      </c>
    </row>
    <row r="122" spans="8:22" x14ac:dyDescent="0.35">
      <c r="H122" t="s">
        <v>172</v>
      </c>
      <c r="I122" t="s">
        <v>750</v>
      </c>
      <c r="J122">
        <v>31</v>
      </c>
      <c r="K122" t="s">
        <v>522</v>
      </c>
      <c r="L122" s="2">
        <v>5556990224</v>
      </c>
      <c r="M122" t="s">
        <v>58</v>
      </c>
      <c r="N122" t="s">
        <v>42</v>
      </c>
      <c r="V122" t="str">
        <v>Surf Culture</v>
      </c>
    </row>
    <row r="123" spans="8:22" x14ac:dyDescent="0.35">
      <c r="H123" t="s">
        <v>172</v>
      </c>
      <c r="I123" t="s">
        <v>742</v>
      </c>
      <c r="J123">
        <v>47</v>
      </c>
      <c r="K123" t="s">
        <v>649</v>
      </c>
      <c r="L123" s="2">
        <v>5558521970</v>
      </c>
      <c r="M123" t="s">
        <v>58</v>
      </c>
      <c r="N123" t="s">
        <v>42</v>
      </c>
      <c r="V123" t="str">
        <v>Surf Discoveries</v>
      </c>
    </row>
    <row r="124" spans="8:22" x14ac:dyDescent="0.35">
      <c r="H124" t="s">
        <v>38</v>
      </c>
      <c r="I124" t="s">
        <v>741</v>
      </c>
      <c r="J124">
        <v>34</v>
      </c>
      <c r="K124" t="s">
        <v>149</v>
      </c>
      <c r="L124" s="2">
        <v>5552820508</v>
      </c>
      <c r="M124" t="s">
        <v>46</v>
      </c>
      <c r="N124" t="s">
        <v>47</v>
      </c>
      <c r="V124" t="str">
        <v>Surf Dream</v>
      </c>
    </row>
    <row r="125" spans="8:22" x14ac:dyDescent="0.35">
      <c r="H125" t="s">
        <v>38</v>
      </c>
      <c r="I125" t="s">
        <v>744</v>
      </c>
      <c r="J125">
        <v>43</v>
      </c>
      <c r="K125" t="s">
        <v>153</v>
      </c>
      <c r="L125" s="2">
        <v>5552839556</v>
      </c>
      <c r="M125" t="s">
        <v>46</v>
      </c>
      <c r="N125" t="s">
        <v>47</v>
      </c>
      <c r="V125" t="str">
        <v>Surf Drift</v>
      </c>
    </row>
    <row r="126" spans="8:22" x14ac:dyDescent="0.35">
      <c r="H126" t="s">
        <v>38</v>
      </c>
      <c r="I126" t="s">
        <v>752</v>
      </c>
      <c r="J126">
        <v>19</v>
      </c>
      <c r="K126" t="s">
        <v>512</v>
      </c>
      <c r="L126" s="2">
        <v>5556873946</v>
      </c>
      <c r="M126" t="s">
        <v>46</v>
      </c>
      <c r="N126" t="s">
        <v>47</v>
      </c>
      <c r="V126" t="str">
        <v>Surf Echo</v>
      </c>
    </row>
    <row r="127" spans="8:22" x14ac:dyDescent="0.35">
      <c r="H127" t="s">
        <v>38</v>
      </c>
      <c r="I127" t="s">
        <v>751</v>
      </c>
      <c r="J127">
        <v>12</v>
      </c>
      <c r="K127" t="s">
        <v>570</v>
      </c>
      <c r="L127" s="2">
        <v>5557564502</v>
      </c>
      <c r="M127" t="s">
        <v>46</v>
      </c>
      <c r="N127" t="s">
        <v>47</v>
      </c>
      <c r="V127" t="str">
        <v>Surf Escape</v>
      </c>
    </row>
    <row r="128" spans="8:22" x14ac:dyDescent="0.35">
      <c r="H128" t="s">
        <v>266</v>
      </c>
      <c r="I128" t="s">
        <v>741</v>
      </c>
      <c r="J128">
        <v>46</v>
      </c>
      <c r="K128" t="s">
        <v>267</v>
      </c>
      <c r="L128" s="2">
        <v>5553832020</v>
      </c>
      <c r="M128" t="s">
        <v>225</v>
      </c>
      <c r="N128" t="s">
        <v>47</v>
      </c>
      <c r="V128" t="str">
        <v>Surf Essentials</v>
      </c>
    </row>
    <row r="129" spans="8:22" x14ac:dyDescent="0.35">
      <c r="H129" t="s">
        <v>266</v>
      </c>
      <c r="I129" t="s">
        <v>748</v>
      </c>
      <c r="J129">
        <v>11</v>
      </c>
      <c r="K129" t="s">
        <v>620</v>
      </c>
      <c r="L129" s="2">
        <v>5558132287</v>
      </c>
      <c r="M129" t="s">
        <v>225</v>
      </c>
      <c r="N129" t="s">
        <v>47</v>
      </c>
      <c r="V129" t="str">
        <v>Surf Expedition</v>
      </c>
    </row>
    <row r="130" spans="8:22" x14ac:dyDescent="0.35">
      <c r="H130" t="s">
        <v>266</v>
      </c>
      <c r="I130" t="s">
        <v>746</v>
      </c>
      <c r="J130">
        <v>18</v>
      </c>
      <c r="K130" t="s">
        <v>670</v>
      </c>
      <c r="L130" s="2">
        <v>5558865500</v>
      </c>
      <c r="M130" t="s">
        <v>225</v>
      </c>
      <c r="N130" t="s">
        <v>47</v>
      </c>
      <c r="V130" t="str">
        <v>Surf Frenzy</v>
      </c>
    </row>
    <row r="131" spans="8:22" x14ac:dyDescent="0.35">
      <c r="H131" t="s">
        <v>60</v>
      </c>
      <c r="I131" t="s">
        <v>741</v>
      </c>
      <c r="J131">
        <v>50</v>
      </c>
      <c r="K131" t="s">
        <v>61</v>
      </c>
      <c r="L131" s="2">
        <v>5552101719</v>
      </c>
      <c r="M131" t="s">
        <v>62</v>
      </c>
      <c r="N131" t="s">
        <v>47</v>
      </c>
      <c r="V131" t="str">
        <v>Surf Gateway</v>
      </c>
    </row>
    <row r="132" spans="8:22" x14ac:dyDescent="0.35">
      <c r="H132" t="s">
        <v>60</v>
      </c>
      <c r="I132" t="s">
        <v>742</v>
      </c>
      <c r="J132">
        <v>43</v>
      </c>
      <c r="K132" t="s">
        <v>334</v>
      </c>
      <c r="L132" s="2">
        <v>5554623280</v>
      </c>
      <c r="M132" t="s">
        <v>62</v>
      </c>
      <c r="N132" t="s">
        <v>47</v>
      </c>
      <c r="V132" t="str">
        <v>Surf Gear Essentials</v>
      </c>
    </row>
    <row r="133" spans="8:22" x14ac:dyDescent="0.35">
      <c r="H133" t="s">
        <v>60</v>
      </c>
      <c r="I133" t="s">
        <v>753</v>
      </c>
      <c r="J133">
        <v>31</v>
      </c>
      <c r="K133" t="s">
        <v>607</v>
      </c>
      <c r="L133" s="2">
        <v>5557991370</v>
      </c>
      <c r="M133" t="s">
        <v>62</v>
      </c>
      <c r="N133" t="s">
        <v>47</v>
      </c>
      <c r="V133" t="str">
        <v>Surf Haven Co.</v>
      </c>
    </row>
    <row r="134" spans="8:22" x14ac:dyDescent="0.35">
      <c r="H134" t="s">
        <v>60</v>
      </c>
      <c r="I134" t="s">
        <v>743</v>
      </c>
      <c r="J134">
        <v>5</v>
      </c>
      <c r="K134" t="s">
        <v>701</v>
      </c>
      <c r="L134" s="2">
        <v>5559322964</v>
      </c>
      <c r="M134" t="s">
        <v>62</v>
      </c>
      <c r="N134" t="s">
        <v>47</v>
      </c>
      <c r="V134" t="str">
        <v>Surf Lifestyle</v>
      </c>
    </row>
    <row r="135" spans="8:22" x14ac:dyDescent="0.35">
      <c r="H135" t="s">
        <v>601</v>
      </c>
      <c r="I135" t="s">
        <v>741</v>
      </c>
      <c r="J135">
        <v>21</v>
      </c>
      <c r="K135" t="s">
        <v>602</v>
      </c>
      <c r="L135" s="2">
        <v>5557930680</v>
      </c>
      <c r="M135" t="s">
        <v>62</v>
      </c>
      <c r="N135" t="s">
        <v>47</v>
      </c>
      <c r="V135" t="str">
        <v>Surf Melody</v>
      </c>
    </row>
    <row r="136" spans="8:22" x14ac:dyDescent="0.35">
      <c r="H136" t="s">
        <v>601</v>
      </c>
      <c r="I136" t="s">
        <v>746</v>
      </c>
      <c r="J136">
        <v>49</v>
      </c>
      <c r="K136" t="s">
        <v>668</v>
      </c>
      <c r="L136" s="2">
        <v>5558838594</v>
      </c>
      <c r="M136" t="s">
        <v>62</v>
      </c>
      <c r="N136" t="s">
        <v>47</v>
      </c>
      <c r="V136" t="str">
        <v>Surf Metropolis</v>
      </c>
    </row>
    <row r="137" spans="8:22" x14ac:dyDescent="0.35">
      <c r="H137" t="s">
        <v>307</v>
      </c>
      <c r="I137" t="s">
        <v>741</v>
      </c>
      <c r="J137">
        <v>21</v>
      </c>
      <c r="K137" t="s">
        <v>308</v>
      </c>
      <c r="L137" s="2">
        <v>5554190164</v>
      </c>
      <c r="M137" t="s">
        <v>157</v>
      </c>
      <c r="N137" t="s">
        <v>42</v>
      </c>
      <c r="V137" t="str">
        <v>Surf 'N Shore</v>
      </c>
    </row>
    <row r="138" spans="8:22" x14ac:dyDescent="0.35">
      <c r="H138" t="s">
        <v>307</v>
      </c>
      <c r="I138" t="s">
        <v>751</v>
      </c>
      <c r="J138">
        <v>28</v>
      </c>
      <c r="K138" t="s">
        <v>669</v>
      </c>
      <c r="L138" s="2">
        <v>5558840961</v>
      </c>
      <c r="M138" t="s">
        <v>157</v>
      </c>
      <c r="N138" t="s">
        <v>42</v>
      </c>
      <c r="V138" t="str">
        <v>Surf Nest</v>
      </c>
    </row>
    <row r="139" spans="8:22" x14ac:dyDescent="0.35">
      <c r="H139" t="s">
        <v>307</v>
      </c>
      <c r="I139" t="s">
        <v>745</v>
      </c>
      <c r="J139">
        <v>20</v>
      </c>
      <c r="K139" t="s">
        <v>704</v>
      </c>
      <c r="L139" s="2">
        <v>5559395647</v>
      </c>
      <c r="M139" t="s">
        <v>157</v>
      </c>
      <c r="N139" t="s">
        <v>42</v>
      </c>
      <c r="V139" t="str">
        <v>Surf Odyssey</v>
      </c>
    </row>
    <row r="140" spans="8:22" x14ac:dyDescent="0.35">
      <c r="H140" t="s">
        <v>390</v>
      </c>
      <c r="I140" t="s">
        <v>741</v>
      </c>
      <c r="J140">
        <v>2</v>
      </c>
      <c r="K140" t="s">
        <v>391</v>
      </c>
      <c r="L140" s="2">
        <v>5555439207</v>
      </c>
      <c r="M140" t="s">
        <v>54</v>
      </c>
      <c r="N140" t="s">
        <v>42</v>
      </c>
      <c r="V140" t="str">
        <v>Surf Paradise</v>
      </c>
    </row>
    <row r="141" spans="8:22" x14ac:dyDescent="0.35">
      <c r="H141" t="s">
        <v>390</v>
      </c>
      <c r="I141" t="s">
        <v>747</v>
      </c>
      <c r="J141">
        <v>37</v>
      </c>
      <c r="K141" t="s">
        <v>435</v>
      </c>
      <c r="L141" s="2">
        <v>5555870995</v>
      </c>
      <c r="M141" t="s">
        <v>54</v>
      </c>
      <c r="N141" t="s">
        <v>42</v>
      </c>
      <c r="V141" t="str">
        <v>Surf Resonance</v>
      </c>
    </row>
    <row r="142" spans="8:22" x14ac:dyDescent="0.35">
      <c r="H142" t="s">
        <v>390</v>
      </c>
      <c r="I142" t="s">
        <v>748</v>
      </c>
      <c r="J142">
        <v>46</v>
      </c>
      <c r="K142" t="s">
        <v>554</v>
      </c>
      <c r="L142" s="2">
        <v>5557306670</v>
      </c>
      <c r="M142" t="s">
        <v>54</v>
      </c>
      <c r="N142" t="s">
        <v>42</v>
      </c>
      <c r="V142" t="str">
        <v>Surf Retreat</v>
      </c>
    </row>
    <row r="143" spans="8:22" x14ac:dyDescent="0.35">
      <c r="H143" t="s">
        <v>390</v>
      </c>
      <c r="I143" t="s">
        <v>746</v>
      </c>
      <c r="J143">
        <v>8</v>
      </c>
      <c r="K143" t="s">
        <v>663</v>
      </c>
      <c r="L143" s="2">
        <v>5558725539</v>
      </c>
      <c r="M143" t="s">
        <v>54</v>
      </c>
      <c r="N143" t="s">
        <v>42</v>
      </c>
      <c r="V143" t="str">
        <v>Surf Rider</v>
      </c>
    </row>
    <row r="144" spans="8:22" x14ac:dyDescent="0.35">
      <c r="H144" t="s">
        <v>183</v>
      </c>
      <c r="I144" t="s">
        <v>741</v>
      </c>
      <c r="J144">
        <v>26</v>
      </c>
      <c r="K144" t="s">
        <v>184</v>
      </c>
      <c r="L144" s="2">
        <v>5553168659</v>
      </c>
      <c r="M144" t="s">
        <v>91</v>
      </c>
      <c r="N144" t="s">
        <v>42</v>
      </c>
      <c r="V144" t="str">
        <v>Surf Safari</v>
      </c>
    </row>
    <row r="145" spans="8:22" x14ac:dyDescent="0.35">
      <c r="H145" t="s">
        <v>658</v>
      </c>
      <c r="I145" t="s">
        <v>741</v>
      </c>
      <c r="J145">
        <v>17</v>
      </c>
      <c r="K145" t="s">
        <v>659</v>
      </c>
      <c r="L145" s="2">
        <v>5558660199</v>
      </c>
      <c r="M145" t="s">
        <v>69</v>
      </c>
      <c r="N145" t="s">
        <v>47</v>
      </c>
      <c r="V145" t="str">
        <v>Surf Sanctuary</v>
      </c>
    </row>
    <row r="146" spans="8:22" x14ac:dyDescent="0.35">
      <c r="H146" t="s">
        <v>658</v>
      </c>
      <c r="I146" t="s">
        <v>744</v>
      </c>
      <c r="J146">
        <v>32</v>
      </c>
      <c r="K146" t="s">
        <v>728</v>
      </c>
      <c r="L146" s="2">
        <v>5559694658</v>
      </c>
      <c r="M146" t="s">
        <v>69</v>
      </c>
      <c r="N146" t="s">
        <v>47</v>
      </c>
      <c r="V146" t="str">
        <v>Surf Seekers</v>
      </c>
    </row>
    <row r="147" spans="8:22" x14ac:dyDescent="0.35">
      <c r="H147" t="s">
        <v>572</v>
      </c>
      <c r="I147" t="s">
        <v>741</v>
      </c>
      <c r="J147">
        <v>43</v>
      </c>
      <c r="K147" t="s">
        <v>573</v>
      </c>
      <c r="L147" s="2">
        <v>5557585650</v>
      </c>
      <c r="M147" t="s">
        <v>164</v>
      </c>
      <c r="N147" t="s">
        <v>42</v>
      </c>
      <c r="V147" t="str">
        <v>Surf Splash</v>
      </c>
    </row>
    <row r="148" spans="8:22" x14ac:dyDescent="0.35">
      <c r="H148" t="s">
        <v>572</v>
      </c>
      <c r="I148" t="s">
        <v>753</v>
      </c>
      <c r="J148">
        <v>8</v>
      </c>
      <c r="K148" t="s">
        <v>711</v>
      </c>
      <c r="L148" s="2">
        <v>5559451553</v>
      </c>
      <c r="M148" t="s">
        <v>164</v>
      </c>
      <c r="N148" t="s">
        <v>42</v>
      </c>
      <c r="V148" t="str">
        <v>Surf Spot</v>
      </c>
    </row>
    <row r="149" spans="8:22" x14ac:dyDescent="0.35">
      <c r="H149" t="s">
        <v>30</v>
      </c>
      <c r="I149" t="s">
        <v>749</v>
      </c>
      <c r="J149">
        <v>5</v>
      </c>
      <c r="K149" t="s">
        <v>150</v>
      </c>
      <c r="L149" s="2">
        <v>5552831530</v>
      </c>
      <c r="M149" t="s">
        <v>151</v>
      </c>
      <c r="N149" t="s">
        <v>42</v>
      </c>
      <c r="V149" t="str">
        <v>Surf Station</v>
      </c>
    </row>
    <row r="150" spans="8:22" x14ac:dyDescent="0.35">
      <c r="H150" t="s">
        <v>30</v>
      </c>
      <c r="I150" t="s">
        <v>746</v>
      </c>
      <c r="J150">
        <v>49</v>
      </c>
      <c r="K150" t="s">
        <v>722</v>
      </c>
      <c r="L150" s="2">
        <v>5559533510</v>
      </c>
      <c r="M150" t="s">
        <v>151</v>
      </c>
      <c r="N150" t="s">
        <v>42</v>
      </c>
      <c r="V150" t="str">
        <v>Surf Symphony</v>
      </c>
    </row>
    <row r="151" spans="8:22" x14ac:dyDescent="0.35">
      <c r="H151" t="s">
        <v>223</v>
      </c>
      <c r="I151" t="s">
        <v>741</v>
      </c>
      <c r="J151">
        <v>26</v>
      </c>
      <c r="K151" t="s">
        <v>224</v>
      </c>
      <c r="L151" s="2">
        <v>5553422553</v>
      </c>
      <c r="M151" t="s">
        <v>225</v>
      </c>
      <c r="N151" t="s">
        <v>47</v>
      </c>
      <c r="V151" t="str">
        <v>Surf the Sea</v>
      </c>
    </row>
    <row r="152" spans="8:22" x14ac:dyDescent="0.35">
      <c r="H152" t="s">
        <v>223</v>
      </c>
      <c r="I152" t="s">
        <v>746</v>
      </c>
      <c r="J152">
        <v>20</v>
      </c>
      <c r="K152" t="s">
        <v>339</v>
      </c>
      <c r="L152" s="2">
        <v>5554695023</v>
      </c>
      <c r="M152" t="s">
        <v>225</v>
      </c>
      <c r="N152" t="s">
        <v>47</v>
      </c>
      <c r="V152" t="str">
        <v>Surf Thrill</v>
      </c>
    </row>
    <row r="153" spans="8:22" x14ac:dyDescent="0.35">
      <c r="H153" t="s">
        <v>223</v>
      </c>
      <c r="I153" t="s">
        <v>750</v>
      </c>
      <c r="J153">
        <v>0</v>
      </c>
      <c r="K153" t="s">
        <v>347</v>
      </c>
      <c r="L153" s="2">
        <v>5554788659</v>
      </c>
      <c r="M153" t="s">
        <v>225</v>
      </c>
      <c r="N153" t="s">
        <v>47</v>
      </c>
      <c r="V153" t="str">
        <v>Surf Tradewinds</v>
      </c>
    </row>
    <row r="154" spans="8:22" x14ac:dyDescent="0.35">
      <c r="H154" t="s">
        <v>212</v>
      </c>
      <c r="I154" t="s">
        <v>741</v>
      </c>
      <c r="J154">
        <v>27</v>
      </c>
      <c r="K154" t="s">
        <v>213</v>
      </c>
      <c r="L154" s="2">
        <v>5553387731</v>
      </c>
      <c r="M154" t="s">
        <v>108</v>
      </c>
      <c r="N154" t="s">
        <v>42</v>
      </c>
      <c r="V154" t="str">
        <v>Surf Vibe</v>
      </c>
    </row>
    <row r="155" spans="8:22" x14ac:dyDescent="0.35">
      <c r="H155" t="s">
        <v>212</v>
      </c>
      <c r="I155" t="s">
        <v>746</v>
      </c>
      <c r="J155">
        <v>44</v>
      </c>
      <c r="K155" t="s">
        <v>243</v>
      </c>
      <c r="L155" s="2">
        <v>5553519383</v>
      </c>
      <c r="M155" t="s">
        <v>108</v>
      </c>
      <c r="N155" t="s">
        <v>42</v>
      </c>
      <c r="V155" t="str">
        <v>Surf Wanderer</v>
      </c>
    </row>
    <row r="156" spans="8:22" x14ac:dyDescent="0.35">
      <c r="H156" t="s">
        <v>142</v>
      </c>
      <c r="I156" t="s">
        <v>741</v>
      </c>
      <c r="J156">
        <v>42</v>
      </c>
      <c r="K156" t="s">
        <v>143</v>
      </c>
      <c r="L156" s="2">
        <v>5552767845</v>
      </c>
      <c r="M156" t="s">
        <v>144</v>
      </c>
      <c r="N156" t="s">
        <v>42</v>
      </c>
      <c r="V156" t="str">
        <v>Surf Zone</v>
      </c>
    </row>
    <row r="157" spans="8:22" x14ac:dyDescent="0.35">
      <c r="H157" t="s">
        <v>142</v>
      </c>
      <c r="I157" t="s">
        <v>742</v>
      </c>
      <c r="J157">
        <v>26</v>
      </c>
      <c r="K157" t="s">
        <v>362</v>
      </c>
      <c r="L157" s="2">
        <v>5555070190</v>
      </c>
      <c r="M157" t="s">
        <v>144</v>
      </c>
      <c r="N157" t="s">
        <v>42</v>
      </c>
      <c r="V157" t="str">
        <v>Surfer's Point</v>
      </c>
    </row>
    <row r="158" spans="8:22" x14ac:dyDescent="0.35">
      <c r="H158" t="s">
        <v>142</v>
      </c>
      <c r="I158" t="s">
        <v>753</v>
      </c>
      <c r="J158">
        <v>4</v>
      </c>
      <c r="K158" t="s">
        <v>436</v>
      </c>
      <c r="L158" s="2">
        <v>5555900745</v>
      </c>
      <c r="M158" t="s">
        <v>144</v>
      </c>
      <c r="N158" t="s">
        <v>42</v>
      </c>
      <c r="V158" t="str">
        <v>Surfing Spot</v>
      </c>
    </row>
    <row r="159" spans="8:22" x14ac:dyDescent="0.35">
      <c r="H159" t="s">
        <v>142</v>
      </c>
      <c r="I159" t="s">
        <v>743</v>
      </c>
      <c r="J159">
        <v>33</v>
      </c>
      <c r="K159" t="s">
        <v>460</v>
      </c>
      <c r="L159" s="2">
        <v>5558641001</v>
      </c>
      <c r="M159" t="s">
        <v>144</v>
      </c>
      <c r="N159" t="s">
        <v>42</v>
      </c>
      <c r="V159" t="str">
        <v>Surfside Shack</v>
      </c>
    </row>
    <row r="160" spans="8:22" x14ac:dyDescent="0.35">
      <c r="H160" t="s">
        <v>63</v>
      </c>
      <c r="I160" t="s">
        <v>741</v>
      </c>
      <c r="J160">
        <v>1</v>
      </c>
      <c r="K160" t="s">
        <v>64</v>
      </c>
      <c r="L160" s="2">
        <v>5552109172</v>
      </c>
      <c r="M160" t="s">
        <v>65</v>
      </c>
      <c r="N160" t="s">
        <v>47</v>
      </c>
      <c r="V160" t="str">
        <v>Swell Surf Co.</v>
      </c>
    </row>
    <row r="161" spans="8:22" x14ac:dyDescent="0.35">
      <c r="H161" t="s">
        <v>63</v>
      </c>
      <c r="I161" t="s">
        <v>743</v>
      </c>
      <c r="J161">
        <v>15</v>
      </c>
      <c r="K161" t="s">
        <v>124</v>
      </c>
      <c r="L161" s="2">
        <v>5552556504</v>
      </c>
      <c r="M161" t="s">
        <v>65</v>
      </c>
      <c r="N161" t="s">
        <v>47</v>
      </c>
      <c r="V161" t="str">
        <v>Tidal Surf</v>
      </c>
    </row>
    <row r="162" spans="8:22" x14ac:dyDescent="0.35">
      <c r="H162" t="s">
        <v>63</v>
      </c>
      <c r="I162" t="s">
        <v>749</v>
      </c>
      <c r="J162">
        <v>17</v>
      </c>
      <c r="K162" t="s">
        <v>496</v>
      </c>
      <c r="L162" s="2">
        <v>5556552920</v>
      </c>
      <c r="M162" t="s">
        <v>65</v>
      </c>
      <c r="N162" t="s">
        <v>47</v>
      </c>
      <c r="V162" t="str">
        <v>Tidal Surf Gear</v>
      </c>
    </row>
    <row r="163" spans="8:22" x14ac:dyDescent="0.35">
      <c r="H163" t="s">
        <v>276</v>
      </c>
      <c r="I163" t="s">
        <v>741</v>
      </c>
      <c r="J163">
        <v>45</v>
      </c>
      <c r="K163" t="s">
        <v>277</v>
      </c>
      <c r="L163" s="2">
        <v>5553922380</v>
      </c>
      <c r="M163" t="s">
        <v>46</v>
      </c>
      <c r="N163" t="s">
        <v>47</v>
      </c>
      <c r="V163" t="str">
        <v>Tidal Surf Shop</v>
      </c>
    </row>
    <row r="164" spans="8:22" x14ac:dyDescent="0.35">
      <c r="H164" t="s">
        <v>550</v>
      </c>
      <c r="I164" t="s">
        <v>741</v>
      </c>
      <c r="J164">
        <v>50</v>
      </c>
      <c r="K164" t="s">
        <v>551</v>
      </c>
      <c r="L164" s="2">
        <v>5557267260</v>
      </c>
      <c r="M164" t="s">
        <v>151</v>
      </c>
      <c r="N164" t="s">
        <v>42</v>
      </c>
      <c r="V164" t="str">
        <v>Tidal Times Surf</v>
      </c>
    </row>
    <row r="165" spans="8:22" x14ac:dyDescent="0.35">
      <c r="H165" t="s">
        <v>550</v>
      </c>
      <c r="I165" t="s">
        <v>751</v>
      </c>
      <c r="J165">
        <v>22</v>
      </c>
      <c r="K165" t="s">
        <v>634</v>
      </c>
      <c r="L165" s="2">
        <v>5558305308</v>
      </c>
      <c r="M165" t="s">
        <v>151</v>
      </c>
      <c r="N165" t="s">
        <v>42</v>
      </c>
      <c r="V165" t="str">
        <v>Tidal Wave Surf</v>
      </c>
    </row>
    <row r="166" spans="8:22" x14ac:dyDescent="0.35">
      <c r="H166" t="s">
        <v>301</v>
      </c>
      <c r="I166" t="s">
        <v>741</v>
      </c>
      <c r="J166">
        <v>19</v>
      </c>
      <c r="K166" t="s">
        <v>302</v>
      </c>
      <c r="L166" s="2">
        <v>5554144198</v>
      </c>
      <c r="M166" t="s">
        <v>144</v>
      </c>
      <c r="N166" t="s">
        <v>42</v>
      </c>
      <c r="V166" t="str">
        <v>Tide Lines</v>
      </c>
    </row>
    <row r="167" spans="8:22" x14ac:dyDescent="0.35">
      <c r="H167" t="s">
        <v>301</v>
      </c>
      <c r="I167" t="s">
        <v>747</v>
      </c>
      <c r="J167">
        <v>44</v>
      </c>
      <c r="K167" t="s">
        <v>541</v>
      </c>
      <c r="L167" s="2">
        <v>5557171082</v>
      </c>
      <c r="M167" t="s">
        <v>144</v>
      </c>
      <c r="N167" t="s">
        <v>42</v>
      </c>
      <c r="V167" t="str">
        <v>Tide Point</v>
      </c>
    </row>
    <row r="168" spans="8:22" x14ac:dyDescent="0.35">
      <c r="H168" t="s">
        <v>301</v>
      </c>
      <c r="I168" t="s">
        <v>748</v>
      </c>
      <c r="J168">
        <v>41</v>
      </c>
      <c r="K168" t="s">
        <v>705</v>
      </c>
      <c r="L168" s="2">
        <v>5559396796</v>
      </c>
      <c r="M168" t="s">
        <v>144</v>
      </c>
      <c r="N168" t="s">
        <v>42</v>
      </c>
      <c r="V168" t="str">
        <v>Tide Pools Surf</v>
      </c>
    </row>
    <row r="169" spans="8:22" x14ac:dyDescent="0.35">
      <c r="H169" t="s">
        <v>95</v>
      </c>
      <c r="I169" t="s">
        <v>741</v>
      </c>
      <c r="J169">
        <v>1</v>
      </c>
      <c r="K169" t="s">
        <v>96</v>
      </c>
      <c r="L169" s="2">
        <v>5552300019</v>
      </c>
      <c r="M169" t="s">
        <v>97</v>
      </c>
      <c r="N169" t="s">
        <v>42</v>
      </c>
      <c r="V169" t="str">
        <v>Tide Rush Surf</v>
      </c>
    </row>
    <row r="170" spans="8:22" x14ac:dyDescent="0.35">
      <c r="H170" t="s">
        <v>95</v>
      </c>
      <c r="I170" t="s">
        <v>743</v>
      </c>
      <c r="J170">
        <v>10</v>
      </c>
      <c r="K170" t="s">
        <v>290</v>
      </c>
      <c r="L170" s="2">
        <v>5553998792</v>
      </c>
      <c r="M170" t="s">
        <v>97</v>
      </c>
      <c r="N170" t="s">
        <v>42</v>
      </c>
      <c r="V170" t="str">
        <v>Tide Surf</v>
      </c>
    </row>
    <row r="171" spans="8:22" x14ac:dyDescent="0.35">
      <c r="H171" t="s">
        <v>95</v>
      </c>
      <c r="I171" t="s">
        <v>749</v>
      </c>
      <c r="J171">
        <v>49</v>
      </c>
      <c r="K171" t="s">
        <v>582</v>
      </c>
      <c r="L171" s="2">
        <v>5557702794</v>
      </c>
      <c r="M171" t="s">
        <v>97</v>
      </c>
      <c r="N171" t="s">
        <v>42</v>
      </c>
      <c r="V171" t="str">
        <v>Tide Surf Co.</v>
      </c>
    </row>
    <row r="172" spans="8:22" x14ac:dyDescent="0.35">
      <c r="H172" t="s">
        <v>179</v>
      </c>
      <c r="I172" t="s">
        <v>741</v>
      </c>
      <c r="J172">
        <v>21</v>
      </c>
      <c r="K172" t="s">
        <v>180</v>
      </c>
      <c r="L172" s="2">
        <v>5553153919</v>
      </c>
      <c r="M172" t="s">
        <v>108</v>
      </c>
      <c r="N172" t="s">
        <v>42</v>
      </c>
      <c r="V172" t="str">
        <v>Tide Touch</v>
      </c>
    </row>
    <row r="173" spans="8:22" x14ac:dyDescent="0.35">
      <c r="H173" t="s">
        <v>179</v>
      </c>
      <c r="I173" t="s">
        <v>746</v>
      </c>
      <c r="J173">
        <v>40</v>
      </c>
      <c r="K173" t="s">
        <v>358</v>
      </c>
      <c r="L173" s="2">
        <v>5555018587</v>
      </c>
      <c r="M173" t="s">
        <v>108</v>
      </c>
      <c r="N173" t="s">
        <v>42</v>
      </c>
      <c r="V173" t="str">
        <v>Tide Tracker</v>
      </c>
    </row>
    <row r="174" spans="8:22" x14ac:dyDescent="0.35">
      <c r="H174" t="s">
        <v>179</v>
      </c>
      <c r="I174" t="s">
        <v>750</v>
      </c>
      <c r="J174">
        <v>48</v>
      </c>
      <c r="K174" t="s">
        <v>449</v>
      </c>
      <c r="L174" s="2">
        <v>5556057563</v>
      </c>
      <c r="M174" t="s">
        <v>108</v>
      </c>
      <c r="N174" t="s">
        <v>42</v>
      </c>
      <c r="V174" t="str">
        <v>Tide Venture</v>
      </c>
    </row>
    <row r="175" spans="8:22" x14ac:dyDescent="0.35">
      <c r="H175" t="s">
        <v>717</v>
      </c>
      <c r="I175" t="s">
        <v>741</v>
      </c>
      <c r="J175">
        <v>10</v>
      </c>
      <c r="K175" t="s">
        <v>718</v>
      </c>
      <c r="L175" s="2">
        <v>5559489943</v>
      </c>
      <c r="M175" t="s">
        <v>97</v>
      </c>
      <c r="N175" t="s">
        <v>42</v>
      </c>
      <c r="V175" t="str">
        <v>Wave Baron</v>
      </c>
    </row>
    <row r="176" spans="8:22" x14ac:dyDescent="0.35">
      <c r="H176" t="s">
        <v>196</v>
      </c>
      <c r="I176" t="s">
        <v>741</v>
      </c>
      <c r="J176">
        <v>23</v>
      </c>
      <c r="K176" t="s">
        <v>197</v>
      </c>
      <c r="L176" s="2">
        <v>5553210228</v>
      </c>
      <c r="M176" t="s">
        <v>164</v>
      </c>
      <c r="N176" t="s">
        <v>42</v>
      </c>
      <c r="V176" t="str">
        <v>Wave Bliss</v>
      </c>
    </row>
    <row r="177" spans="8:22" x14ac:dyDescent="0.35">
      <c r="H177" t="s">
        <v>196</v>
      </c>
      <c r="I177" t="s">
        <v>749</v>
      </c>
      <c r="J177">
        <v>48</v>
      </c>
      <c r="K177" t="s">
        <v>590</v>
      </c>
      <c r="L177" s="2">
        <v>5557780189</v>
      </c>
      <c r="M177" t="s">
        <v>164</v>
      </c>
      <c r="N177" t="s">
        <v>42</v>
      </c>
      <c r="V177" t="str">
        <v>Wave Catcher</v>
      </c>
    </row>
    <row r="178" spans="8:22" x14ac:dyDescent="0.35">
      <c r="H178" t="s">
        <v>196</v>
      </c>
      <c r="I178" t="s">
        <v>744</v>
      </c>
      <c r="J178">
        <v>16</v>
      </c>
      <c r="K178" t="s">
        <v>612</v>
      </c>
      <c r="L178" s="2">
        <v>5558073464</v>
      </c>
      <c r="M178" t="s">
        <v>164</v>
      </c>
      <c r="N178" t="s">
        <v>42</v>
      </c>
      <c r="V178" t="str">
        <v>Wave Chase</v>
      </c>
    </row>
    <row r="179" spans="8:22" x14ac:dyDescent="0.35">
      <c r="H179" t="s">
        <v>196</v>
      </c>
      <c r="I179" t="s">
        <v>752</v>
      </c>
      <c r="J179">
        <v>24</v>
      </c>
      <c r="K179" t="s">
        <v>674</v>
      </c>
      <c r="L179" s="2">
        <v>5558920183</v>
      </c>
      <c r="M179" t="s">
        <v>164</v>
      </c>
      <c r="N179" t="s">
        <v>42</v>
      </c>
      <c r="V179" t="str">
        <v>Wave Craft</v>
      </c>
    </row>
    <row r="180" spans="8:22" x14ac:dyDescent="0.35">
      <c r="H180" t="s">
        <v>133</v>
      </c>
      <c r="I180" t="s">
        <v>741</v>
      </c>
      <c r="J180">
        <v>45</v>
      </c>
      <c r="K180" t="s">
        <v>134</v>
      </c>
      <c r="L180" s="2">
        <v>5552611915</v>
      </c>
      <c r="M180" t="s">
        <v>132</v>
      </c>
      <c r="N180" t="s">
        <v>42</v>
      </c>
      <c r="V180" t="str">
        <v>Wave Dance</v>
      </c>
    </row>
    <row r="181" spans="8:22" x14ac:dyDescent="0.35">
      <c r="H181" t="s">
        <v>133</v>
      </c>
      <c r="I181" t="s">
        <v>745</v>
      </c>
      <c r="J181">
        <v>29</v>
      </c>
      <c r="K181" t="s">
        <v>203</v>
      </c>
      <c r="L181" s="2">
        <v>5553310394</v>
      </c>
      <c r="M181" t="s">
        <v>132</v>
      </c>
      <c r="N181" t="s">
        <v>42</v>
      </c>
      <c r="V181" t="str">
        <v>Wave Echo</v>
      </c>
    </row>
    <row r="182" spans="8:22" x14ac:dyDescent="0.35">
      <c r="H182" t="s">
        <v>133</v>
      </c>
      <c r="I182" t="s">
        <v>747</v>
      </c>
      <c r="J182">
        <v>12</v>
      </c>
      <c r="K182" t="s">
        <v>346</v>
      </c>
      <c r="L182" s="2">
        <v>5554779235</v>
      </c>
      <c r="M182" t="s">
        <v>132</v>
      </c>
      <c r="N182" t="s">
        <v>42</v>
      </c>
      <c r="V182" t="str">
        <v>Wave Explorer</v>
      </c>
    </row>
    <row r="183" spans="8:22" x14ac:dyDescent="0.35">
      <c r="H183" t="s">
        <v>133</v>
      </c>
      <c r="I183" t="s">
        <v>748</v>
      </c>
      <c r="J183">
        <v>5</v>
      </c>
      <c r="K183" t="s">
        <v>406</v>
      </c>
      <c r="L183" s="2">
        <v>5555543828</v>
      </c>
      <c r="M183" t="s">
        <v>132</v>
      </c>
      <c r="N183" t="s">
        <v>42</v>
      </c>
      <c r="V183" t="str">
        <v>Wave Front</v>
      </c>
    </row>
    <row r="184" spans="8:22" x14ac:dyDescent="0.35">
      <c r="H184" t="s">
        <v>332</v>
      </c>
      <c r="I184" t="s">
        <v>741</v>
      </c>
      <c r="J184">
        <v>27</v>
      </c>
      <c r="K184" t="s">
        <v>333</v>
      </c>
      <c r="L184" s="2">
        <v>5554619518</v>
      </c>
      <c r="M184" t="s">
        <v>65</v>
      </c>
      <c r="N184" t="s">
        <v>47</v>
      </c>
      <c r="V184" t="str">
        <v>Wave Harmony</v>
      </c>
    </row>
    <row r="185" spans="8:22" x14ac:dyDescent="0.35">
      <c r="H185" t="s">
        <v>332</v>
      </c>
      <c r="I185" t="s">
        <v>745</v>
      </c>
      <c r="J185">
        <v>15</v>
      </c>
      <c r="K185" t="s">
        <v>624</v>
      </c>
      <c r="L185" s="2">
        <v>5558152290</v>
      </c>
      <c r="M185" t="s">
        <v>65</v>
      </c>
      <c r="N185" t="s">
        <v>47</v>
      </c>
      <c r="V185" t="str">
        <v>Wave Journey</v>
      </c>
    </row>
    <row r="186" spans="8:22" x14ac:dyDescent="0.35">
      <c r="H186" t="s">
        <v>332</v>
      </c>
      <c r="I186" t="s">
        <v>747</v>
      </c>
      <c r="J186">
        <v>29</v>
      </c>
      <c r="K186" t="s">
        <v>703</v>
      </c>
      <c r="L186" s="2">
        <v>5559376356</v>
      </c>
      <c r="M186" t="s">
        <v>65</v>
      </c>
      <c r="N186" t="s">
        <v>47</v>
      </c>
      <c r="V186" t="str">
        <v>Wave King</v>
      </c>
    </row>
    <row r="187" spans="8:22" x14ac:dyDescent="0.35">
      <c r="H187" t="s">
        <v>497</v>
      </c>
      <c r="I187" t="s">
        <v>741</v>
      </c>
      <c r="J187">
        <v>19</v>
      </c>
      <c r="K187" t="s">
        <v>498</v>
      </c>
      <c r="L187" s="2">
        <v>5556553281</v>
      </c>
      <c r="M187" t="s">
        <v>164</v>
      </c>
      <c r="N187" t="s">
        <v>42</v>
      </c>
      <c r="V187" t="str">
        <v>Wave Motion</v>
      </c>
    </row>
    <row r="188" spans="8:22" x14ac:dyDescent="0.35">
      <c r="H188" t="s">
        <v>497</v>
      </c>
      <c r="I188" t="s">
        <v>750</v>
      </c>
      <c r="J188">
        <v>22</v>
      </c>
      <c r="K188" t="s">
        <v>656</v>
      </c>
      <c r="L188" s="2">
        <v>5558601611</v>
      </c>
      <c r="M188" t="s">
        <v>164</v>
      </c>
      <c r="N188" t="s">
        <v>42</v>
      </c>
      <c r="V188" t="str">
        <v>Wave Quest</v>
      </c>
    </row>
    <row r="189" spans="8:22" x14ac:dyDescent="0.35">
      <c r="H189" t="s">
        <v>497</v>
      </c>
      <c r="I189" t="s">
        <v>742</v>
      </c>
      <c r="J189">
        <v>15</v>
      </c>
      <c r="K189" t="s">
        <v>723</v>
      </c>
      <c r="L189" s="2">
        <v>5559557006</v>
      </c>
      <c r="M189" t="s">
        <v>164</v>
      </c>
      <c r="N189" t="s">
        <v>42</v>
      </c>
      <c r="V189" t="str">
        <v>Wave Reef</v>
      </c>
    </row>
    <row r="190" spans="8:22" x14ac:dyDescent="0.35">
      <c r="H190" t="s">
        <v>430</v>
      </c>
      <c r="I190" t="s">
        <v>741</v>
      </c>
      <c r="J190">
        <v>39</v>
      </c>
      <c r="K190" t="s">
        <v>431</v>
      </c>
      <c r="L190" s="2">
        <v>5555771174</v>
      </c>
      <c r="M190" t="s">
        <v>80</v>
      </c>
      <c r="N190" t="s">
        <v>47</v>
      </c>
      <c r="V190" t="str">
        <v>Wave Riders</v>
      </c>
    </row>
    <row r="191" spans="8:22" x14ac:dyDescent="0.35">
      <c r="H191" t="s">
        <v>98</v>
      </c>
      <c r="I191" t="s">
        <v>741</v>
      </c>
      <c r="J191">
        <v>3</v>
      </c>
      <c r="K191" t="s">
        <v>99</v>
      </c>
      <c r="L191" s="2">
        <v>5552322832</v>
      </c>
      <c r="M191" t="s">
        <v>94</v>
      </c>
      <c r="N191" t="s">
        <v>42</v>
      </c>
      <c r="V191" t="str">
        <v>Wave Runner Surf</v>
      </c>
    </row>
    <row r="192" spans="8:22" x14ac:dyDescent="0.35">
      <c r="H192" t="s">
        <v>98</v>
      </c>
      <c r="I192" t="s">
        <v>747</v>
      </c>
      <c r="J192">
        <v>24</v>
      </c>
      <c r="K192" t="s">
        <v>147</v>
      </c>
      <c r="L192" s="2">
        <v>5552794888</v>
      </c>
      <c r="M192" t="s">
        <v>94</v>
      </c>
      <c r="N192" t="s">
        <v>42</v>
      </c>
      <c r="V192" t="str">
        <v>Wave Seeker</v>
      </c>
    </row>
    <row r="193" spans="8:22" x14ac:dyDescent="0.35">
      <c r="H193" t="s">
        <v>98</v>
      </c>
      <c r="I193" t="s">
        <v>748</v>
      </c>
      <c r="J193">
        <v>16</v>
      </c>
      <c r="K193" t="s">
        <v>699</v>
      </c>
      <c r="L193" s="2">
        <v>5559308421</v>
      </c>
      <c r="M193" t="s">
        <v>94</v>
      </c>
      <c r="N193" t="s">
        <v>42</v>
      </c>
      <c r="V193" t="str">
        <v>Wave Serenity</v>
      </c>
    </row>
    <row r="194" spans="8:22" x14ac:dyDescent="0.35">
      <c r="H194" t="s">
        <v>98</v>
      </c>
      <c r="I194" t="s">
        <v>746</v>
      </c>
      <c r="J194">
        <v>22</v>
      </c>
      <c r="K194" t="s">
        <v>725</v>
      </c>
      <c r="L194" s="2">
        <v>5559625312</v>
      </c>
      <c r="M194" t="s">
        <v>94</v>
      </c>
      <c r="N194" t="s">
        <v>42</v>
      </c>
      <c r="V194" t="str">
        <v>Wave Tracker</v>
      </c>
    </row>
    <row r="195" spans="8:22" x14ac:dyDescent="0.35">
      <c r="H195" t="s">
        <v>714</v>
      </c>
      <c r="I195" t="s">
        <v>741</v>
      </c>
      <c r="J195">
        <v>35</v>
      </c>
      <c r="K195" t="s">
        <v>715</v>
      </c>
      <c r="L195" s="2">
        <v>5559472386</v>
      </c>
      <c r="M195" t="s">
        <v>108</v>
      </c>
      <c r="N195" t="s">
        <v>42</v>
      </c>
      <c r="V195" t="str">
        <v>Wave Whisperer</v>
      </c>
    </row>
    <row r="196" spans="8:22" x14ac:dyDescent="0.35">
      <c r="H196" t="s">
        <v>136</v>
      </c>
      <c r="I196" t="s">
        <v>741</v>
      </c>
      <c r="J196">
        <v>18</v>
      </c>
      <c r="K196" t="s">
        <v>137</v>
      </c>
      <c r="L196" s="2">
        <v>5552709625</v>
      </c>
      <c r="M196" t="s">
        <v>86</v>
      </c>
      <c r="N196" t="s">
        <v>42</v>
      </c>
      <c r="V196" t="str">
        <v>Wavefront Surf</v>
      </c>
    </row>
    <row r="197" spans="8:22" x14ac:dyDescent="0.35">
      <c r="H197" t="s">
        <v>136</v>
      </c>
      <c r="I197" t="s">
        <v>751</v>
      </c>
      <c r="J197">
        <v>21</v>
      </c>
      <c r="K197" t="s">
        <v>405</v>
      </c>
      <c r="L197" s="2">
        <v>5555542841</v>
      </c>
      <c r="M197" t="s">
        <v>86</v>
      </c>
      <c r="N197" t="s">
        <v>42</v>
      </c>
      <c r="V197" t="str">
        <v>Waves and Wonders</v>
      </c>
    </row>
    <row r="198" spans="8:22" x14ac:dyDescent="0.35">
      <c r="H198" t="s">
        <v>486</v>
      </c>
      <c r="I198" t="s">
        <v>741</v>
      </c>
      <c r="J198">
        <v>31</v>
      </c>
      <c r="K198" t="s">
        <v>487</v>
      </c>
      <c r="L198" s="2">
        <v>5556449407</v>
      </c>
      <c r="M198" t="s">
        <v>189</v>
      </c>
      <c r="N198" t="s">
        <v>42</v>
      </c>
      <c r="V198" t="str">
        <v>Waves Galore</v>
      </c>
    </row>
    <row r="199" spans="8:22" x14ac:dyDescent="0.35">
      <c r="H199" t="s">
        <v>486</v>
      </c>
      <c r="I199" t="s">
        <v>753</v>
      </c>
      <c r="J199">
        <v>19</v>
      </c>
      <c r="K199" t="s">
        <v>696</v>
      </c>
      <c r="L199" s="2">
        <v>5559285048</v>
      </c>
      <c r="M199" t="s">
        <v>189</v>
      </c>
      <c r="N199" t="s">
        <v>42</v>
      </c>
      <c r="V199" t="str">
        <v>Wavescape Surf</v>
      </c>
    </row>
    <row r="200" spans="8:22" x14ac:dyDescent="0.35">
      <c r="H200" t="s">
        <v>421</v>
      </c>
      <c r="I200" t="s">
        <v>741</v>
      </c>
      <c r="J200">
        <v>14</v>
      </c>
      <c r="K200" t="s">
        <v>422</v>
      </c>
      <c r="L200" s="2">
        <v>5555658760</v>
      </c>
      <c r="M200" t="s">
        <v>46</v>
      </c>
      <c r="N200" t="s">
        <v>47</v>
      </c>
    </row>
    <row r="201" spans="8:22" x14ac:dyDescent="0.35">
      <c r="H201" t="s">
        <v>421</v>
      </c>
      <c r="I201" t="s">
        <v>747</v>
      </c>
      <c r="J201">
        <v>9</v>
      </c>
      <c r="K201" t="s">
        <v>538</v>
      </c>
      <c r="L201" s="2">
        <v>5557081163</v>
      </c>
      <c r="M201" t="s">
        <v>46</v>
      </c>
      <c r="N201" t="s">
        <v>47</v>
      </c>
    </row>
    <row r="202" spans="8:22" x14ac:dyDescent="0.35">
      <c r="H202" t="s">
        <v>421</v>
      </c>
      <c r="I202" t="s">
        <v>748</v>
      </c>
      <c r="J202">
        <v>25</v>
      </c>
      <c r="K202" t="s">
        <v>540</v>
      </c>
      <c r="L202" s="2">
        <v>5557149468</v>
      </c>
      <c r="M202" t="s">
        <v>46</v>
      </c>
      <c r="N202" t="s">
        <v>47</v>
      </c>
    </row>
    <row r="203" spans="8:22" x14ac:dyDescent="0.35">
      <c r="H203" t="s">
        <v>421</v>
      </c>
      <c r="I203" t="s">
        <v>746</v>
      </c>
      <c r="J203">
        <v>15</v>
      </c>
      <c r="K203" t="s">
        <v>610</v>
      </c>
      <c r="L203" s="2">
        <v>5558055074</v>
      </c>
      <c r="M203" t="s">
        <v>46</v>
      </c>
      <c r="N203" t="s">
        <v>47</v>
      </c>
    </row>
    <row r="204" spans="8:22" x14ac:dyDescent="0.35">
      <c r="H204" t="s">
        <v>374</v>
      </c>
      <c r="I204" t="s">
        <v>741</v>
      </c>
      <c r="J204">
        <v>43</v>
      </c>
      <c r="K204" t="s">
        <v>375</v>
      </c>
      <c r="L204" s="2">
        <v>5555179055</v>
      </c>
      <c r="M204" t="s">
        <v>54</v>
      </c>
      <c r="N204" t="s">
        <v>42</v>
      </c>
    </row>
    <row r="205" spans="8:22" x14ac:dyDescent="0.35">
      <c r="H205" t="s">
        <v>106</v>
      </c>
      <c r="I205" t="s">
        <v>741</v>
      </c>
      <c r="J205">
        <v>30</v>
      </c>
      <c r="K205" t="s">
        <v>107</v>
      </c>
      <c r="L205" s="2">
        <v>5552419601</v>
      </c>
      <c r="M205" t="s">
        <v>108</v>
      </c>
      <c r="N205" t="s">
        <v>42</v>
      </c>
    </row>
    <row r="206" spans="8:22" x14ac:dyDescent="0.35">
      <c r="H206" t="s">
        <v>87</v>
      </c>
      <c r="I206" t="s">
        <v>741</v>
      </c>
      <c r="J206">
        <v>32</v>
      </c>
      <c r="K206" t="s">
        <v>88</v>
      </c>
      <c r="L206" s="2">
        <v>5552202998</v>
      </c>
      <c r="M206" t="s">
        <v>86</v>
      </c>
      <c r="N206" t="s">
        <v>42</v>
      </c>
    </row>
    <row r="207" spans="8:22" x14ac:dyDescent="0.35">
      <c r="H207" t="s">
        <v>87</v>
      </c>
      <c r="I207" t="s">
        <v>748</v>
      </c>
      <c r="J207">
        <v>22</v>
      </c>
      <c r="K207" t="s">
        <v>261</v>
      </c>
      <c r="L207" s="2">
        <v>5553738565</v>
      </c>
      <c r="M207" t="s">
        <v>86</v>
      </c>
      <c r="N207" t="s">
        <v>42</v>
      </c>
    </row>
    <row r="208" spans="8:22" x14ac:dyDescent="0.35">
      <c r="H208" t="s">
        <v>87</v>
      </c>
      <c r="I208" t="s">
        <v>746</v>
      </c>
      <c r="J208">
        <v>12</v>
      </c>
      <c r="K208" t="s">
        <v>537</v>
      </c>
      <c r="L208" s="2">
        <v>5557077845</v>
      </c>
      <c r="M208" t="s">
        <v>86</v>
      </c>
      <c r="N208" t="s">
        <v>42</v>
      </c>
    </row>
    <row r="209" spans="8:14" x14ac:dyDescent="0.35">
      <c r="H209" t="s">
        <v>653</v>
      </c>
      <c r="I209" t="s">
        <v>741</v>
      </c>
      <c r="J209">
        <v>17</v>
      </c>
      <c r="K209" t="s">
        <v>654</v>
      </c>
      <c r="L209" s="2">
        <v>5558560655</v>
      </c>
      <c r="M209" t="s">
        <v>237</v>
      </c>
      <c r="N209" t="s">
        <v>47</v>
      </c>
    </row>
    <row r="210" spans="8:14" x14ac:dyDescent="0.35">
      <c r="H210" t="s">
        <v>314</v>
      </c>
      <c r="I210" t="s">
        <v>741</v>
      </c>
      <c r="J210">
        <v>3</v>
      </c>
      <c r="K210" t="s">
        <v>315</v>
      </c>
      <c r="L210" s="2">
        <v>5554318817</v>
      </c>
      <c r="M210" t="s">
        <v>105</v>
      </c>
      <c r="N210" t="s">
        <v>47</v>
      </c>
    </row>
    <row r="211" spans="8:14" x14ac:dyDescent="0.35">
      <c r="H211" t="s">
        <v>452</v>
      </c>
      <c r="I211" t="s">
        <v>741</v>
      </c>
      <c r="J211">
        <v>16</v>
      </c>
      <c r="K211" t="s">
        <v>453</v>
      </c>
      <c r="L211" s="2">
        <v>5556090430</v>
      </c>
      <c r="M211" t="s">
        <v>62</v>
      </c>
      <c r="N211" t="s">
        <v>47</v>
      </c>
    </row>
    <row r="212" spans="8:14" x14ac:dyDescent="0.35">
      <c r="H212" t="s">
        <v>452</v>
      </c>
      <c r="I212" t="s">
        <v>750</v>
      </c>
      <c r="J212">
        <v>4</v>
      </c>
      <c r="K212" t="s">
        <v>633</v>
      </c>
      <c r="L212" s="2">
        <v>5558278225</v>
      </c>
      <c r="M212" t="s">
        <v>62</v>
      </c>
      <c r="N212" t="s">
        <v>47</v>
      </c>
    </row>
    <row r="213" spans="8:14" x14ac:dyDescent="0.35">
      <c r="H213" t="s">
        <v>219</v>
      </c>
      <c r="I213" t="s">
        <v>741</v>
      </c>
      <c r="J213">
        <v>49</v>
      </c>
      <c r="K213" t="s">
        <v>220</v>
      </c>
      <c r="L213" s="2">
        <v>5553411895</v>
      </c>
      <c r="M213" t="s">
        <v>164</v>
      </c>
      <c r="N213" t="s">
        <v>42</v>
      </c>
    </row>
    <row r="214" spans="8:14" x14ac:dyDescent="0.35">
      <c r="H214" t="s">
        <v>394</v>
      </c>
      <c r="I214" t="s">
        <v>741</v>
      </c>
      <c r="J214">
        <v>42</v>
      </c>
      <c r="K214" t="s">
        <v>395</v>
      </c>
      <c r="L214" s="2">
        <v>5555477156</v>
      </c>
      <c r="M214" t="s">
        <v>108</v>
      </c>
      <c r="N214" t="s">
        <v>42</v>
      </c>
    </row>
    <row r="215" spans="8:14" x14ac:dyDescent="0.35">
      <c r="H215" t="s">
        <v>394</v>
      </c>
      <c r="I215" t="s">
        <v>753</v>
      </c>
      <c r="J215">
        <v>30</v>
      </c>
      <c r="K215" t="s">
        <v>623</v>
      </c>
      <c r="L215" s="2">
        <v>5558150593</v>
      </c>
      <c r="M215" t="s">
        <v>108</v>
      </c>
      <c r="N215" t="s">
        <v>42</v>
      </c>
    </row>
    <row r="216" spans="8:14" x14ac:dyDescent="0.35">
      <c r="H216" t="s">
        <v>235</v>
      </c>
      <c r="I216" t="s">
        <v>741</v>
      </c>
      <c r="J216">
        <v>31</v>
      </c>
      <c r="K216" t="s">
        <v>236</v>
      </c>
      <c r="L216" s="2">
        <v>5553475936</v>
      </c>
      <c r="M216" t="s">
        <v>237</v>
      </c>
      <c r="N216" t="s">
        <v>47</v>
      </c>
    </row>
    <row r="217" spans="8:14" x14ac:dyDescent="0.35">
      <c r="H217" t="s">
        <v>235</v>
      </c>
      <c r="I217" t="s">
        <v>746</v>
      </c>
      <c r="J217">
        <v>42</v>
      </c>
      <c r="K217" t="s">
        <v>450</v>
      </c>
      <c r="L217" s="2">
        <v>5556059651</v>
      </c>
      <c r="M217" t="s">
        <v>237</v>
      </c>
      <c r="N217" t="s">
        <v>47</v>
      </c>
    </row>
    <row r="218" spans="8:14" x14ac:dyDescent="0.35">
      <c r="H218" t="s">
        <v>235</v>
      </c>
      <c r="I218" t="s">
        <v>750</v>
      </c>
      <c r="J218">
        <v>35</v>
      </c>
      <c r="K218" t="s">
        <v>511</v>
      </c>
      <c r="L218" s="2">
        <v>5556805783</v>
      </c>
      <c r="M218" t="s">
        <v>237</v>
      </c>
      <c r="N218" t="s">
        <v>47</v>
      </c>
    </row>
    <row r="219" spans="8:14" x14ac:dyDescent="0.35">
      <c r="H219" t="s">
        <v>70</v>
      </c>
      <c r="I219" t="s">
        <v>741</v>
      </c>
      <c r="J219">
        <v>19</v>
      </c>
      <c r="K219" t="s">
        <v>79</v>
      </c>
      <c r="L219" s="2">
        <v>5552158213</v>
      </c>
      <c r="M219" t="s">
        <v>80</v>
      </c>
      <c r="N219" t="s">
        <v>47</v>
      </c>
    </row>
    <row r="220" spans="8:14" x14ac:dyDescent="0.35">
      <c r="H220" t="s">
        <v>210</v>
      </c>
      <c r="I220" t="s">
        <v>741</v>
      </c>
      <c r="J220">
        <v>24</v>
      </c>
      <c r="K220" t="s">
        <v>211</v>
      </c>
      <c r="L220" s="2">
        <v>5553352771</v>
      </c>
      <c r="M220" t="s">
        <v>58</v>
      </c>
      <c r="N220" t="s">
        <v>42</v>
      </c>
    </row>
    <row r="221" spans="8:14" x14ac:dyDescent="0.35">
      <c r="H221" t="s">
        <v>210</v>
      </c>
      <c r="I221" t="s">
        <v>750</v>
      </c>
      <c r="J221">
        <v>39</v>
      </c>
      <c r="K221" t="s">
        <v>494</v>
      </c>
      <c r="L221" s="2">
        <v>5556496355</v>
      </c>
      <c r="M221" t="s">
        <v>58</v>
      </c>
      <c r="N221" t="s">
        <v>42</v>
      </c>
    </row>
    <row r="222" spans="8:14" x14ac:dyDescent="0.35">
      <c r="H222" t="s">
        <v>210</v>
      </c>
      <c r="I222" t="s">
        <v>742</v>
      </c>
      <c r="J222">
        <v>35</v>
      </c>
      <c r="K222" t="s">
        <v>595</v>
      </c>
      <c r="L222" s="2">
        <v>5557863998</v>
      </c>
      <c r="M222" t="s">
        <v>58</v>
      </c>
      <c r="N222" t="s">
        <v>42</v>
      </c>
    </row>
    <row r="223" spans="8:14" x14ac:dyDescent="0.35">
      <c r="H223" t="s">
        <v>210</v>
      </c>
      <c r="I223" t="s">
        <v>753</v>
      </c>
      <c r="J223">
        <v>9</v>
      </c>
      <c r="K223" t="s">
        <v>702</v>
      </c>
      <c r="L223" s="2">
        <v>5559375305</v>
      </c>
      <c r="M223" t="s">
        <v>58</v>
      </c>
      <c r="N223" t="s">
        <v>42</v>
      </c>
    </row>
    <row r="224" spans="8:14" x14ac:dyDescent="0.35">
      <c r="H224" t="s">
        <v>262</v>
      </c>
      <c r="I224" t="s">
        <v>741</v>
      </c>
      <c r="J224">
        <v>14</v>
      </c>
      <c r="K224" t="s">
        <v>263</v>
      </c>
      <c r="L224" s="2">
        <v>5553778854</v>
      </c>
      <c r="M224" t="s">
        <v>105</v>
      </c>
      <c r="N224" t="s">
        <v>47</v>
      </c>
    </row>
    <row r="225" spans="8:14" x14ac:dyDescent="0.35">
      <c r="H225" t="s">
        <v>262</v>
      </c>
      <c r="I225" t="s">
        <v>750</v>
      </c>
      <c r="J225">
        <v>29</v>
      </c>
      <c r="K225" t="s">
        <v>215</v>
      </c>
      <c r="L225" s="2">
        <v>5554479623</v>
      </c>
      <c r="M225" t="s">
        <v>105</v>
      </c>
      <c r="N225" t="s">
        <v>47</v>
      </c>
    </row>
    <row r="226" spans="8:14" x14ac:dyDescent="0.35">
      <c r="H226" t="s">
        <v>262</v>
      </c>
      <c r="I226" t="s">
        <v>742</v>
      </c>
      <c r="J226">
        <v>6</v>
      </c>
      <c r="K226" t="s">
        <v>432</v>
      </c>
      <c r="L226" s="2">
        <v>5555821501</v>
      </c>
      <c r="M226" t="s">
        <v>105</v>
      </c>
      <c r="N226" t="s">
        <v>47</v>
      </c>
    </row>
    <row r="227" spans="8:14" x14ac:dyDescent="0.35">
      <c r="H227" t="s">
        <v>262</v>
      </c>
      <c r="I227" t="s">
        <v>753</v>
      </c>
      <c r="J227">
        <v>50</v>
      </c>
      <c r="K227" t="s">
        <v>495</v>
      </c>
      <c r="L227" s="2">
        <v>5556546952</v>
      </c>
      <c r="M227" t="s">
        <v>105</v>
      </c>
      <c r="N227" t="s">
        <v>47</v>
      </c>
    </row>
    <row r="228" spans="8:14" x14ac:dyDescent="0.35">
      <c r="H228" t="s">
        <v>288</v>
      </c>
      <c r="I228" t="s">
        <v>741</v>
      </c>
      <c r="J228">
        <v>6</v>
      </c>
      <c r="K228" t="s">
        <v>289</v>
      </c>
      <c r="L228" s="2">
        <v>5553994887</v>
      </c>
      <c r="M228" t="s">
        <v>41</v>
      </c>
      <c r="N228" t="s">
        <v>42</v>
      </c>
    </row>
    <row r="229" spans="8:14" x14ac:dyDescent="0.35">
      <c r="H229" t="s">
        <v>288</v>
      </c>
      <c r="I229" t="s">
        <v>753</v>
      </c>
      <c r="J229">
        <v>49</v>
      </c>
      <c r="K229" t="s">
        <v>415</v>
      </c>
      <c r="L229" s="2">
        <v>5555606782</v>
      </c>
      <c r="M229" t="s">
        <v>41</v>
      </c>
      <c r="N229" t="s">
        <v>42</v>
      </c>
    </row>
    <row r="230" spans="8:14" x14ac:dyDescent="0.35">
      <c r="H230" t="s">
        <v>44</v>
      </c>
      <c r="I230" t="s">
        <v>741</v>
      </c>
      <c r="J230">
        <v>8</v>
      </c>
      <c r="K230" t="s">
        <v>45</v>
      </c>
      <c r="L230" s="2">
        <v>5552053422</v>
      </c>
      <c r="M230" t="s">
        <v>46</v>
      </c>
      <c r="N230" t="s">
        <v>47</v>
      </c>
    </row>
    <row r="231" spans="8:14" x14ac:dyDescent="0.35">
      <c r="H231" t="s">
        <v>44</v>
      </c>
      <c r="I231" t="s">
        <v>747</v>
      </c>
      <c r="J231">
        <v>4</v>
      </c>
      <c r="K231" t="s">
        <v>111</v>
      </c>
      <c r="L231" s="2">
        <v>5552460300</v>
      </c>
      <c r="M231" t="s">
        <v>46</v>
      </c>
      <c r="N231" t="s">
        <v>47</v>
      </c>
    </row>
    <row r="232" spans="8:14" x14ac:dyDescent="0.35">
      <c r="H232" t="s">
        <v>44</v>
      </c>
      <c r="I232" t="s">
        <v>748</v>
      </c>
      <c r="J232">
        <v>9</v>
      </c>
      <c r="K232" t="s">
        <v>380</v>
      </c>
      <c r="L232" s="2">
        <v>5555250851</v>
      </c>
      <c r="M232" t="s">
        <v>46</v>
      </c>
      <c r="N232" t="s">
        <v>47</v>
      </c>
    </row>
    <row r="233" spans="8:14" x14ac:dyDescent="0.35">
      <c r="H233" t="s">
        <v>44</v>
      </c>
      <c r="I233" t="s">
        <v>746</v>
      </c>
      <c r="J233">
        <v>4</v>
      </c>
      <c r="K233" t="s">
        <v>388</v>
      </c>
      <c r="L233" s="2">
        <v>5555413940</v>
      </c>
      <c r="M233" t="s">
        <v>46</v>
      </c>
      <c r="N233" t="s">
        <v>47</v>
      </c>
    </row>
    <row r="234" spans="8:14" x14ac:dyDescent="0.35">
      <c r="H234" t="s">
        <v>187</v>
      </c>
      <c r="I234" t="s">
        <v>741</v>
      </c>
      <c r="J234">
        <v>10</v>
      </c>
      <c r="K234" t="s">
        <v>188</v>
      </c>
      <c r="L234" s="2">
        <v>5553185302</v>
      </c>
      <c r="M234" t="s">
        <v>189</v>
      </c>
      <c r="N234" t="s">
        <v>42</v>
      </c>
    </row>
    <row r="235" spans="8:14" x14ac:dyDescent="0.35">
      <c r="H235" t="s">
        <v>187</v>
      </c>
      <c r="I235" t="s">
        <v>743</v>
      </c>
      <c r="J235">
        <v>32</v>
      </c>
      <c r="K235" t="s">
        <v>423</v>
      </c>
      <c r="L235" s="2">
        <v>5555681050</v>
      </c>
      <c r="M235" t="s">
        <v>189</v>
      </c>
      <c r="N235" t="s">
        <v>42</v>
      </c>
    </row>
    <row r="236" spans="8:14" x14ac:dyDescent="0.35">
      <c r="H236" t="s">
        <v>84</v>
      </c>
      <c r="I236" t="s">
        <v>741</v>
      </c>
      <c r="J236">
        <v>10</v>
      </c>
      <c r="K236" t="s">
        <v>85</v>
      </c>
      <c r="L236" s="2">
        <v>5552169194</v>
      </c>
      <c r="M236" t="s">
        <v>86</v>
      </c>
      <c r="N236" t="s">
        <v>42</v>
      </c>
    </row>
    <row r="237" spans="8:14" x14ac:dyDescent="0.35">
      <c r="H237" t="s">
        <v>84</v>
      </c>
      <c r="I237" t="s">
        <v>742</v>
      </c>
      <c r="J237">
        <v>47</v>
      </c>
      <c r="K237" t="s">
        <v>148</v>
      </c>
      <c r="L237" s="2">
        <v>5552801438</v>
      </c>
      <c r="M237" t="s">
        <v>86</v>
      </c>
      <c r="N237" t="s">
        <v>42</v>
      </c>
    </row>
    <row r="238" spans="8:14" x14ac:dyDescent="0.35">
      <c r="H238" t="s">
        <v>84</v>
      </c>
      <c r="I238" t="s">
        <v>753</v>
      </c>
      <c r="J238">
        <v>4</v>
      </c>
      <c r="K238" t="s">
        <v>318</v>
      </c>
      <c r="L238" s="2">
        <v>5554342980</v>
      </c>
      <c r="M238" t="s">
        <v>86</v>
      </c>
      <c r="N238" t="s">
        <v>42</v>
      </c>
    </row>
    <row r="239" spans="8:14" x14ac:dyDescent="0.35">
      <c r="H239" t="s">
        <v>84</v>
      </c>
      <c r="I239" t="s">
        <v>743</v>
      </c>
      <c r="J239">
        <v>15</v>
      </c>
      <c r="K239" t="s">
        <v>523</v>
      </c>
      <c r="L239" s="2">
        <v>5556990309</v>
      </c>
      <c r="M239" t="s">
        <v>86</v>
      </c>
      <c r="N239" t="s">
        <v>42</v>
      </c>
    </row>
    <row r="240" spans="8:14" x14ac:dyDescent="0.35">
      <c r="H240" t="s">
        <v>75</v>
      </c>
      <c r="I240" t="s">
        <v>741</v>
      </c>
      <c r="J240">
        <v>49</v>
      </c>
      <c r="K240" t="s">
        <v>81</v>
      </c>
      <c r="L240" s="2">
        <v>5552161499</v>
      </c>
      <c r="M240" t="s">
        <v>82</v>
      </c>
      <c r="N240" t="s">
        <v>42</v>
      </c>
    </row>
    <row r="241" spans="8:14" x14ac:dyDescent="0.35">
      <c r="H241" t="s">
        <v>75</v>
      </c>
      <c r="I241" t="s">
        <v>751</v>
      </c>
      <c r="J241">
        <v>39</v>
      </c>
      <c r="K241" t="s">
        <v>437</v>
      </c>
      <c r="L241" s="2">
        <v>5555905750</v>
      </c>
      <c r="M241" t="s">
        <v>82</v>
      </c>
      <c r="N241" t="s">
        <v>42</v>
      </c>
    </row>
    <row r="242" spans="8:14" x14ac:dyDescent="0.35">
      <c r="H242" t="s">
        <v>75</v>
      </c>
      <c r="I242" t="s">
        <v>745</v>
      </c>
      <c r="J242">
        <v>46</v>
      </c>
      <c r="K242" t="s">
        <v>446</v>
      </c>
      <c r="L242" s="2">
        <v>5556010313</v>
      </c>
      <c r="M242" t="s">
        <v>82</v>
      </c>
      <c r="N242" t="s">
        <v>42</v>
      </c>
    </row>
    <row r="243" spans="8:14" x14ac:dyDescent="0.35">
      <c r="H243" t="s">
        <v>75</v>
      </c>
      <c r="I243" t="s">
        <v>747</v>
      </c>
      <c r="J243">
        <v>38</v>
      </c>
      <c r="K243" t="s">
        <v>636</v>
      </c>
      <c r="L243" s="2">
        <v>5558339004</v>
      </c>
      <c r="M243" t="s">
        <v>82</v>
      </c>
      <c r="N243" t="s">
        <v>42</v>
      </c>
    </row>
    <row r="244" spans="8:14" x14ac:dyDescent="0.35">
      <c r="H244" t="s">
        <v>330</v>
      </c>
      <c r="I244" t="s">
        <v>741</v>
      </c>
      <c r="J244">
        <v>8</v>
      </c>
      <c r="K244" t="s">
        <v>331</v>
      </c>
      <c r="L244" s="2">
        <v>5554604508</v>
      </c>
      <c r="M244" t="s">
        <v>164</v>
      </c>
      <c r="N244" t="s">
        <v>42</v>
      </c>
    </row>
    <row r="245" spans="8:14" x14ac:dyDescent="0.35">
      <c r="H245" t="s">
        <v>351</v>
      </c>
      <c r="I245" t="s">
        <v>741</v>
      </c>
      <c r="J245">
        <v>44</v>
      </c>
      <c r="K245" t="s">
        <v>352</v>
      </c>
      <c r="L245" s="2">
        <v>5554891201</v>
      </c>
      <c r="M245" t="s">
        <v>54</v>
      </c>
      <c r="N245" t="s">
        <v>42</v>
      </c>
    </row>
    <row r="246" spans="8:14" x14ac:dyDescent="0.35">
      <c r="H246" t="s">
        <v>351</v>
      </c>
      <c r="I246" t="s">
        <v>744</v>
      </c>
      <c r="J246">
        <v>38</v>
      </c>
      <c r="K246" t="s">
        <v>469</v>
      </c>
      <c r="L246" s="2">
        <v>5556268343</v>
      </c>
      <c r="M246" t="s">
        <v>54</v>
      </c>
      <c r="N246" t="s">
        <v>42</v>
      </c>
    </row>
    <row r="247" spans="8:14" x14ac:dyDescent="0.35">
      <c r="H247" t="s">
        <v>351</v>
      </c>
      <c r="I247" t="s">
        <v>752</v>
      </c>
      <c r="J247">
        <v>12</v>
      </c>
      <c r="K247" t="s">
        <v>631</v>
      </c>
      <c r="L247" s="2">
        <v>5558239070</v>
      </c>
      <c r="M247" t="s">
        <v>54</v>
      </c>
      <c r="N247" t="s">
        <v>42</v>
      </c>
    </row>
    <row r="248" spans="8:14" x14ac:dyDescent="0.35">
      <c r="H248" t="s">
        <v>351</v>
      </c>
      <c r="I248" t="s">
        <v>751</v>
      </c>
      <c r="J248">
        <v>14</v>
      </c>
      <c r="K248" t="s">
        <v>731</v>
      </c>
      <c r="L248" s="2">
        <v>5559716475</v>
      </c>
      <c r="M248" t="s">
        <v>54</v>
      </c>
      <c r="N248" t="s">
        <v>42</v>
      </c>
    </row>
    <row r="249" spans="8:14" x14ac:dyDescent="0.35">
      <c r="H249" t="s">
        <v>587</v>
      </c>
      <c r="I249" t="s">
        <v>741</v>
      </c>
      <c r="J249">
        <v>1</v>
      </c>
      <c r="K249" t="s">
        <v>588</v>
      </c>
      <c r="L249" s="2">
        <v>5557753898</v>
      </c>
      <c r="M249" t="s">
        <v>51</v>
      </c>
      <c r="N249" t="s">
        <v>47</v>
      </c>
    </row>
    <row r="250" spans="8:14" x14ac:dyDescent="0.35">
      <c r="H250" t="s">
        <v>587</v>
      </c>
      <c r="I250" t="s">
        <v>748</v>
      </c>
      <c r="J250">
        <v>13</v>
      </c>
      <c r="K250" t="s">
        <v>621</v>
      </c>
      <c r="L250" s="2">
        <v>5558141548</v>
      </c>
      <c r="M250" t="s">
        <v>51</v>
      </c>
      <c r="N250" t="s">
        <v>47</v>
      </c>
    </row>
    <row r="251" spans="8:14" x14ac:dyDescent="0.35">
      <c r="H251" t="s">
        <v>587</v>
      </c>
      <c r="I251" t="s">
        <v>746</v>
      </c>
      <c r="J251">
        <v>26</v>
      </c>
      <c r="K251" t="s">
        <v>726</v>
      </c>
      <c r="L251" s="2">
        <v>5559628866</v>
      </c>
      <c r="M251" t="s">
        <v>51</v>
      </c>
      <c r="N251" t="s">
        <v>47</v>
      </c>
    </row>
    <row r="252" spans="8:14" x14ac:dyDescent="0.35">
      <c r="H252" t="s">
        <v>584</v>
      </c>
      <c r="I252" t="s">
        <v>741</v>
      </c>
      <c r="J252">
        <v>41</v>
      </c>
      <c r="K252" t="s">
        <v>585</v>
      </c>
      <c r="L252" s="2">
        <v>5557726137</v>
      </c>
      <c r="M252" t="s">
        <v>102</v>
      </c>
      <c r="N252" t="s">
        <v>42</v>
      </c>
    </row>
    <row r="253" spans="8:14" x14ac:dyDescent="0.35">
      <c r="H253" t="s">
        <v>259</v>
      </c>
      <c r="I253" t="s">
        <v>741</v>
      </c>
      <c r="J253">
        <v>41</v>
      </c>
      <c r="K253" t="s">
        <v>260</v>
      </c>
      <c r="L253" s="2">
        <v>5553713657</v>
      </c>
      <c r="M253" t="s">
        <v>54</v>
      </c>
      <c r="N253" t="s">
        <v>42</v>
      </c>
    </row>
    <row r="254" spans="8:14" x14ac:dyDescent="0.35">
      <c r="H254" t="s">
        <v>259</v>
      </c>
      <c r="I254" t="s">
        <v>753</v>
      </c>
      <c r="J254">
        <v>9</v>
      </c>
      <c r="K254" t="s">
        <v>609</v>
      </c>
      <c r="L254" s="2">
        <v>5558007098</v>
      </c>
      <c r="M254" t="s">
        <v>54</v>
      </c>
      <c r="N254" t="s">
        <v>42</v>
      </c>
    </row>
    <row r="255" spans="8:14" x14ac:dyDescent="0.35">
      <c r="H255" t="s">
        <v>564</v>
      </c>
      <c r="I255" t="s">
        <v>741</v>
      </c>
      <c r="J255">
        <v>47</v>
      </c>
      <c r="K255" t="s">
        <v>565</v>
      </c>
      <c r="L255" s="2">
        <v>5557446328</v>
      </c>
      <c r="M255" t="s">
        <v>189</v>
      </c>
      <c r="N255" t="s">
        <v>42</v>
      </c>
    </row>
    <row r="256" spans="8:14" x14ac:dyDescent="0.35">
      <c r="H256" t="s">
        <v>564</v>
      </c>
      <c r="I256" t="s">
        <v>750</v>
      </c>
      <c r="J256">
        <v>29</v>
      </c>
      <c r="K256" t="s">
        <v>655</v>
      </c>
      <c r="L256" s="2">
        <v>5558560878</v>
      </c>
      <c r="M256" t="s">
        <v>189</v>
      </c>
      <c r="N256" t="s">
        <v>42</v>
      </c>
    </row>
    <row r="257" spans="8:14" x14ac:dyDescent="0.35">
      <c r="H257" t="s">
        <v>89</v>
      </c>
      <c r="I257" t="s">
        <v>741</v>
      </c>
      <c r="J257">
        <v>16</v>
      </c>
      <c r="K257" t="s">
        <v>90</v>
      </c>
      <c r="L257" s="2">
        <v>5552212337</v>
      </c>
      <c r="M257" t="s">
        <v>91</v>
      </c>
      <c r="N257" t="s">
        <v>42</v>
      </c>
    </row>
    <row r="258" spans="8:14" x14ac:dyDescent="0.35">
      <c r="H258" t="s">
        <v>89</v>
      </c>
      <c r="I258" t="s">
        <v>748</v>
      </c>
      <c r="J258">
        <v>0</v>
      </c>
      <c r="K258" t="s">
        <v>135</v>
      </c>
      <c r="L258" s="2">
        <v>5552692975</v>
      </c>
      <c r="M258" t="s">
        <v>91</v>
      </c>
      <c r="N258" t="s">
        <v>42</v>
      </c>
    </row>
    <row r="259" spans="8:14" x14ac:dyDescent="0.35">
      <c r="H259" t="s">
        <v>89</v>
      </c>
      <c r="I259" t="s">
        <v>746</v>
      </c>
      <c r="J259">
        <v>38</v>
      </c>
      <c r="K259" t="s">
        <v>594</v>
      </c>
      <c r="L259" s="2">
        <v>5557859705</v>
      </c>
      <c r="M259" t="s">
        <v>91</v>
      </c>
      <c r="N259" t="s">
        <v>42</v>
      </c>
    </row>
    <row r="260" spans="8:14" x14ac:dyDescent="0.35">
      <c r="H260" t="s">
        <v>89</v>
      </c>
      <c r="I260" t="s">
        <v>750</v>
      </c>
      <c r="J260">
        <v>17</v>
      </c>
      <c r="K260" t="s">
        <v>689</v>
      </c>
      <c r="L260" s="2">
        <v>5559232192</v>
      </c>
      <c r="M260" t="s">
        <v>91</v>
      </c>
      <c r="N260" t="s">
        <v>42</v>
      </c>
    </row>
    <row r="261" spans="8:14" x14ac:dyDescent="0.35">
      <c r="H261" t="s">
        <v>118</v>
      </c>
      <c r="I261" t="s">
        <v>741</v>
      </c>
      <c r="J261">
        <v>32</v>
      </c>
      <c r="K261" t="s">
        <v>119</v>
      </c>
      <c r="L261" s="2">
        <v>5552507671</v>
      </c>
      <c r="M261" t="s">
        <v>65</v>
      </c>
      <c r="N261" t="s">
        <v>47</v>
      </c>
    </row>
    <row r="262" spans="8:14" x14ac:dyDescent="0.35">
      <c r="H262" t="s">
        <v>118</v>
      </c>
      <c r="I262" t="s">
        <v>743</v>
      </c>
      <c r="J262">
        <v>34</v>
      </c>
      <c r="K262" t="s">
        <v>326</v>
      </c>
      <c r="L262" s="2">
        <v>5554480501</v>
      </c>
      <c r="M262" t="s">
        <v>65</v>
      </c>
      <c r="N262" t="s">
        <v>47</v>
      </c>
    </row>
    <row r="263" spans="8:14" x14ac:dyDescent="0.35">
      <c r="H263" t="s">
        <v>118</v>
      </c>
      <c r="I263" t="s">
        <v>749</v>
      </c>
      <c r="J263">
        <v>45</v>
      </c>
      <c r="K263" t="s">
        <v>592</v>
      </c>
      <c r="L263" s="2">
        <v>5557802715</v>
      </c>
      <c r="M263" t="s">
        <v>65</v>
      </c>
      <c r="N263" t="s">
        <v>47</v>
      </c>
    </row>
    <row r="264" spans="8:14" x14ac:dyDescent="0.35">
      <c r="H264" t="s">
        <v>118</v>
      </c>
      <c r="I264" t="s">
        <v>744</v>
      </c>
      <c r="J264">
        <v>41</v>
      </c>
      <c r="K264" t="s">
        <v>600</v>
      </c>
      <c r="L264" s="2">
        <v>5557926061</v>
      </c>
      <c r="M264" t="s">
        <v>65</v>
      </c>
      <c r="N264" t="s">
        <v>47</v>
      </c>
    </row>
    <row r="265" spans="8:14" x14ac:dyDescent="0.35">
      <c r="H265" t="s">
        <v>292</v>
      </c>
      <c r="I265" t="s">
        <v>741</v>
      </c>
      <c r="J265">
        <v>8</v>
      </c>
      <c r="K265" t="s">
        <v>293</v>
      </c>
      <c r="L265" s="2">
        <v>5554036054</v>
      </c>
      <c r="M265" t="s">
        <v>108</v>
      </c>
      <c r="N265" t="s">
        <v>42</v>
      </c>
    </row>
    <row r="266" spans="8:14" x14ac:dyDescent="0.35">
      <c r="H266" t="s">
        <v>292</v>
      </c>
      <c r="I266" t="s">
        <v>743</v>
      </c>
      <c r="J266">
        <v>33</v>
      </c>
      <c r="K266" t="s">
        <v>499</v>
      </c>
      <c r="L266" s="2">
        <v>5556578357</v>
      </c>
      <c r="M266" t="s">
        <v>108</v>
      </c>
      <c r="N266" t="s">
        <v>42</v>
      </c>
    </row>
    <row r="267" spans="8:14" x14ac:dyDescent="0.35">
      <c r="H267" t="s">
        <v>292</v>
      </c>
      <c r="I267" t="s">
        <v>749</v>
      </c>
      <c r="J267">
        <v>30</v>
      </c>
      <c r="K267" t="s">
        <v>660</v>
      </c>
      <c r="L267" s="2">
        <v>5558665393</v>
      </c>
      <c r="M267" t="s">
        <v>108</v>
      </c>
      <c r="N267" t="s">
        <v>42</v>
      </c>
    </row>
    <row r="268" spans="8:14" x14ac:dyDescent="0.35">
      <c r="H268" t="s">
        <v>292</v>
      </c>
      <c r="I268" t="s">
        <v>744</v>
      </c>
      <c r="J268">
        <v>8</v>
      </c>
      <c r="K268" t="s">
        <v>666</v>
      </c>
      <c r="L268" s="2">
        <v>5558790297</v>
      </c>
      <c r="M268" t="s">
        <v>108</v>
      </c>
      <c r="N268" t="s">
        <v>42</v>
      </c>
    </row>
    <row r="269" spans="8:14" x14ac:dyDescent="0.35">
      <c r="H269" t="s">
        <v>530</v>
      </c>
      <c r="I269" t="s">
        <v>741</v>
      </c>
      <c r="J269">
        <v>22</v>
      </c>
      <c r="K269" t="s">
        <v>531</v>
      </c>
      <c r="L269" s="2">
        <v>5557041285</v>
      </c>
      <c r="M269" t="s">
        <v>167</v>
      </c>
      <c r="N269" t="s">
        <v>42</v>
      </c>
    </row>
    <row r="270" spans="8:14" x14ac:dyDescent="0.35">
      <c r="H270" t="s">
        <v>530</v>
      </c>
      <c r="I270" t="s">
        <v>746</v>
      </c>
      <c r="J270">
        <v>42</v>
      </c>
      <c r="K270" t="s">
        <v>605</v>
      </c>
      <c r="L270" s="2">
        <v>5557953230</v>
      </c>
      <c r="M270" t="s">
        <v>167</v>
      </c>
      <c r="N270" t="s">
        <v>42</v>
      </c>
    </row>
    <row r="271" spans="8:14" x14ac:dyDescent="0.35">
      <c r="H271" t="s">
        <v>530</v>
      </c>
      <c r="I271" t="s">
        <v>750</v>
      </c>
      <c r="J271">
        <v>2</v>
      </c>
      <c r="K271" t="s">
        <v>648</v>
      </c>
      <c r="L271" s="2">
        <v>5558505536</v>
      </c>
      <c r="M271" t="s">
        <v>167</v>
      </c>
      <c r="N271" t="s">
        <v>42</v>
      </c>
    </row>
    <row r="272" spans="8:14" x14ac:dyDescent="0.35">
      <c r="H272" t="s">
        <v>360</v>
      </c>
      <c r="I272" t="s">
        <v>741</v>
      </c>
      <c r="J272">
        <v>3</v>
      </c>
      <c r="K272" t="s">
        <v>361</v>
      </c>
      <c r="L272" s="2">
        <v>5555061338</v>
      </c>
      <c r="M272" t="s">
        <v>176</v>
      </c>
      <c r="N272" t="s">
        <v>177</v>
      </c>
    </row>
    <row r="273" spans="8:14" x14ac:dyDescent="0.35">
      <c r="H273" t="s">
        <v>407</v>
      </c>
      <c r="I273" t="s">
        <v>824</v>
      </c>
      <c r="J273">
        <v>41</v>
      </c>
      <c r="K273" t="s">
        <v>408</v>
      </c>
      <c r="L273" s="2">
        <v>5555565157</v>
      </c>
      <c r="M273" t="s">
        <v>80</v>
      </c>
      <c r="N273" t="s">
        <v>47</v>
      </c>
    </row>
    <row r="274" spans="8:14" x14ac:dyDescent="0.35">
      <c r="H274" t="s">
        <v>407</v>
      </c>
      <c r="I274" t="s">
        <v>748</v>
      </c>
      <c r="J274">
        <v>29</v>
      </c>
      <c r="K274" t="s">
        <v>644</v>
      </c>
      <c r="L274" s="2">
        <v>5558481556</v>
      </c>
      <c r="M274" t="s">
        <v>80</v>
      </c>
      <c r="N274" t="s">
        <v>47</v>
      </c>
    </row>
    <row r="275" spans="8:14" x14ac:dyDescent="0.35">
      <c r="H275" t="s">
        <v>481</v>
      </c>
      <c r="I275" t="s">
        <v>741</v>
      </c>
      <c r="J275">
        <v>7</v>
      </c>
      <c r="K275" t="s">
        <v>482</v>
      </c>
      <c r="L275" s="2">
        <v>5556365520</v>
      </c>
      <c r="M275" t="s">
        <v>97</v>
      </c>
      <c r="N275" t="s">
        <v>42</v>
      </c>
    </row>
    <row r="276" spans="8:14" x14ac:dyDescent="0.35">
      <c r="H276" t="s">
        <v>56</v>
      </c>
      <c r="I276" t="s">
        <v>741</v>
      </c>
      <c r="J276">
        <v>13</v>
      </c>
      <c r="K276" t="s">
        <v>57</v>
      </c>
      <c r="L276" s="2">
        <v>5553839979</v>
      </c>
      <c r="M276" t="s">
        <v>58</v>
      </c>
      <c r="N276" t="s">
        <v>42</v>
      </c>
    </row>
    <row r="277" spans="8:14" x14ac:dyDescent="0.35">
      <c r="H277" t="s">
        <v>56</v>
      </c>
      <c r="I277" t="s">
        <v>745</v>
      </c>
      <c r="J277">
        <v>19</v>
      </c>
      <c r="K277" t="s">
        <v>76</v>
      </c>
      <c r="L277" s="2">
        <v>5556386203</v>
      </c>
      <c r="M277" t="s">
        <v>58</v>
      </c>
      <c r="N277" t="s">
        <v>42</v>
      </c>
    </row>
    <row r="278" spans="8:14" x14ac:dyDescent="0.35">
      <c r="H278" t="s">
        <v>56</v>
      </c>
      <c r="I278" t="s">
        <v>747</v>
      </c>
      <c r="J278">
        <v>26</v>
      </c>
      <c r="K278" t="s">
        <v>488</v>
      </c>
      <c r="L278" s="2">
        <v>5556449700</v>
      </c>
      <c r="M278" t="s">
        <v>58</v>
      </c>
      <c r="N278" t="s">
        <v>42</v>
      </c>
    </row>
    <row r="279" spans="8:14" x14ac:dyDescent="0.35">
      <c r="H279" t="s">
        <v>56</v>
      </c>
      <c r="I279" t="s">
        <v>748</v>
      </c>
      <c r="J279">
        <v>5</v>
      </c>
      <c r="K279" t="s">
        <v>509</v>
      </c>
      <c r="L279" s="2">
        <v>5556800586</v>
      </c>
      <c r="M279" t="s">
        <v>58</v>
      </c>
      <c r="N279" t="s">
        <v>42</v>
      </c>
    </row>
    <row r="280" spans="8:14" x14ac:dyDescent="0.35">
      <c r="H280" t="s">
        <v>518</v>
      </c>
      <c r="I280" t="s">
        <v>741</v>
      </c>
      <c r="J280">
        <v>19</v>
      </c>
      <c r="K280" t="s">
        <v>519</v>
      </c>
      <c r="L280" s="2">
        <v>5556930541</v>
      </c>
      <c r="M280" t="s">
        <v>58</v>
      </c>
      <c r="N280" t="s">
        <v>42</v>
      </c>
    </row>
    <row r="281" spans="8:14" x14ac:dyDescent="0.35">
      <c r="H281" t="s">
        <v>518</v>
      </c>
      <c r="I281" t="s">
        <v>742</v>
      </c>
      <c r="J281">
        <v>29</v>
      </c>
      <c r="K281" t="s">
        <v>578</v>
      </c>
      <c r="L281" s="2">
        <v>5557628601</v>
      </c>
      <c r="M281" t="s">
        <v>58</v>
      </c>
      <c r="N281" t="s">
        <v>42</v>
      </c>
    </row>
    <row r="282" spans="8:14" x14ac:dyDescent="0.35">
      <c r="H282" t="s">
        <v>697</v>
      </c>
      <c r="I282" t="s">
        <v>741</v>
      </c>
      <c r="J282">
        <v>20</v>
      </c>
      <c r="K282" t="s">
        <v>698</v>
      </c>
      <c r="L282" s="2">
        <v>5559290172</v>
      </c>
      <c r="M282" t="s">
        <v>78</v>
      </c>
      <c r="N282" t="s">
        <v>47</v>
      </c>
    </row>
    <row r="283" spans="8:14" x14ac:dyDescent="0.35">
      <c r="H283" t="s">
        <v>165</v>
      </c>
      <c r="I283" t="s">
        <v>741</v>
      </c>
      <c r="J283">
        <v>49</v>
      </c>
      <c r="K283" t="s">
        <v>166</v>
      </c>
      <c r="L283" s="2">
        <v>5553044604</v>
      </c>
      <c r="M283" t="s">
        <v>167</v>
      </c>
      <c r="N283" t="s">
        <v>42</v>
      </c>
    </row>
    <row r="284" spans="8:14" x14ac:dyDescent="0.35">
      <c r="H284" t="s">
        <v>165</v>
      </c>
      <c r="I284" t="s">
        <v>747</v>
      </c>
      <c r="J284">
        <v>29</v>
      </c>
      <c r="K284" t="s">
        <v>657</v>
      </c>
      <c r="L284" s="2">
        <v>5558629673</v>
      </c>
      <c r="M284" t="s">
        <v>167</v>
      </c>
      <c r="N284" t="s">
        <v>42</v>
      </c>
    </row>
    <row r="285" spans="8:14" x14ac:dyDescent="0.35">
      <c r="H285" t="s">
        <v>555</v>
      </c>
      <c r="I285" t="s">
        <v>741</v>
      </c>
      <c r="J285">
        <v>28</v>
      </c>
      <c r="K285" t="s">
        <v>556</v>
      </c>
      <c r="L285" s="2">
        <v>5557311747</v>
      </c>
      <c r="M285" t="s">
        <v>108</v>
      </c>
      <c r="N285" t="s">
        <v>42</v>
      </c>
    </row>
    <row r="286" spans="8:14" x14ac:dyDescent="0.35">
      <c r="H286" t="s">
        <v>241</v>
      </c>
      <c r="I286" t="s">
        <v>741</v>
      </c>
      <c r="J286">
        <v>13</v>
      </c>
      <c r="K286" t="s">
        <v>242</v>
      </c>
      <c r="L286" s="2">
        <v>5553512539</v>
      </c>
      <c r="M286" t="s">
        <v>132</v>
      </c>
      <c r="N286" t="s">
        <v>42</v>
      </c>
    </row>
    <row r="287" spans="8:14" x14ac:dyDescent="0.35">
      <c r="H287" t="s">
        <v>241</v>
      </c>
      <c r="I287" t="s">
        <v>743</v>
      </c>
      <c r="J287">
        <v>2</v>
      </c>
      <c r="K287" t="s">
        <v>635</v>
      </c>
      <c r="L287" s="2">
        <v>5558319671</v>
      </c>
      <c r="M287" t="s">
        <v>132</v>
      </c>
      <c r="N287" t="s">
        <v>42</v>
      </c>
    </row>
    <row r="288" spans="8:14" x14ac:dyDescent="0.35">
      <c r="H288" t="s">
        <v>403</v>
      </c>
      <c r="I288" t="s">
        <v>741</v>
      </c>
      <c r="J288">
        <v>46</v>
      </c>
      <c r="K288" t="s">
        <v>404</v>
      </c>
      <c r="L288" s="2">
        <v>5555541285</v>
      </c>
      <c r="M288" t="s">
        <v>94</v>
      </c>
      <c r="N288" t="s">
        <v>42</v>
      </c>
    </row>
    <row r="289" spans="8:14" x14ac:dyDescent="0.35">
      <c r="H289" t="s">
        <v>403</v>
      </c>
      <c r="I289" t="s">
        <v>750</v>
      </c>
      <c r="J289">
        <v>7</v>
      </c>
      <c r="K289" t="s">
        <v>438</v>
      </c>
      <c r="L289" s="2">
        <v>5555916341</v>
      </c>
      <c r="M289" t="s">
        <v>94</v>
      </c>
      <c r="N289" t="s">
        <v>42</v>
      </c>
    </row>
    <row r="290" spans="8:14" x14ac:dyDescent="0.35">
      <c r="H290" t="s">
        <v>403</v>
      </c>
      <c r="I290" t="s">
        <v>742</v>
      </c>
      <c r="J290">
        <v>44</v>
      </c>
      <c r="K290" t="s">
        <v>503</v>
      </c>
      <c r="L290" s="2">
        <v>5556645363</v>
      </c>
      <c r="M290" t="s">
        <v>94</v>
      </c>
      <c r="N290" t="s">
        <v>42</v>
      </c>
    </row>
    <row r="291" spans="8:14" x14ac:dyDescent="0.35">
      <c r="H291" t="s">
        <v>403</v>
      </c>
      <c r="I291" t="s">
        <v>753</v>
      </c>
      <c r="J291">
        <v>13</v>
      </c>
      <c r="K291" t="s">
        <v>617</v>
      </c>
      <c r="L291" s="2">
        <v>5558113503</v>
      </c>
      <c r="M291" t="s">
        <v>94</v>
      </c>
      <c r="N291" t="s">
        <v>42</v>
      </c>
    </row>
    <row r="292" spans="8:14" x14ac:dyDescent="0.35">
      <c r="H292" t="s">
        <v>280</v>
      </c>
      <c r="I292" t="s">
        <v>741</v>
      </c>
      <c r="J292">
        <v>46</v>
      </c>
      <c r="K292" t="s">
        <v>281</v>
      </c>
      <c r="L292" s="2">
        <v>5553940626</v>
      </c>
      <c r="M292" t="s">
        <v>282</v>
      </c>
      <c r="N292" t="s">
        <v>283</v>
      </c>
    </row>
    <row r="293" spans="8:14" x14ac:dyDescent="0.35">
      <c r="H293" t="s">
        <v>280</v>
      </c>
      <c r="I293" t="s">
        <v>747</v>
      </c>
      <c r="J293">
        <v>10</v>
      </c>
      <c r="K293" t="s">
        <v>350</v>
      </c>
      <c r="L293" s="2">
        <v>5554814370</v>
      </c>
      <c r="M293" t="s">
        <v>282</v>
      </c>
      <c r="N293" t="s">
        <v>283</v>
      </c>
    </row>
    <row r="294" spans="8:14" x14ac:dyDescent="0.35">
      <c r="H294" t="s">
        <v>316</v>
      </c>
      <c r="I294" t="s">
        <v>741</v>
      </c>
      <c r="J294">
        <v>48</v>
      </c>
      <c r="K294" t="s">
        <v>317</v>
      </c>
      <c r="L294" s="2">
        <v>5554338478</v>
      </c>
      <c r="M294" t="s">
        <v>102</v>
      </c>
      <c r="N294" t="s">
        <v>42</v>
      </c>
    </row>
    <row r="295" spans="8:14" x14ac:dyDescent="0.35">
      <c r="H295" t="s">
        <v>316</v>
      </c>
      <c r="I295" t="s">
        <v>749</v>
      </c>
      <c r="J295">
        <v>15</v>
      </c>
      <c r="K295" t="s">
        <v>491</v>
      </c>
      <c r="L295" s="2">
        <v>5556486326</v>
      </c>
      <c r="M295" t="s">
        <v>102</v>
      </c>
      <c r="N295" t="s">
        <v>42</v>
      </c>
    </row>
    <row r="296" spans="8:14" x14ac:dyDescent="0.35">
      <c r="H296" t="s">
        <v>464</v>
      </c>
      <c r="I296" t="s">
        <v>741</v>
      </c>
      <c r="J296">
        <v>48</v>
      </c>
      <c r="K296" t="s">
        <v>465</v>
      </c>
      <c r="L296" s="2">
        <v>5556184819</v>
      </c>
      <c r="M296" t="s">
        <v>73</v>
      </c>
      <c r="N296" t="s">
        <v>74</v>
      </c>
    </row>
    <row r="297" spans="8:14" x14ac:dyDescent="0.35">
      <c r="H297" t="s">
        <v>355</v>
      </c>
      <c r="I297" t="s">
        <v>741</v>
      </c>
      <c r="J297">
        <v>22</v>
      </c>
      <c r="K297" t="s">
        <v>356</v>
      </c>
      <c r="L297" s="2">
        <v>5554906249</v>
      </c>
      <c r="M297" t="s">
        <v>237</v>
      </c>
      <c r="N297" t="s">
        <v>47</v>
      </c>
    </row>
    <row r="298" spans="8:14" x14ac:dyDescent="0.35">
      <c r="H298" t="s">
        <v>48</v>
      </c>
      <c r="I298" t="s">
        <v>741</v>
      </c>
      <c r="J298">
        <v>21</v>
      </c>
      <c r="K298" t="s">
        <v>155</v>
      </c>
      <c r="L298" s="2">
        <v>5552850629</v>
      </c>
      <c r="M298" t="s">
        <v>69</v>
      </c>
      <c r="N298" t="s">
        <v>47</v>
      </c>
    </row>
    <row r="299" spans="8:14" x14ac:dyDescent="0.35">
      <c r="H299" t="s">
        <v>48</v>
      </c>
      <c r="I299" t="s">
        <v>745</v>
      </c>
      <c r="J299">
        <v>9</v>
      </c>
      <c r="K299" t="s">
        <v>629</v>
      </c>
      <c r="L299" s="2">
        <v>5558233095</v>
      </c>
      <c r="M299" t="s">
        <v>69</v>
      </c>
      <c r="N299" t="s">
        <v>47</v>
      </c>
    </row>
    <row r="300" spans="8:14" x14ac:dyDescent="0.35">
      <c r="H300" t="s">
        <v>500</v>
      </c>
      <c r="I300" t="s">
        <v>741</v>
      </c>
      <c r="J300">
        <v>1</v>
      </c>
      <c r="K300" t="s">
        <v>501</v>
      </c>
      <c r="L300" s="2">
        <v>5556617055</v>
      </c>
      <c r="M300" t="s">
        <v>86</v>
      </c>
      <c r="N300" t="s">
        <v>42</v>
      </c>
    </row>
    <row r="301" spans="8:14" x14ac:dyDescent="0.35">
      <c r="H301" t="s">
        <v>500</v>
      </c>
      <c r="I301" t="s">
        <v>747</v>
      </c>
      <c r="J301">
        <v>5</v>
      </c>
      <c r="K301" t="s">
        <v>693</v>
      </c>
      <c r="L301" s="2">
        <v>5559266419</v>
      </c>
      <c r="M301" t="s">
        <v>86</v>
      </c>
      <c r="N301" t="s">
        <v>42</v>
      </c>
    </row>
    <row r="302" spans="8:14" x14ac:dyDescent="0.35">
      <c r="H302" t="s">
        <v>286</v>
      </c>
      <c r="I302" t="s">
        <v>741</v>
      </c>
      <c r="J302">
        <v>33</v>
      </c>
      <c r="K302" t="s">
        <v>287</v>
      </c>
      <c r="L302" s="2">
        <v>5553972593</v>
      </c>
      <c r="M302" t="s">
        <v>167</v>
      </c>
      <c r="N302" t="s">
        <v>42</v>
      </c>
    </row>
    <row r="303" spans="8:14" x14ac:dyDescent="0.35">
      <c r="H303" t="s">
        <v>286</v>
      </c>
      <c r="I303" t="s">
        <v>747</v>
      </c>
      <c r="J303">
        <v>37</v>
      </c>
      <c r="K303" t="s">
        <v>382</v>
      </c>
      <c r="L303" s="2">
        <v>5555367422</v>
      </c>
      <c r="M303" t="s">
        <v>167</v>
      </c>
      <c r="N303" t="s">
        <v>42</v>
      </c>
    </row>
    <row r="304" spans="8:14" x14ac:dyDescent="0.35">
      <c r="H304" t="s">
        <v>286</v>
      </c>
      <c r="I304" t="s">
        <v>748</v>
      </c>
      <c r="J304">
        <v>16</v>
      </c>
      <c r="K304" t="s">
        <v>535</v>
      </c>
      <c r="L304" s="2">
        <v>5557059035</v>
      </c>
      <c r="M304" t="s">
        <v>167</v>
      </c>
      <c r="N304" t="s">
        <v>42</v>
      </c>
    </row>
    <row r="305" spans="8:14" x14ac:dyDescent="0.35">
      <c r="H305" t="s">
        <v>109</v>
      </c>
      <c r="I305" t="s">
        <v>741</v>
      </c>
      <c r="J305">
        <v>15</v>
      </c>
      <c r="K305" t="s">
        <v>110</v>
      </c>
      <c r="L305" s="2">
        <v>5552441639</v>
      </c>
      <c r="M305" t="s">
        <v>58</v>
      </c>
      <c r="N305" t="s">
        <v>42</v>
      </c>
    </row>
    <row r="306" spans="8:14" x14ac:dyDescent="0.35">
      <c r="H306" t="s">
        <v>109</v>
      </c>
      <c r="I306" t="s">
        <v>745</v>
      </c>
      <c r="J306">
        <v>5</v>
      </c>
      <c r="K306" t="s">
        <v>178</v>
      </c>
      <c r="L306" s="2">
        <v>5553139519</v>
      </c>
      <c r="M306" t="s">
        <v>58</v>
      </c>
      <c r="N306" t="s">
        <v>42</v>
      </c>
    </row>
    <row r="307" spans="8:14" x14ac:dyDescent="0.35">
      <c r="H307" t="s">
        <v>109</v>
      </c>
      <c r="I307" t="s">
        <v>747</v>
      </c>
      <c r="J307">
        <v>29</v>
      </c>
      <c r="K307" t="s">
        <v>527</v>
      </c>
      <c r="L307" s="2">
        <v>5557037584</v>
      </c>
      <c r="M307" t="s">
        <v>58</v>
      </c>
      <c r="N307" t="s">
        <v>42</v>
      </c>
    </row>
    <row r="308" spans="8:14" x14ac:dyDescent="0.35">
      <c r="H308" t="s">
        <v>524</v>
      </c>
      <c r="I308" t="s">
        <v>741</v>
      </c>
      <c r="J308">
        <v>15</v>
      </c>
      <c r="K308" t="s">
        <v>525</v>
      </c>
      <c r="L308" s="2">
        <v>5557016283</v>
      </c>
      <c r="M308" t="s">
        <v>97</v>
      </c>
      <c r="N308" t="s">
        <v>42</v>
      </c>
    </row>
    <row r="309" spans="8:14" x14ac:dyDescent="0.35">
      <c r="H309" t="s">
        <v>524</v>
      </c>
      <c r="I309" t="s">
        <v>744</v>
      </c>
      <c r="J309">
        <v>9</v>
      </c>
      <c r="K309" t="s">
        <v>545</v>
      </c>
      <c r="L309" s="2">
        <v>5557198328</v>
      </c>
      <c r="M309" t="s">
        <v>97</v>
      </c>
      <c r="N309" t="s">
        <v>42</v>
      </c>
    </row>
    <row r="310" spans="8:14" x14ac:dyDescent="0.35">
      <c r="H310" t="s">
        <v>174</v>
      </c>
      <c r="I310" t="s">
        <v>741</v>
      </c>
      <c r="J310">
        <v>43</v>
      </c>
      <c r="K310" t="s">
        <v>175</v>
      </c>
      <c r="L310" s="2">
        <v>5553123302</v>
      </c>
      <c r="M310" t="s">
        <v>176</v>
      </c>
      <c r="N310" t="s">
        <v>177</v>
      </c>
    </row>
    <row r="311" spans="8:14" x14ac:dyDescent="0.35">
      <c r="H311" t="s">
        <v>174</v>
      </c>
      <c r="I311" t="s">
        <v>742</v>
      </c>
      <c r="J311">
        <v>13</v>
      </c>
      <c r="K311" t="s">
        <v>291</v>
      </c>
      <c r="L311" s="2">
        <v>5554017616</v>
      </c>
      <c r="M311" t="s">
        <v>176</v>
      </c>
      <c r="N311" t="s">
        <v>177</v>
      </c>
    </row>
    <row r="312" spans="8:14" x14ac:dyDescent="0.35">
      <c r="H312" t="s">
        <v>174</v>
      </c>
      <c r="I312" t="s">
        <v>753</v>
      </c>
      <c r="J312">
        <v>33</v>
      </c>
      <c r="K312" t="s">
        <v>327</v>
      </c>
      <c r="L312" s="2">
        <v>5554493881</v>
      </c>
      <c r="M312" t="s">
        <v>176</v>
      </c>
      <c r="N312" t="s">
        <v>177</v>
      </c>
    </row>
    <row r="313" spans="8:14" x14ac:dyDescent="0.35">
      <c r="H313" t="s">
        <v>174</v>
      </c>
      <c r="I313" t="s">
        <v>743</v>
      </c>
      <c r="J313">
        <v>11</v>
      </c>
      <c r="K313" t="s">
        <v>557</v>
      </c>
      <c r="L313" s="2">
        <v>5557328307</v>
      </c>
      <c r="M313" t="s">
        <v>176</v>
      </c>
      <c r="N313" t="s">
        <v>177</v>
      </c>
    </row>
    <row r="314" spans="8:14" x14ac:dyDescent="0.35">
      <c r="H314" t="s">
        <v>145</v>
      </c>
      <c r="I314" t="s">
        <v>741</v>
      </c>
      <c r="J314">
        <v>6</v>
      </c>
      <c r="K314" t="s">
        <v>146</v>
      </c>
      <c r="L314" s="2">
        <v>5552771169</v>
      </c>
      <c r="M314" t="s">
        <v>127</v>
      </c>
      <c r="N314" t="s">
        <v>42</v>
      </c>
    </row>
    <row r="315" spans="8:14" x14ac:dyDescent="0.35">
      <c r="H315" t="s">
        <v>145</v>
      </c>
      <c r="I315" t="s">
        <v>749</v>
      </c>
      <c r="J315">
        <v>26</v>
      </c>
      <c r="K315" t="s">
        <v>226</v>
      </c>
      <c r="L315" s="2">
        <v>5553423765</v>
      </c>
      <c r="M315" t="s">
        <v>127</v>
      </c>
      <c r="N315" t="s">
        <v>42</v>
      </c>
    </row>
    <row r="316" spans="8:14" x14ac:dyDescent="0.35">
      <c r="H316" t="s">
        <v>145</v>
      </c>
      <c r="I316" t="s">
        <v>744</v>
      </c>
      <c r="J316">
        <v>38</v>
      </c>
      <c r="K316" t="s">
        <v>329</v>
      </c>
      <c r="L316" s="2">
        <v>5554585165</v>
      </c>
      <c r="M316" t="s">
        <v>127</v>
      </c>
      <c r="N316" t="s">
        <v>42</v>
      </c>
    </row>
    <row r="317" spans="8:14" x14ac:dyDescent="0.35">
      <c r="H317" t="s">
        <v>145</v>
      </c>
      <c r="I317" t="s">
        <v>752</v>
      </c>
      <c r="J317">
        <v>6</v>
      </c>
      <c r="K317" t="s">
        <v>616</v>
      </c>
      <c r="L317" s="2">
        <v>5558100500</v>
      </c>
      <c r="M317" t="s">
        <v>127</v>
      </c>
      <c r="N317" t="s">
        <v>42</v>
      </c>
    </row>
    <row r="318" spans="8:14" x14ac:dyDescent="0.35">
      <c r="H318" t="s">
        <v>160</v>
      </c>
      <c r="I318" t="s">
        <v>741</v>
      </c>
      <c r="J318">
        <v>42</v>
      </c>
      <c r="K318" t="s">
        <v>161</v>
      </c>
      <c r="L318" s="2">
        <v>5553023763</v>
      </c>
      <c r="M318" t="s">
        <v>41</v>
      </c>
      <c r="N318" t="s">
        <v>42</v>
      </c>
    </row>
    <row r="319" spans="8:14" x14ac:dyDescent="0.35">
      <c r="H319" t="s">
        <v>160</v>
      </c>
      <c r="I319" t="s">
        <v>745</v>
      </c>
      <c r="J319">
        <v>43</v>
      </c>
      <c r="K319" t="s">
        <v>335</v>
      </c>
      <c r="L319" s="2">
        <v>5554635842</v>
      </c>
      <c r="M319" t="s">
        <v>41</v>
      </c>
      <c r="N319" t="s">
        <v>42</v>
      </c>
    </row>
    <row r="320" spans="8:14" x14ac:dyDescent="0.35">
      <c r="H320" t="s">
        <v>160</v>
      </c>
      <c r="I320" t="s">
        <v>747</v>
      </c>
      <c r="J320">
        <v>29</v>
      </c>
      <c r="K320" t="s">
        <v>445</v>
      </c>
      <c r="L320" s="2">
        <v>5555995660</v>
      </c>
      <c r="M320" t="s">
        <v>41</v>
      </c>
      <c r="N320" t="s">
        <v>42</v>
      </c>
    </row>
    <row r="321" spans="8:14" x14ac:dyDescent="0.35">
      <c r="H321" t="s">
        <v>100</v>
      </c>
      <c r="I321" t="s">
        <v>741</v>
      </c>
      <c r="J321">
        <v>6</v>
      </c>
      <c r="K321" t="s">
        <v>101</v>
      </c>
      <c r="L321" s="2">
        <v>5552361740</v>
      </c>
      <c r="M321" t="s">
        <v>102</v>
      </c>
      <c r="N321" t="s">
        <v>42</v>
      </c>
    </row>
    <row r="322" spans="8:14" x14ac:dyDescent="0.35">
      <c r="H322" t="s">
        <v>100</v>
      </c>
      <c r="I322" t="s">
        <v>753</v>
      </c>
      <c r="J322">
        <v>41</v>
      </c>
      <c r="K322" t="s">
        <v>514</v>
      </c>
      <c r="L322" s="2">
        <v>5556890535</v>
      </c>
      <c r="M322" t="s">
        <v>102</v>
      </c>
      <c r="N322" t="s">
        <v>42</v>
      </c>
    </row>
    <row r="323" spans="8:14" x14ac:dyDescent="0.35">
      <c r="H323" t="s">
        <v>100</v>
      </c>
      <c r="I323" t="s">
        <v>743</v>
      </c>
      <c r="J323">
        <v>13</v>
      </c>
      <c r="K323" t="s">
        <v>606</v>
      </c>
      <c r="L323" s="2">
        <v>5557960015</v>
      </c>
      <c r="M323" t="s">
        <v>102</v>
      </c>
      <c r="N323" t="s">
        <v>42</v>
      </c>
    </row>
    <row r="324" spans="8:14" x14ac:dyDescent="0.35">
      <c r="H324" t="s">
        <v>378</v>
      </c>
      <c r="I324" t="s">
        <v>741</v>
      </c>
      <c r="J324">
        <v>40</v>
      </c>
      <c r="K324" t="s">
        <v>379</v>
      </c>
      <c r="L324" s="2">
        <v>5555210976</v>
      </c>
      <c r="M324" t="s">
        <v>54</v>
      </c>
      <c r="N324" t="s">
        <v>42</v>
      </c>
    </row>
    <row r="325" spans="8:14" x14ac:dyDescent="0.35">
      <c r="H325" t="s">
        <v>378</v>
      </c>
      <c r="I325" t="s">
        <v>750</v>
      </c>
      <c r="J325">
        <v>16</v>
      </c>
      <c r="K325" t="s">
        <v>492</v>
      </c>
      <c r="L325" s="2">
        <v>5556492695</v>
      </c>
      <c r="M325" t="s">
        <v>54</v>
      </c>
      <c r="N325" t="s">
        <v>42</v>
      </c>
    </row>
    <row r="326" spans="8:14" x14ac:dyDescent="0.35">
      <c r="H326" t="s">
        <v>378</v>
      </c>
      <c r="I326" t="s">
        <v>742</v>
      </c>
      <c r="J326">
        <v>18</v>
      </c>
      <c r="K326" t="s">
        <v>569</v>
      </c>
      <c r="L326" s="2">
        <v>5557513927</v>
      </c>
      <c r="M326" t="s">
        <v>54</v>
      </c>
      <c r="N326" t="s">
        <v>42</v>
      </c>
    </row>
    <row r="327" spans="8:14" x14ac:dyDescent="0.35">
      <c r="H327" t="s">
        <v>378</v>
      </c>
      <c r="I327" t="s">
        <v>753</v>
      </c>
      <c r="J327">
        <v>19</v>
      </c>
      <c r="K327" t="s">
        <v>596</v>
      </c>
      <c r="L327" s="2">
        <v>5557874522</v>
      </c>
      <c r="M327" t="s">
        <v>54</v>
      </c>
      <c r="N327" t="s">
        <v>42</v>
      </c>
    </row>
    <row r="328" spans="8:14" x14ac:dyDescent="0.35">
      <c r="H328" t="s">
        <v>368</v>
      </c>
      <c r="I328" t="s">
        <v>741</v>
      </c>
      <c r="J328">
        <v>0</v>
      </c>
      <c r="K328" t="s">
        <v>369</v>
      </c>
      <c r="L328" s="2">
        <v>5555096334</v>
      </c>
      <c r="M328" t="s">
        <v>80</v>
      </c>
      <c r="N328" t="s">
        <v>47</v>
      </c>
    </row>
    <row r="329" spans="8:14" x14ac:dyDescent="0.35">
      <c r="H329" t="s">
        <v>368</v>
      </c>
      <c r="I329" t="s">
        <v>745</v>
      </c>
      <c r="J329">
        <v>46</v>
      </c>
      <c r="K329" t="s">
        <v>461</v>
      </c>
      <c r="L329" s="2">
        <v>5556150665</v>
      </c>
      <c r="M329" t="s">
        <v>80</v>
      </c>
      <c r="N329" t="s">
        <v>47</v>
      </c>
    </row>
    <row r="330" spans="8:14" x14ac:dyDescent="0.35">
      <c r="H330" t="s">
        <v>413</v>
      </c>
      <c r="I330" t="s">
        <v>741</v>
      </c>
      <c r="J330">
        <v>32</v>
      </c>
      <c r="K330" t="s">
        <v>318</v>
      </c>
      <c r="L330" s="2">
        <v>5555592039</v>
      </c>
      <c r="M330" t="s">
        <v>78</v>
      </c>
      <c r="N330" t="s">
        <v>47</v>
      </c>
    </row>
    <row r="331" spans="8:14" x14ac:dyDescent="0.35">
      <c r="H331" t="s">
        <v>413</v>
      </c>
      <c r="I331" t="s">
        <v>742</v>
      </c>
      <c r="J331">
        <v>23</v>
      </c>
      <c r="K331" t="s">
        <v>483</v>
      </c>
      <c r="L331" s="2">
        <v>5556392699</v>
      </c>
      <c r="M331" t="s">
        <v>78</v>
      </c>
      <c r="N331" t="s">
        <v>47</v>
      </c>
    </row>
    <row r="332" spans="8:14" x14ac:dyDescent="0.35">
      <c r="H332" t="s">
        <v>413</v>
      </c>
      <c r="I332" t="s">
        <v>753</v>
      </c>
      <c r="J332">
        <v>10</v>
      </c>
      <c r="K332" t="s">
        <v>632</v>
      </c>
      <c r="L332" s="2">
        <v>5558266717</v>
      </c>
      <c r="M332" t="s">
        <v>78</v>
      </c>
      <c r="N332" t="s">
        <v>47</v>
      </c>
    </row>
    <row r="333" spans="8:14" x14ac:dyDescent="0.35">
      <c r="H333" t="s">
        <v>192</v>
      </c>
      <c r="I333" t="s">
        <v>741</v>
      </c>
      <c r="J333">
        <v>21</v>
      </c>
      <c r="K333" t="s">
        <v>193</v>
      </c>
      <c r="L333" s="2">
        <v>5553194406</v>
      </c>
      <c r="M333" t="s">
        <v>105</v>
      </c>
      <c r="N333" t="s">
        <v>47</v>
      </c>
    </row>
    <row r="334" spans="8:14" x14ac:dyDescent="0.35">
      <c r="H334" t="s">
        <v>192</v>
      </c>
      <c r="I334" t="s">
        <v>749</v>
      </c>
      <c r="J334">
        <v>10</v>
      </c>
      <c r="K334" t="s">
        <v>603</v>
      </c>
      <c r="L334" s="2">
        <v>5557946785</v>
      </c>
      <c r="M334" t="s">
        <v>105</v>
      </c>
      <c r="N334" t="s">
        <v>47</v>
      </c>
    </row>
    <row r="335" spans="8:14" x14ac:dyDescent="0.35">
      <c r="H335" t="s">
        <v>192</v>
      </c>
      <c r="I335" t="s">
        <v>744</v>
      </c>
      <c r="J335">
        <v>16</v>
      </c>
      <c r="K335" t="s">
        <v>664</v>
      </c>
      <c r="L335" s="2">
        <v>5558735534</v>
      </c>
      <c r="M335" t="s">
        <v>105</v>
      </c>
      <c r="N335" t="s">
        <v>47</v>
      </c>
    </row>
    <row r="336" spans="8:14" x14ac:dyDescent="0.35">
      <c r="H336" t="s">
        <v>443</v>
      </c>
      <c r="I336" t="s">
        <v>741</v>
      </c>
      <c r="J336">
        <v>21</v>
      </c>
      <c r="K336" t="s">
        <v>444</v>
      </c>
      <c r="L336" s="2">
        <v>5555980518</v>
      </c>
      <c r="M336" t="s">
        <v>157</v>
      </c>
      <c r="N336" t="s">
        <v>42</v>
      </c>
    </row>
    <row r="337" spans="8:14" x14ac:dyDescent="0.35">
      <c r="H337" t="s">
        <v>443</v>
      </c>
      <c r="I337" t="s">
        <v>753</v>
      </c>
      <c r="J337">
        <v>19</v>
      </c>
      <c r="K337" t="s">
        <v>684</v>
      </c>
      <c r="L337" s="2">
        <v>5559116666</v>
      </c>
      <c r="M337" t="s">
        <v>157</v>
      </c>
      <c r="N337" t="s">
        <v>42</v>
      </c>
    </row>
    <row r="338" spans="8:14" x14ac:dyDescent="0.35">
      <c r="H338" t="s">
        <v>640</v>
      </c>
      <c r="I338" t="s">
        <v>741</v>
      </c>
      <c r="J338">
        <v>46</v>
      </c>
      <c r="K338" t="s">
        <v>641</v>
      </c>
      <c r="L338" s="2">
        <v>5558443187</v>
      </c>
      <c r="M338" t="s">
        <v>157</v>
      </c>
      <c r="N338" t="s">
        <v>42</v>
      </c>
    </row>
    <row r="339" spans="8:14" x14ac:dyDescent="0.35">
      <c r="H339" t="s">
        <v>424</v>
      </c>
      <c r="I339" t="s">
        <v>741</v>
      </c>
      <c r="J339">
        <v>42</v>
      </c>
      <c r="K339" t="s">
        <v>425</v>
      </c>
      <c r="L339" s="2">
        <v>5555725992</v>
      </c>
      <c r="M339" t="s">
        <v>102</v>
      </c>
      <c r="N339" t="s">
        <v>42</v>
      </c>
    </row>
    <row r="340" spans="8:14" x14ac:dyDescent="0.35">
      <c r="H340" t="s">
        <v>424</v>
      </c>
      <c r="I340" t="s">
        <v>752</v>
      </c>
      <c r="J340">
        <v>17</v>
      </c>
      <c r="K340" t="s">
        <v>643</v>
      </c>
      <c r="L340" s="2">
        <v>5558467977</v>
      </c>
      <c r="M340" t="s">
        <v>102</v>
      </c>
      <c r="N340" t="s">
        <v>42</v>
      </c>
    </row>
    <row r="341" spans="8:14" x14ac:dyDescent="0.35">
      <c r="H341" t="s">
        <v>424</v>
      </c>
      <c r="I341" t="s">
        <v>751</v>
      </c>
      <c r="J341">
        <v>22</v>
      </c>
      <c r="K341" t="s">
        <v>667</v>
      </c>
      <c r="L341" s="2">
        <v>5558813566</v>
      </c>
      <c r="M341" t="s">
        <v>102</v>
      </c>
      <c r="N341" t="s">
        <v>42</v>
      </c>
    </row>
    <row r="342" spans="8:14" x14ac:dyDescent="0.35">
      <c r="H342" t="s">
        <v>114</v>
      </c>
      <c r="I342" t="s">
        <v>741</v>
      </c>
      <c r="J342">
        <v>5</v>
      </c>
      <c r="K342" t="s">
        <v>115</v>
      </c>
      <c r="L342" s="2">
        <v>5552473707</v>
      </c>
      <c r="M342" t="s">
        <v>82</v>
      </c>
      <c r="N342" t="s">
        <v>42</v>
      </c>
    </row>
    <row r="343" spans="8:14" x14ac:dyDescent="0.35">
      <c r="H343" t="s">
        <v>114</v>
      </c>
      <c r="I343" t="s">
        <v>743</v>
      </c>
      <c r="J343">
        <v>48</v>
      </c>
      <c r="K343" t="s">
        <v>198</v>
      </c>
      <c r="L343" s="2">
        <v>5553246704</v>
      </c>
      <c r="M343" t="s">
        <v>82</v>
      </c>
      <c r="N343" t="s">
        <v>42</v>
      </c>
    </row>
    <row r="344" spans="8:14" x14ac:dyDescent="0.35">
      <c r="H344" t="s">
        <v>114</v>
      </c>
      <c r="I344" t="s">
        <v>749</v>
      </c>
      <c r="J344">
        <v>26</v>
      </c>
      <c r="K344" t="s">
        <v>420</v>
      </c>
      <c r="L344" s="2">
        <v>5555658439</v>
      </c>
      <c r="M344" t="s">
        <v>82</v>
      </c>
      <c r="N344" t="s">
        <v>42</v>
      </c>
    </row>
    <row r="345" spans="8:14" x14ac:dyDescent="0.35">
      <c r="H345" t="s">
        <v>114</v>
      </c>
      <c r="I345" t="s">
        <v>744</v>
      </c>
      <c r="J345">
        <v>26</v>
      </c>
      <c r="K345" t="s">
        <v>434</v>
      </c>
      <c r="L345" s="2">
        <v>5555854894</v>
      </c>
      <c r="M345" t="s">
        <v>82</v>
      </c>
      <c r="N345" t="s">
        <v>42</v>
      </c>
    </row>
    <row r="346" spans="8:14" x14ac:dyDescent="0.35">
      <c r="H346" t="s">
        <v>255</v>
      </c>
      <c r="I346" t="s">
        <v>741</v>
      </c>
      <c r="J346">
        <v>50</v>
      </c>
      <c r="K346" t="s">
        <v>256</v>
      </c>
      <c r="L346" s="2">
        <v>5553638926</v>
      </c>
      <c r="M346" t="s">
        <v>132</v>
      </c>
      <c r="N346" t="s">
        <v>42</v>
      </c>
    </row>
    <row r="347" spans="8:14" x14ac:dyDescent="0.35">
      <c r="H347" t="s">
        <v>719</v>
      </c>
      <c r="I347" t="s">
        <v>741</v>
      </c>
      <c r="J347">
        <v>48</v>
      </c>
      <c r="K347" t="s">
        <v>720</v>
      </c>
      <c r="L347" s="2">
        <v>5559501828</v>
      </c>
      <c r="M347" t="s">
        <v>69</v>
      </c>
      <c r="N347" t="s">
        <v>47</v>
      </c>
    </row>
    <row r="348" spans="8:14" x14ac:dyDescent="0.35">
      <c r="H348" t="s">
        <v>401</v>
      </c>
      <c r="I348" t="s">
        <v>741</v>
      </c>
      <c r="J348">
        <v>33</v>
      </c>
      <c r="K348" t="s">
        <v>402</v>
      </c>
      <c r="L348" s="2">
        <v>5555531047</v>
      </c>
      <c r="M348" t="s">
        <v>94</v>
      </c>
      <c r="N348" t="s">
        <v>42</v>
      </c>
    </row>
    <row r="349" spans="8:14" x14ac:dyDescent="0.35">
      <c r="H349" t="s">
        <v>401</v>
      </c>
      <c r="I349" t="s">
        <v>745</v>
      </c>
      <c r="J349">
        <v>34</v>
      </c>
      <c r="K349" t="s">
        <v>417</v>
      </c>
      <c r="L349" s="2">
        <v>5555637066</v>
      </c>
      <c r="M349" t="s">
        <v>94</v>
      </c>
      <c r="N349" t="s">
        <v>42</v>
      </c>
    </row>
    <row r="350" spans="8:14" x14ac:dyDescent="0.35">
      <c r="H350" t="s">
        <v>738</v>
      </c>
      <c r="I350" t="s">
        <v>741</v>
      </c>
      <c r="J350">
        <v>45</v>
      </c>
      <c r="K350" t="s">
        <v>739</v>
      </c>
      <c r="L350" s="2">
        <v>5559956229</v>
      </c>
      <c r="M350" t="s">
        <v>78</v>
      </c>
      <c r="N350" t="s">
        <v>47</v>
      </c>
    </row>
    <row r="351" spans="8:14" x14ac:dyDescent="0.35">
      <c r="H351" t="s">
        <v>130</v>
      </c>
      <c r="I351" t="s">
        <v>741</v>
      </c>
      <c r="J351">
        <v>28</v>
      </c>
      <c r="K351" t="s">
        <v>131</v>
      </c>
      <c r="L351" s="2">
        <v>5552605482</v>
      </c>
      <c r="M351" t="s">
        <v>132</v>
      </c>
      <c r="N351" t="s">
        <v>42</v>
      </c>
    </row>
    <row r="352" spans="8:14" x14ac:dyDescent="0.35">
      <c r="H352" t="s">
        <v>194</v>
      </c>
      <c r="I352" t="s">
        <v>741</v>
      </c>
      <c r="J352">
        <v>10</v>
      </c>
      <c r="K352" t="s">
        <v>195</v>
      </c>
      <c r="L352" s="2">
        <v>5553198736</v>
      </c>
      <c r="M352" t="s">
        <v>144</v>
      </c>
      <c r="N352" t="s">
        <v>42</v>
      </c>
    </row>
    <row r="353" spans="8:14" x14ac:dyDescent="0.35">
      <c r="H353" t="s">
        <v>194</v>
      </c>
      <c r="I353" t="s">
        <v>747</v>
      </c>
      <c r="J353">
        <v>16</v>
      </c>
      <c r="K353" t="s">
        <v>630</v>
      </c>
      <c r="L353" s="2">
        <v>5558236289</v>
      </c>
      <c r="M353" t="s">
        <v>144</v>
      </c>
      <c r="N353" t="s">
        <v>42</v>
      </c>
    </row>
    <row r="354" spans="8:14" x14ac:dyDescent="0.35">
      <c r="H354" t="s">
        <v>194</v>
      </c>
      <c r="I354" t="s">
        <v>748</v>
      </c>
      <c r="J354">
        <v>27</v>
      </c>
      <c r="K354" t="s">
        <v>721</v>
      </c>
      <c r="L354" s="2">
        <v>5559523472</v>
      </c>
      <c r="M354" t="s">
        <v>144</v>
      </c>
      <c r="N354" t="s">
        <v>42</v>
      </c>
    </row>
    <row r="355" spans="8:14" x14ac:dyDescent="0.35">
      <c r="H355" t="s">
        <v>194</v>
      </c>
      <c r="I355" t="s">
        <v>746</v>
      </c>
      <c r="J355">
        <v>24</v>
      </c>
      <c r="K355" t="s">
        <v>732</v>
      </c>
      <c r="L355" s="2">
        <v>5559753237</v>
      </c>
      <c r="M355" t="s">
        <v>144</v>
      </c>
      <c r="N355" t="s">
        <v>42</v>
      </c>
    </row>
    <row r="356" spans="8:14" x14ac:dyDescent="0.35">
      <c r="H356" t="s">
        <v>231</v>
      </c>
      <c r="I356" t="s">
        <v>741</v>
      </c>
      <c r="J356">
        <v>16</v>
      </c>
      <c r="K356" t="s">
        <v>232</v>
      </c>
      <c r="L356" s="2">
        <v>5553470498</v>
      </c>
      <c r="M356" t="s">
        <v>233</v>
      </c>
      <c r="N356" t="s">
        <v>234</v>
      </c>
    </row>
    <row r="357" spans="8:14" x14ac:dyDescent="0.35">
      <c r="H357" t="s">
        <v>231</v>
      </c>
      <c r="I357" t="s">
        <v>746</v>
      </c>
      <c r="J357">
        <v>12</v>
      </c>
      <c r="K357" t="s">
        <v>296</v>
      </c>
      <c r="L357" s="2">
        <v>5554074982</v>
      </c>
      <c r="M357" t="s">
        <v>233</v>
      </c>
      <c r="N357" t="s">
        <v>234</v>
      </c>
    </row>
    <row r="358" spans="8:14" x14ac:dyDescent="0.35">
      <c r="H358" t="s">
        <v>231</v>
      </c>
      <c r="I358" t="s">
        <v>750</v>
      </c>
      <c r="J358">
        <v>49</v>
      </c>
      <c r="K358" t="s">
        <v>370</v>
      </c>
      <c r="L358" s="2">
        <v>5555106472</v>
      </c>
      <c r="M358" t="s">
        <v>233</v>
      </c>
      <c r="N358" t="s">
        <v>234</v>
      </c>
    </row>
    <row r="359" spans="8:14" x14ac:dyDescent="0.35">
      <c r="H359" t="s">
        <v>231</v>
      </c>
      <c r="I359" t="s">
        <v>742</v>
      </c>
      <c r="J359">
        <v>27</v>
      </c>
      <c r="K359" t="s">
        <v>581</v>
      </c>
      <c r="L359" s="2">
        <v>5557681410</v>
      </c>
      <c r="M359" t="s">
        <v>233</v>
      </c>
      <c r="N359" t="s">
        <v>234</v>
      </c>
    </row>
    <row r="360" spans="8:14" x14ac:dyDescent="0.35">
      <c r="H360" t="s">
        <v>411</v>
      </c>
      <c r="I360" t="s">
        <v>741</v>
      </c>
      <c r="J360">
        <v>47</v>
      </c>
      <c r="K360" t="s">
        <v>412</v>
      </c>
      <c r="L360" s="2">
        <v>5555584792</v>
      </c>
      <c r="M360" t="s">
        <v>164</v>
      </c>
      <c r="N360" t="s">
        <v>42</v>
      </c>
    </row>
    <row r="361" spans="8:14" x14ac:dyDescent="0.35">
      <c r="H361" t="s">
        <v>411</v>
      </c>
      <c r="I361" t="s">
        <v>750</v>
      </c>
      <c r="J361">
        <v>30</v>
      </c>
      <c r="K361" t="s">
        <v>504</v>
      </c>
      <c r="L361" s="2">
        <v>5556660371</v>
      </c>
      <c r="M361" t="s">
        <v>164</v>
      </c>
      <c r="N361" t="s">
        <v>42</v>
      </c>
    </row>
    <row r="362" spans="8:14" x14ac:dyDescent="0.35">
      <c r="H362" t="s">
        <v>411</v>
      </c>
      <c r="I362" t="s">
        <v>742</v>
      </c>
      <c r="J362">
        <v>20</v>
      </c>
      <c r="K362" t="s">
        <v>680</v>
      </c>
      <c r="L362" s="2">
        <v>5559056491</v>
      </c>
      <c r="M362" t="s">
        <v>164</v>
      </c>
      <c r="N362" t="s">
        <v>42</v>
      </c>
    </row>
    <row r="363" spans="8:14" x14ac:dyDescent="0.35">
      <c r="H363" t="s">
        <v>411</v>
      </c>
      <c r="I363" t="s">
        <v>753</v>
      </c>
      <c r="J363">
        <v>1</v>
      </c>
      <c r="K363" t="s">
        <v>724</v>
      </c>
      <c r="L363" s="2">
        <v>5559576195</v>
      </c>
      <c r="M363" t="s">
        <v>164</v>
      </c>
      <c r="N363" t="s">
        <v>42</v>
      </c>
    </row>
    <row r="364" spans="8:14" x14ac:dyDescent="0.35">
      <c r="H364" t="s">
        <v>473</v>
      </c>
      <c r="I364" t="s">
        <v>741</v>
      </c>
      <c r="J364">
        <v>8</v>
      </c>
      <c r="K364" t="s">
        <v>474</v>
      </c>
      <c r="L364" s="2">
        <v>5556318220</v>
      </c>
      <c r="M364" t="s">
        <v>167</v>
      </c>
      <c r="N364" t="s">
        <v>42</v>
      </c>
    </row>
    <row r="365" spans="8:14" x14ac:dyDescent="0.35">
      <c r="H365" t="s">
        <v>103</v>
      </c>
      <c r="I365" t="s">
        <v>741</v>
      </c>
      <c r="J365">
        <v>42</v>
      </c>
      <c r="K365" t="s">
        <v>104</v>
      </c>
      <c r="L365" s="2">
        <v>5552370438</v>
      </c>
      <c r="M365" t="s">
        <v>105</v>
      </c>
      <c r="N365" t="s">
        <v>47</v>
      </c>
    </row>
    <row r="366" spans="8:14" x14ac:dyDescent="0.35">
      <c r="H366" t="s">
        <v>103</v>
      </c>
      <c r="I366" t="s">
        <v>744</v>
      </c>
      <c r="J366">
        <v>21</v>
      </c>
      <c r="K366" t="s">
        <v>510</v>
      </c>
      <c r="L366" s="2">
        <v>5556803255</v>
      </c>
      <c r="M366" t="s">
        <v>105</v>
      </c>
      <c r="N366" t="s">
        <v>47</v>
      </c>
    </row>
    <row r="367" spans="8:14" x14ac:dyDescent="0.35">
      <c r="H367" t="s">
        <v>103</v>
      </c>
      <c r="I367" t="s">
        <v>752</v>
      </c>
      <c r="J367">
        <v>34</v>
      </c>
      <c r="K367" t="s">
        <v>583</v>
      </c>
      <c r="L367" s="2">
        <v>5557704306</v>
      </c>
      <c r="M367" t="s">
        <v>105</v>
      </c>
      <c r="N367" t="s">
        <v>47</v>
      </c>
    </row>
    <row r="368" spans="8:14" x14ac:dyDescent="0.35">
      <c r="H368" t="s">
        <v>103</v>
      </c>
      <c r="I368" t="s">
        <v>751</v>
      </c>
      <c r="J368">
        <v>0</v>
      </c>
      <c r="K368" t="s">
        <v>600</v>
      </c>
      <c r="L368" s="2">
        <v>5559554642</v>
      </c>
      <c r="M368" t="s">
        <v>105</v>
      </c>
      <c r="N368" t="s">
        <v>47</v>
      </c>
    </row>
    <row r="369" spans="8:14" x14ac:dyDescent="0.35">
      <c r="H369" t="s">
        <v>484</v>
      </c>
      <c r="I369" t="s">
        <v>741</v>
      </c>
      <c r="J369">
        <v>11</v>
      </c>
      <c r="K369" t="s">
        <v>485</v>
      </c>
      <c r="L369" s="2">
        <v>5556434174</v>
      </c>
      <c r="M369" t="s">
        <v>41</v>
      </c>
      <c r="N369" t="s">
        <v>42</v>
      </c>
    </row>
    <row r="370" spans="8:14" x14ac:dyDescent="0.35">
      <c r="H370" t="s">
        <v>484</v>
      </c>
      <c r="I370" t="s">
        <v>745</v>
      </c>
      <c r="J370">
        <v>45</v>
      </c>
      <c r="K370" t="s">
        <v>568</v>
      </c>
      <c r="L370" s="2">
        <v>5557480863</v>
      </c>
      <c r="M370" t="s">
        <v>41</v>
      </c>
      <c r="N370" t="s">
        <v>42</v>
      </c>
    </row>
    <row r="371" spans="8:14" x14ac:dyDescent="0.35">
      <c r="H371" t="s">
        <v>625</v>
      </c>
      <c r="I371" t="s">
        <v>741</v>
      </c>
      <c r="J371">
        <v>1</v>
      </c>
      <c r="K371" t="s">
        <v>626</v>
      </c>
      <c r="L371" s="2">
        <v>5558179165</v>
      </c>
      <c r="M371" t="s">
        <v>127</v>
      </c>
      <c r="N371" t="s">
        <v>42</v>
      </c>
    </row>
    <row r="372" spans="8:14" x14ac:dyDescent="0.35">
      <c r="H372" t="s">
        <v>507</v>
      </c>
      <c r="I372" t="s">
        <v>741</v>
      </c>
      <c r="J372">
        <v>12</v>
      </c>
      <c r="K372" t="s">
        <v>508</v>
      </c>
      <c r="L372" s="2">
        <v>5556794450</v>
      </c>
      <c r="M372" t="s">
        <v>94</v>
      </c>
      <c r="N372" t="s">
        <v>42</v>
      </c>
    </row>
    <row r="373" spans="8:14" x14ac:dyDescent="0.35">
      <c r="H373" t="s">
        <v>507</v>
      </c>
      <c r="I373" t="s">
        <v>742</v>
      </c>
      <c r="J373">
        <v>4</v>
      </c>
      <c r="K373" t="s">
        <v>589</v>
      </c>
      <c r="L373" s="2">
        <v>5557758276</v>
      </c>
      <c r="M373" t="s">
        <v>94</v>
      </c>
      <c r="N373" t="s">
        <v>42</v>
      </c>
    </row>
    <row r="374" spans="8:14" x14ac:dyDescent="0.35">
      <c r="H374" t="s">
        <v>348</v>
      </c>
      <c r="I374" t="s">
        <v>741</v>
      </c>
      <c r="J374">
        <v>34</v>
      </c>
      <c r="K374" t="s">
        <v>349</v>
      </c>
      <c r="L374" s="2">
        <v>5554799198</v>
      </c>
      <c r="M374" t="s">
        <v>237</v>
      </c>
      <c r="N374" t="s">
        <v>47</v>
      </c>
    </row>
    <row r="375" spans="8:14" x14ac:dyDescent="0.35">
      <c r="H375" t="s">
        <v>348</v>
      </c>
      <c r="I375" t="s">
        <v>746</v>
      </c>
      <c r="J375">
        <v>22</v>
      </c>
      <c r="K375" t="s">
        <v>454</v>
      </c>
      <c r="L375" s="2">
        <v>5556123268</v>
      </c>
      <c r="M375" t="s">
        <v>237</v>
      </c>
      <c r="N375" t="s">
        <v>47</v>
      </c>
    </row>
    <row r="376" spans="8:14" x14ac:dyDescent="0.35">
      <c r="H376" t="s">
        <v>92</v>
      </c>
      <c r="I376" t="s">
        <v>741</v>
      </c>
      <c r="J376">
        <v>33</v>
      </c>
      <c r="K376" t="s">
        <v>93</v>
      </c>
      <c r="L376" s="2">
        <v>5552267646</v>
      </c>
      <c r="M376" t="s">
        <v>94</v>
      </c>
      <c r="N376" t="s">
        <v>42</v>
      </c>
    </row>
    <row r="377" spans="8:14" x14ac:dyDescent="0.35">
      <c r="H377" t="s">
        <v>92</v>
      </c>
      <c r="I377" t="s">
        <v>753</v>
      </c>
      <c r="J377">
        <v>4</v>
      </c>
      <c r="K377" t="s">
        <v>451</v>
      </c>
      <c r="L377" s="2">
        <v>5556078748</v>
      </c>
      <c r="M377" t="s">
        <v>94</v>
      </c>
      <c r="N377" t="s">
        <v>42</v>
      </c>
    </row>
    <row r="378" spans="8:14" x14ac:dyDescent="0.35">
      <c r="H378" t="s">
        <v>66</v>
      </c>
      <c r="I378" t="s">
        <v>741</v>
      </c>
      <c r="J378">
        <v>25</v>
      </c>
      <c r="K378" t="s">
        <v>77</v>
      </c>
      <c r="L378" s="2">
        <v>5552156082</v>
      </c>
      <c r="M378" t="s">
        <v>78</v>
      </c>
      <c r="N378" t="s">
        <v>47</v>
      </c>
    </row>
    <row r="379" spans="8:14" x14ac:dyDescent="0.35">
      <c r="H379" t="s">
        <v>66</v>
      </c>
      <c r="I379" t="s">
        <v>751</v>
      </c>
      <c r="J379">
        <v>3</v>
      </c>
      <c r="K379" t="s">
        <v>526</v>
      </c>
      <c r="L379" s="2">
        <v>5557033474</v>
      </c>
      <c r="M379" t="s">
        <v>78</v>
      </c>
      <c r="N379" t="s">
        <v>47</v>
      </c>
    </row>
    <row r="380" spans="8:14" x14ac:dyDescent="0.35">
      <c r="H380" t="s">
        <v>66</v>
      </c>
      <c r="I380" t="s">
        <v>745</v>
      </c>
      <c r="J380">
        <v>21</v>
      </c>
      <c r="K380" t="s">
        <v>642</v>
      </c>
      <c r="L380" s="2">
        <v>5558461164</v>
      </c>
      <c r="M380" t="s">
        <v>78</v>
      </c>
      <c r="N380" t="s">
        <v>47</v>
      </c>
    </row>
    <row r="381" spans="8:14" x14ac:dyDescent="0.35">
      <c r="H381" t="s">
        <v>66</v>
      </c>
      <c r="I381" t="s">
        <v>747</v>
      </c>
      <c r="J381">
        <v>42</v>
      </c>
      <c r="K381" t="s">
        <v>651</v>
      </c>
      <c r="L381" s="2">
        <v>5558529208</v>
      </c>
      <c r="M381" t="s">
        <v>78</v>
      </c>
      <c r="N381" t="s">
        <v>47</v>
      </c>
    </row>
    <row r="382" spans="8:14" x14ac:dyDescent="0.35">
      <c r="H382" t="s">
        <v>229</v>
      </c>
      <c r="I382" t="s">
        <v>741</v>
      </c>
      <c r="J382">
        <v>27</v>
      </c>
      <c r="K382" t="s">
        <v>230</v>
      </c>
      <c r="L382" s="2">
        <v>5553460592</v>
      </c>
      <c r="M382" t="s">
        <v>108</v>
      </c>
      <c r="N382" t="s">
        <v>42</v>
      </c>
    </row>
    <row r="383" spans="8:14" x14ac:dyDescent="0.35">
      <c r="H383" t="s">
        <v>229</v>
      </c>
      <c r="I383" t="s">
        <v>744</v>
      </c>
      <c r="J383">
        <v>10</v>
      </c>
      <c r="K383" t="s">
        <v>320</v>
      </c>
      <c r="L383" s="2">
        <v>5554360231</v>
      </c>
      <c r="M383" t="s">
        <v>108</v>
      </c>
      <c r="N383" t="s">
        <v>42</v>
      </c>
    </row>
    <row r="384" spans="8:14" x14ac:dyDescent="0.35">
      <c r="H384" t="s">
        <v>229</v>
      </c>
      <c r="I384" t="s">
        <v>752</v>
      </c>
      <c r="J384">
        <v>3</v>
      </c>
      <c r="K384" t="s">
        <v>387</v>
      </c>
      <c r="L384" s="2">
        <v>5555405372</v>
      </c>
      <c r="M384" t="s">
        <v>108</v>
      </c>
      <c r="N384" t="s">
        <v>42</v>
      </c>
    </row>
    <row r="385" spans="8:14" x14ac:dyDescent="0.35">
      <c r="H385" t="s">
        <v>229</v>
      </c>
      <c r="I385" t="s">
        <v>751</v>
      </c>
      <c r="J385">
        <v>21</v>
      </c>
      <c r="K385" t="s">
        <v>428</v>
      </c>
      <c r="L385" s="2">
        <v>5555758004</v>
      </c>
      <c r="M385" t="s">
        <v>108</v>
      </c>
      <c r="N385" t="s">
        <v>42</v>
      </c>
    </row>
    <row r="386" spans="8:14" x14ac:dyDescent="0.35">
      <c r="H386" t="s">
        <v>579</v>
      </c>
      <c r="I386" t="s">
        <v>741</v>
      </c>
      <c r="J386">
        <v>9</v>
      </c>
      <c r="K386" t="s">
        <v>580</v>
      </c>
      <c r="L386" s="2">
        <v>5557632365</v>
      </c>
      <c r="M386" t="s">
        <v>218</v>
      </c>
      <c r="N386" t="s">
        <v>42</v>
      </c>
    </row>
    <row r="387" spans="8:14" x14ac:dyDescent="0.35">
      <c r="H387" t="s">
        <v>170</v>
      </c>
      <c r="I387" t="s">
        <v>741</v>
      </c>
      <c r="J387">
        <v>31</v>
      </c>
      <c r="K387" t="s">
        <v>171</v>
      </c>
      <c r="L387" s="2">
        <v>5553085978</v>
      </c>
      <c r="M387" t="s">
        <v>69</v>
      </c>
      <c r="N387" t="s">
        <v>47</v>
      </c>
    </row>
    <row r="388" spans="8:14" x14ac:dyDescent="0.35">
      <c r="H388" t="s">
        <v>170</v>
      </c>
      <c r="I388" t="s">
        <v>745</v>
      </c>
      <c r="J388">
        <v>30</v>
      </c>
      <c r="K388" t="s">
        <v>406</v>
      </c>
      <c r="L388" s="2">
        <v>5559271068</v>
      </c>
      <c r="M388" t="s">
        <v>69</v>
      </c>
      <c r="N388" t="s">
        <v>47</v>
      </c>
    </row>
    <row r="389" spans="8:14" x14ac:dyDescent="0.35">
      <c r="H389" t="s">
        <v>170</v>
      </c>
      <c r="I389" t="s">
        <v>747</v>
      </c>
      <c r="J389">
        <v>0</v>
      </c>
      <c r="K389" t="s">
        <v>706</v>
      </c>
      <c r="L389" s="2">
        <v>5559405397</v>
      </c>
      <c r="M389" t="s">
        <v>69</v>
      </c>
      <c r="N389" t="s">
        <v>47</v>
      </c>
    </row>
    <row r="390" spans="8:14" x14ac:dyDescent="0.35">
      <c r="H390" t="s">
        <v>170</v>
      </c>
      <c r="I390" t="s">
        <v>748</v>
      </c>
      <c r="J390">
        <v>19</v>
      </c>
      <c r="K390" t="s">
        <v>733</v>
      </c>
      <c r="L390" s="2">
        <v>5559801685</v>
      </c>
      <c r="M390" t="s">
        <v>69</v>
      </c>
      <c r="N390" t="s">
        <v>47</v>
      </c>
    </row>
    <row r="391" spans="8:14" x14ac:dyDescent="0.35">
      <c r="H391" t="s">
        <v>574</v>
      </c>
      <c r="I391" t="s">
        <v>741</v>
      </c>
      <c r="J391">
        <v>13</v>
      </c>
      <c r="K391" t="s">
        <v>575</v>
      </c>
      <c r="L391" s="2">
        <v>5557591883</v>
      </c>
      <c r="M391" t="s">
        <v>151</v>
      </c>
      <c r="N391" t="s">
        <v>42</v>
      </c>
    </row>
    <row r="392" spans="8:14" x14ac:dyDescent="0.35">
      <c r="H392" t="s">
        <v>542</v>
      </c>
      <c r="I392" t="s">
        <v>741</v>
      </c>
      <c r="J392">
        <v>50</v>
      </c>
      <c r="K392" t="s">
        <v>543</v>
      </c>
      <c r="L392" s="2">
        <v>5557195100</v>
      </c>
      <c r="M392" t="s">
        <v>46</v>
      </c>
      <c r="N392" t="s">
        <v>47</v>
      </c>
    </row>
    <row r="393" spans="8:14" x14ac:dyDescent="0.35">
      <c r="H393" t="s">
        <v>542</v>
      </c>
      <c r="I393" t="s">
        <v>750</v>
      </c>
      <c r="J393">
        <v>20</v>
      </c>
      <c r="K393" t="s">
        <v>650</v>
      </c>
      <c r="L393" s="2">
        <v>5558526749</v>
      </c>
      <c r="M393" t="s">
        <v>46</v>
      </c>
      <c r="N393" t="s">
        <v>47</v>
      </c>
    </row>
    <row r="394" spans="8:14" x14ac:dyDescent="0.35">
      <c r="H394" t="s">
        <v>284</v>
      </c>
      <c r="I394" t="s">
        <v>741</v>
      </c>
      <c r="J394">
        <v>4</v>
      </c>
      <c r="K394" t="s">
        <v>285</v>
      </c>
      <c r="L394" s="2">
        <v>5553957271</v>
      </c>
      <c r="M394" t="s">
        <v>108</v>
      </c>
      <c r="N394" t="s">
        <v>42</v>
      </c>
    </row>
    <row r="395" spans="8:14" x14ac:dyDescent="0.35">
      <c r="H395" t="s">
        <v>516</v>
      </c>
      <c r="I395" t="s">
        <v>741</v>
      </c>
      <c r="J395">
        <v>28</v>
      </c>
      <c r="K395" t="s">
        <v>517</v>
      </c>
      <c r="L395" s="2">
        <v>5556925623</v>
      </c>
      <c r="M395" t="s">
        <v>86</v>
      </c>
      <c r="N395" t="s">
        <v>42</v>
      </c>
    </row>
    <row r="396" spans="8:14" x14ac:dyDescent="0.35">
      <c r="H396" t="s">
        <v>516</v>
      </c>
      <c r="I396" t="s">
        <v>750</v>
      </c>
      <c r="J396">
        <v>43</v>
      </c>
      <c r="K396" t="s">
        <v>571</v>
      </c>
      <c r="L396" s="2">
        <v>5557579700</v>
      </c>
      <c r="M396" t="s">
        <v>86</v>
      </c>
      <c r="N396" t="s">
        <v>42</v>
      </c>
    </row>
    <row r="397" spans="8:14" x14ac:dyDescent="0.35">
      <c r="H397" t="s">
        <v>516</v>
      </c>
      <c r="I397" t="s">
        <v>742</v>
      </c>
      <c r="J397">
        <v>16</v>
      </c>
      <c r="K397" t="s">
        <v>576</v>
      </c>
      <c r="L397" s="2">
        <v>5557601347</v>
      </c>
      <c r="M397" t="s">
        <v>86</v>
      </c>
      <c r="N397" t="s">
        <v>42</v>
      </c>
    </row>
    <row r="398" spans="8:14" x14ac:dyDescent="0.35">
      <c r="H398" t="s">
        <v>516</v>
      </c>
      <c r="I398" t="s">
        <v>753</v>
      </c>
      <c r="J398">
        <v>16</v>
      </c>
      <c r="K398" t="s">
        <v>679</v>
      </c>
      <c r="L398" s="2">
        <v>5559031083</v>
      </c>
      <c r="M398" t="s">
        <v>86</v>
      </c>
      <c r="N398" t="s">
        <v>42</v>
      </c>
    </row>
    <row r="399" spans="8:14" x14ac:dyDescent="0.35">
      <c r="H399" t="s">
        <v>122</v>
      </c>
      <c r="I399" t="s">
        <v>741</v>
      </c>
      <c r="J399">
        <v>23</v>
      </c>
      <c r="K399" t="s">
        <v>123</v>
      </c>
      <c r="L399" s="2">
        <v>5552532426</v>
      </c>
      <c r="M399" t="s">
        <v>86</v>
      </c>
      <c r="N399" t="s">
        <v>42</v>
      </c>
    </row>
    <row r="400" spans="8:14" x14ac:dyDescent="0.35">
      <c r="H400" t="s">
        <v>122</v>
      </c>
      <c r="I400" t="s">
        <v>749</v>
      </c>
      <c r="J400">
        <v>0</v>
      </c>
      <c r="K400" t="s">
        <v>683</v>
      </c>
      <c r="L400" s="2">
        <v>5559077151</v>
      </c>
      <c r="M400" t="s">
        <v>86</v>
      </c>
      <c r="N400" t="s">
        <v>42</v>
      </c>
    </row>
    <row r="401" spans="8:14" x14ac:dyDescent="0.35">
      <c r="H401" t="s">
        <v>52</v>
      </c>
      <c r="I401" t="s">
        <v>741</v>
      </c>
      <c r="J401">
        <v>13</v>
      </c>
      <c r="K401" t="s">
        <v>156</v>
      </c>
      <c r="L401" s="2">
        <v>5552856285</v>
      </c>
      <c r="M401" t="s">
        <v>157</v>
      </c>
      <c r="N401" t="s">
        <v>42</v>
      </c>
    </row>
    <row r="402" spans="8:14" x14ac:dyDescent="0.35">
      <c r="H402" t="s">
        <v>52</v>
      </c>
      <c r="I402" t="s">
        <v>749</v>
      </c>
      <c r="J402">
        <v>43</v>
      </c>
      <c r="K402" t="s">
        <v>168</v>
      </c>
      <c r="L402" s="2">
        <v>5553048471</v>
      </c>
      <c r="M402" t="s">
        <v>157</v>
      </c>
      <c r="N402" t="s">
        <v>42</v>
      </c>
    </row>
    <row r="403" spans="8:14" x14ac:dyDescent="0.35">
      <c r="H403" t="s">
        <v>52</v>
      </c>
      <c r="I403" t="s">
        <v>744</v>
      </c>
      <c r="J403">
        <v>1</v>
      </c>
      <c r="K403" t="s">
        <v>515</v>
      </c>
      <c r="L403" s="2">
        <v>5556909283</v>
      </c>
      <c r="M403" t="s">
        <v>157</v>
      </c>
      <c r="N403" t="s">
        <v>42</v>
      </c>
    </row>
    <row r="404" spans="8:14" x14ac:dyDescent="0.35">
      <c r="H404" t="s">
        <v>52</v>
      </c>
      <c r="I404" t="s">
        <v>752</v>
      </c>
      <c r="J404">
        <v>12</v>
      </c>
      <c r="K404" t="s">
        <v>678</v>
      </c>
      <c r="L404" s="2">
        <v>5559004358</v>
      </c>
      <c r="M404" t="s">
        <v>157</v>
      </c>
      <c r="N404" t="s">
        <v>42</v>
      </c>
    </row>
    <row r="405" spans="8:14" x14ac:dyDescent="0.35">
      <c r="H405" t="s">
        <v>244</v>
      </c>
      <c r="I405" t="s">
        <v>741</v>
      </c>
      <c r="J405">
        <v>48</v>
      </c>
      <c r="K405" t="s">
        <v>245</v>
      </c>
      <c r="L405" s="2">
        <v>5553543732</v>
      </c>
      <c r="M405" t="s">
        <v>80</v>
      </c>
      <c r="N405" t="s">
        <v>47</v>
      </c>
    </row>
    <row r="406" spans="8:14" x14ac:dyDescent="0.35">
      <c r="H406" t="s">
        <v>244</v>
      </c>
      <c r="I406" t="s">
        <v>747</v>
      </c>
      <c r="J406">
        <v>3</v>
      </c>
      <c r="K406" t="s">
        <v>548</v>
      </c>
      <c r="L406" s="2">
        <v>5557240926</v>
      </c>
      <c r="M406" t="s">
        <v>80</v>
      </c>
      <c r="N406" t="s">
        <v>47</v>
      </c>
    </row>
    <row r="407" spans="8:14" x14ac:dyDescent="0.35">
      <c r="H407" t="s">
        <v>140</v>
      </c>
      <c r="I407" t="s">
        <v>741</v>
      </c>
      <c r="J407">
        <v>19</v>
      </c>
      <c r="K407" t="s">
        <v>141</v>
      </c>
      <c r="L407" s="2">
        <v>5552758045</v>
      </c>
      <c r="M407" t="s">
        <v>51</v>
      </c>
      <c r="N407" t="s">
        <v>47</v>
      </c>
    </row>
    <row r="408" spans="8:14" x14ac:dyDescent="0.35">
      <c r="H408" t="s">
        <v>140</v>
      </c>
      <c r="I408" t="s">
        <v>749</v>
      </c>
      <c r="J408">
        <v>34</v>
      </c>
      <c r="K408" t="s">
        <v>539</v>
      </c>
      <c r="L408" s="2">
        <v>5557096181</v>
      </c>
      <c r="M408" t="s">
        <v>51</v>
      </c>
      <c r="N408" t="s">
        <v>47</v>
      </c>
    </row>
    <row r="409" spans="8:14" x14ac:dyDescent="0.35">
      <c r="H409" t="s">
        <v>140</v>
      </c>
      <c r="I409" t="s">
        <v>744</v>
      </c>
      <c r="J409">
        <v>18</v>
      </c>
      <c r="K409" t="s">
        <v>638</v>
      </c>
      <c r="L409" s="2">
        <v>5558393912</v>
      </c>
      <c r="M409" t="s">
        <v>51</v>
      </c>
      <c r="N409" t="s">
        <v>47</v>
      </c>
    </row>
    <row r="410" spans="8:14" x14ac:dyDescent="0.35">
      <c r="H410" t="s">
        <v>140</v>
      </c>
      <c r="I410" t="s">
        <v>752</v>
      </c>
      <c r="J410">
        <v>19</v>
      </c>
      <c r="K410" t="s">
        <v>685</v>
      </c>
      <c r="L410" s="2">
        <v>5559116853</v>
      </c>
      <c r="M410" t="s">
        <v>51</v>
      </c>
      <c r="N410" t="s">
        <v>47</v>
      </c>
    </row>
    <row r="411" spans="8:14" x14ac:dyDescent="0.35">
      <c r="H411" t="s">
        <v>199</v>
      </c>
      <c r="I411" t="s">
        <v>741</v>
      </c>
      <c r="J411">
        <v>39</v>
      </c>
      <c r="K411" t="s">
        <v>200</v>
      </c>
      <c r="L411" s="2">
        <v>5553251907</v>
      </c>
      <c r="M411" t="s">
        <v>144</v>
      </c>
      <c r="N411" t="s">
        <v>42</v>
      </c>
    </row>
    <row r="412" spans="8:14" x14ac:dyDescent="0.35">
      <c r="H412" t="s">
        <v>199</v>
      </c>
      <c r="I412" t="s">
        <v>742</v>
      </c>
      <c r="J412">
        <v>50</v>
      </c>
      <c r="K412" t="s">
        <v>502</v>
      </c>
      <c r="L412" s="2">
        <v>5556617388</v>
      </c>
      <c r="M412" t="s">
        <v>144</v>
      </c>
      <c r="N412" t="s">
        <v>42</v>
      </c>
    </row>
    <row r="413" spans="8:14" x14ac:dyDescent="0.35">
      <c r="H413" t="s">
        <v>199</v>
      </c>
      <c r="I413" t="s">
        <v>753</v>
      </c>
      <c r="J413">
        <v>19</v>
      </c>
      <c r="K413" t="s">
        <v>521</v>
      </c>
      <c r="L413" s="2">
        <v>5556988354</v>
      </c>
      <c r="M413" t="s">
        <v>144</v>
      </c>
      <c r="N413" t="s">
        <v>42</v>
      </c>
    </row>
    <row r="414" spans="8:14" x14ac:dyDescent="0.35">
      <c r="H414" t="s">
        <v>199</v>
      </c>
      <c r="I414" t="s">
        <v>743</v>
      </c>
      <c r="J414">
        <v>47</v>
      </c>
      <c r="K414" t="s">
        <v>665</v>
      </c>
      <c r="L414" s="2">
        <v>5558763455</v>
      </c>
      <c r="M414" t="s">
        <v>144</v>
      </c>
      <c r="N414" t="s">
        <v>42</v>
      </c>
    </row>
    <row r="415" spans="8:14" x14ac:dyDescent="0.35">
      <c r="H415" t="s">
        <v>120</v>
      </c>
      <c r="I415" t="s">
        <v>741</v>
      </c>
      <c r="J415">
        <v>1</v>
      </c>
      <c r="K415" t="s">
        <v>121</v>
      </c>
      <c r="L415" s="2">
        <v>5552520807</v>
      </c>
      <c r="M415" t="s">
        <v>41</v>
      </c>
      <c r="N415" t="s">
        <v>42</v>
      </c>
    </row>
    <row r="416" spans="8:14" x14ac:dyDescent="0.35">
      <c r="H416" t="s">
        <v>120</v>
      </c>
      <c r="I416" t="s">
        <v>746</v>
      </c>
      <c r="J416">
        <v>31</v>
      </c>
      <c r="K416" t="s">
        <v>169</v>
      </c>
      <c r="L416" s="2">
        <v>5553074200</v>
      </c>
      <c r="M416" t="s">
        <v>41</v>
      </c>
      <c r="N416" t="s">
        <v>42</v>
      </c>
    </row>
    <row r="417" spans="8:14" x14ac:dyDescent="0.35">
      <c r="H417" t="s">
        <v>120</v>
      </c>
      <c r="I417" t="s">
        <v>750</v>
      </c>
      <c r="J417">
        <v>33</v>
      </c>
      <c r="K417" t="s">
        <v>676</v>
      </c>
      <c r="L417" s="2">
        <v>5558974054</v>
      </c>
      <c r="M417" t="s">
        <v>41</v>
      </c>
      <c r="N417" t="s">
        <v>42</v>
      </c>
    </row>
    <row r="418" spans="8:14" x14ac:dyDescent="0.35">
      <c r="H418" t="s">
        <v>440</v>
      </c>
      <c r="I418" t="s">
        <v>741</v>
      </c>
      <c r="J418">
        <v>28</v>
      </c>
      <c r="K418" t="s">
        <v>441</v>
      </c>
      <c r="L418" s="2">
        <v>5555960721</v>
      </c>
      <c r="M418" t="s">
        <v>157</v>
      </c>
      <c r="N418" t="s">
        <v>42</v>
      </c>
    </row>
    <row r="419" spans="8:14" x14ac:dyDescent="0.35">
      <c r="H419" t="s">
        <v>440</v>
      </c>
      <c r="I419" t="s">
        <v>752</v>
      </c>
      <c r="J419">
        <v>37</v>
      </c>
      <c r="K419" t="s">
        <v>493</v>
      </c>
      <c r="L419" s="2">
        <v>5556496310</v>
      </c>
      <c r="M419" t="s">
        <v>157</v>
      </c>
      <c r="N419" t="s">
        <v>42</v>
      </c>
    </row>
    <row r="420" spans="8:14" x14ac:dyDescent="0.35">
      <c r="H420" t="s">
        <v>440</v>
      </c>
      <c r="I420" t="s">
        <v>751</v>
      </c>
      <c r="J420">
        <v>6</v>
      </c>
      <c r="K420" t="s">
        <v>549</v>
      </c>
      <c r="L420" s="2">
        <v>5557258384</v>
      </c>
      <c r="M420" t="s">
        <v>157</v>
      </c>
      <c r="N420" t="s">
        <v>42</v>
      </c>
    </row>
    <row r="421" spans="8:14" x14ac:dyDescent="0.35">
      <c r="H421" t="s">
        <v>309</v>
      </c>
      <c r="I421" t="s">
        <v>741</v>
      </c>
      <c r="J421">
        <v>1</v>
      </c>
      <c r="K421" t="s">
        <v>310</v>
      </c>
      <c r="L421" s="2">
        <v>5554198246</v>
      </c>
      <c r="M421" t="s">
        <v>218</v>
      </c>
      <c r="N421" t="s">
        <v>42</v>
      </c>
    </row>
    <row r="422" spans="8:14" x14ac:dyDescent="0.35">
      <c r="H422" t="s">
        <v>398</v>
      </c>
      <c r="I422" t="s">
        <v>741</v>
      </c>
      <c r="J422">
        <v>2</v>
      </c>
      <c r="K422" t="s">
        <v>399</v>
      </c>
      <c r="L422" s="2">
        <v>5555514047</v>
      </c>
      <c r="M422" t="s">
        <v>132</v>
      </c>
      <c r="N422" t="s">
        <v>42</v>
      </c>
    </row>
    <row r="423" spans="8:14" x14ac:dyDescent="0.35">
      <c r="H423" t="s">
        <v>248</v>
      </c>
      <c r="I423" t="s">
        <v>741</v>
      </c>
      <c r="J423">
        <v>50</v>
      </c>
      <c r="K423" t="s">
        <v>249</v>
      </c>
      <c r="L423" s="2">
        <v>5553612323</v>
      </c>
      <c r="M423" t="s">
        <v>250</v>
      </c>
      <c r="N423" t="s">
        <v>251</v>
      </c>
    </row>
    <row r="424" spans="8:14" x14ac:dyDescent="0.35">
      <c r="H424" t="s">
        <v>248</v>
      </c>
      <c r="I424" t="s">
        <v>746</v>
      </c>
      <c r="J424">
        <v>23</v>
      </c>
      <c r="K424" t="s">
        <v>414</v>
      </c>
      <c r="L424" s="2">
        <v>5555596201</v>
      </c>
      <c r="M424" t="s">
        <v>250</v>
      </c>
      <c r="N424" t="s">
        <v>251</v>
      </c>
    </row>
    <row r="425" spans="8:14" x14ac:dyDescent="0.35">
      <c r="H425" t="s">
        <v>248</v>
      </c>
      <c r="I425" t="s">
        <v>750</v>
      </c>
      <c r="J425">
        <v>3</v>
      </c>
      <c r="K425" t="s">
        <v>567</v>
      </c>
      <c r="L425" s="2">
        <v>5557480546</v>
      </c>
      <c r="M425" t="s">
        <v>250</v>
      </c>
      <c r="N425" t="s">
        <v>251</v>
      </c>
    </row>
    <row r="426" spans="8:14" x14ac:dyDescent="0.35">
      <c r="H426" t="s">
        <v>455</v>
      </c>
      <c r="I426" t="s">
        <v>741</v>
      </c>
      <c r="J426">
        <v>48</v>
      </c>
      <c r="K426" t="s">
        <v>456</v>
      </c>
      <c r="L426" s="2">
        <v>5556133958</v>
      </c>
      <c r="M426" t="s">
        <v>132</v>
      </c>
      <c r="N426" t="s">
        <v>42</v>
      </c>
    </row>
    <row r="427" spans="8:14" x14ac:dyDescent="0.35">
      <c r="H427" t="s">
        <v>455</v>
      </c>
      <c r="I427" t="s">
        <v>746</v>
      </c>
      <c r="J427">
        <v>12</v>
      </c>
      <c r="K427" t="s">
        <v>591</v>
      </c>
      <c r="L427" s="2">
        <v>5557781320</v>
      </c>
      <c r="M427" t="s">
        <v>132</v>
      </c>
      <c r="N427" t="s">
        <v>42</v>
      </c>
    </row>
    <row r="428" spans="8:14" x14ac:dyDescent="0.35">
      <c r="H428" t="s">
        <v>246</v>
      </c>
      <c r="I428" t="s">
        <v>741</v>
      </c>
      <c r="J428">
        <v>49</v>
      </c>
      <c r="K428" t="s">
        <v>247</v>
      </c>
      <c r="L428" s="2">
        <v>5553569279</v>
      </c>
      <c r="M428" t="s">
        <v>69</v>
      </c>
      <c r="N428" t="s">
        <v>47</v>
      </c>
    </row>
    <row r="429" spans="8:14" x14ac:dyDescent="0.35">
      <c r="H429" t="s">
        <v>246</v>
      </c>
      <c r="I429" t="s">
        <v>749</v>
      </c>
      <c r="J429">
        <v>13</v>
      </c>
      <c r="K429" t="s">
        <v>410</v>
      </c>
      <c r="L429" s="2">
        <v>5555574775</v>
      </c>
      <c r="M429" t="s">
        <v>69</v>
      </c>
      <c r="N429" t="s">
        <v>47</v>
      </c>
    </row>
    <row r="430" spans="8:14" x14ac:dyDescent="0.35">
      <c r="H430" t="s">
        <v>204</v>
      </c>
      <c r="I430" t="s">
        <v>741</v>
      </c>
      <c r="J430">
        <v>19</v>
      </c>
      <c r="K430" t="s">
        <v>205</v>
      </c>
      <c r="L430" s="2">
        <v>5553318227</v>
      </c>
      <c r="M430" t="s">
        <v>206</v>
      </c>
      <c r="N430" t="s">
        <v>207</v>
      </c>
    </row>
    <row r="431" spans="8:14" x14ac:dyDescent="0.35">
      <c r="H431" t="s">
        <v>204</v>
      </c>
      <c r="I431" t="s">
        <v>752</v>
      </c>
      <c r="J431">
        <v>28</v>
      </c>
      <c r="K431" t="s">
        <v>257</v>
      </c>
      <c r="L431" s="2">
        <v>5553643047</v>
      </c>
      <c r="M431" t="s">
        <v>206</v>
      </c>
      <c r="N431" t="s">
        <v>207</v>
      </c>
    </row>
    <row r="432" spans="8:14" x14ac:dyDescent="0.35">
      <c r="H432" t="s">
        <v>204</v>
      </c>
      <c r="I432" t="s">
        <v>751</v>
      </c>
      <c r="J432">
        <v>9</v>
      </c>
      <c r="K432" t="s">
        <v>258</v>
      </c>
      <c r="L432" s="2">
        <v>5553674456</v>
      </c>
      <c r="M432" t="s">
        <v>206</v>
      </c>
      <c r="N432" t="s">
        <v>207</v>
      </c>
    </row>
    <row r="433" spans="8:14" x14ac:dyDescent="0.35">
      <c r="H433" t="s">
        <v>204</v>
      </c>
      <c r="I433" t="s">
        <v>745</v>
      </c>
      <c r="J433">
        <v>46</v>
      </c>
      <c r="K433" t="s">
        <v>646</v>
      </c>
      <c r="L433" s="2">
        <v>5558495466</v>
      </c>
      <c r="M433" t="s">
        <v>206</v>
      </c>
      <c r="N433" t="s">
        <v>207</v>
      </c>
    </row>
    <row r="434" spans="8:14" x14ac:dyDescent="0.35">
      <c r="H434" t="s">
        <v>532</v>
      </c>
      <c r="I434" t="s">
        <v>741</v>
      </c>
      <c r="J434">
        <v>7</v>
      </c>
      <c r="K434" t="s">
        <v>533</v>
      </c>
      <c r="L434" s="2">
        <v>5557055838</v>
      </c>
      <c r="M434" t="s">
        <v>108</v>
      </c>
      <c r="N434" t="s">
        <v>42</v>
      </c>
    </row>
    <row r="435" spans="8:14" x14ac:dyDescent="0.35">
      <c r="H435" t="s">
        <v>532</v>
      </c>
      <c r="I435" t="s">
        <v>751</v>
      </c>
      <c r="J435">
        <v>34</v>
      </c>
      <c r="K435" t="s">
        <v>422</v>
      </c>
      <c r="L435" s="2">
        <v>5559852704</v>
      </c>
      <c r="M435" t="s">
        <v>108</v>
      </c>
      <c r="N435" t="s">
        <v>42</v>
      </c>
    </row>
    <row r="436" spans="8:14" x14ac:dyDescent="0.35">
      <c r="H436" t="s">
        <v>489</v>
      </c>
      <c r="I436" t="s">
        <v>741</v>
      </c>
      <c r="J436">
        <v>10</v>
      </c>
      <c r="K436" t="s">
        <v>490</v>
      </c>
      <c r="L436" s="2">
        <v>5556472102</v>
      </c>
      <c r="M436" t="s">
        <v>108</v>
      </c>
      <c r="N436" t="s">
        <v>42</v>
      </c>
    </row>
    <row r="437" spans="8:14" x14ac:dyDescent="0.35">
      <c r="H437" t="s">
        <v>489</v>
      </c>
      <c r="I437" t="s">
        <v>744</v>
      </c>
      <c r="J437">
        <v>14</v>
      </c>
      <c r="K437" t="s">
        <v>561</v>
      </c>
      <c r="L437" s="2">
        <v>5557436746</v>
      </c>
      <c r="M437" t="s">
        <v>108</v>
      </c>
      <c r="N437" t="s">
        <v>42</v>
      </c>
    </row>
    <row r="438" spans="8:14" x14ac:dyDescent="0.35">
      <c r="H438" t="s">
        <v>489</v>
      </c>
      <c r="I438" t="s">
        <v>752</v>
      </c>
      <c r="J438">
        <v>47</v>
      </c>
      <c r="K438" t="s">
        <v>604</v>
      </c>
      <c r="L438" s="2">
        <v>5557948712</v>
      </c>
      <c r="M438" t="s">
        <v>108</v>
      </c>
      <c r="N438" t="s">
        <v>42</v>
      </c>
    </row>
    <row r="439" spans="8:14" x14ac:dyDescent="0.35">
      <c r="H439" t="s">
        <v>489</v>
      </c>
      <c r="I439" t="s">
        <v>751</v>
      </c>
      <c r="J439">
        <v>3</v>
      </c>
      <c r="K439" t="s">
        <v>687</v>
      </c>
      <c r="L439" s="2">
        <v>5559155324</v>
      </c>
      <c r="M439" t="s">
        <v>108</v>
      </c>
      <c r="N439" t="s">
        <v>42</v>
      </c>
    </row>
    <row r="440" spans="8:14" x14ac:dyDescent="0.35">
      <c r="H440" t="s">
        <v>470</v>
      </c>
      <c r="I440" t="s">
        <v>741</v>
      </c>
      <c r="J440">
        <v>38</v>
      </c>
      <c r="K440" t="s">
        <v>471</v>
      </c>
      <c r="L440" s="2">
        <v>5556273522</v>
      </c>
      <c r="M440" t="s">
        <v>91</v>
      </c>
      <c r="N440" t="s">
        <v>42</v>
      </c>
    </row>
    <row r="441" spans="8:14" x14ac:dyDescent="0.35">
      <c r="H441" t="s">
        <v>470</v>
      </c>
      <c r="I441" t="s">
        <v>748</v>
      </c>
      <c r="J441">
        <v>38</v>
      </c>
      <c r="K441" t="s">
        <v>475</v>
      </c>
      <c r="L441" s="2">
        <v>5556318343</v>
      </c>
      <c r="M441" t="s">
        <v>91</v>
      </c>
      <c r="N441" t="s">
        <v>42</v>
      </c>
    </row>
    <row r="442" spans="8:14" x14ac:dyDescent="0.35">
      <c r="H442" t="s">
        <v>470</v>
      </c>
      <c r="I442" t="s">
        <v>746</v>
      </c>
      <c r="J442">
        <v>18</v>
      </c>
      <c r="K442" t="s">
        <v>597</v>
      </c>
      <c r="L442" s="2">
        <v>5557913169</v>
      </c>
      <c r="M442" t="s">
        <v>91</v>
      </c>
      <c r="N442" t="s">
        <v>42</v>
      </c>
    </row>
    <row r="443" spans="8:14" x14ac:dyDescent="0.35">
      <c r="H443" t="s">
        <v>297</v>
      </c>
      <c r="I443" t="s">
        <v>741</v>
      </c>
      <c r="J443">
        <v>7</v>
      </c>
      <c r="K443" t="s">
        <v>298</v>
      </c>
      <c r="L443" s="2">
        <v>5554083877</v>
      </c>
      <c r="M443" t="s">
        <v>80</v>
      </c>
      <c r="N443" t="s">
        <v>47</v>
      </c>
    </row>
    <row r="444" spans="8:14" x14ac:dyDescent="0.35">
      <c r="H444" t="s">
        <v>297</v>
      </c>
      <c r="I444" t="s">
        <v>748</v>
      </c>
      <c r="J444">
        <v>6</v>
      </c>
      <c r="K444" t="s">
        <v>442</v>
      </c>
      <c r="L444" s="2">
        <v>5555967593</v>
      </c>
      <c r="M444" t="s">
        <v>80</v>
      </c>
      <c r="N444" t="s">
        <v>47</v>
      </c>
    </row>
    <row r="445" spans="8:14" x14ac:dyDescent="0.35">
      <c r="H445" t="s">
        <v>297</v>
      </c>
      <c r="I445" t="s">
        <v>746</v>
      </c>
      <c r="J445">
        <v>38</v>
      </c>
      <c r="K445" t="s">
        <v>544</v>
      </c>
      <c r="L445" s="2">
        <v>5557198324</v>
      </c>
      <c r="M445" t="s">
        <v>80</v>
      </c>
      <c r="N445" t="s">
        <v>47</v>
      </c>
    </row>
    <row r="446" spans="8:14" x14ac:dyDescent="0.35">
      <c r="H446" t="s">
        <v>221</v>
      </c>
      <c r="I446" t="s">
        <v>741</v>
      </c>
      <c r="J446">
        <v>49</v>
      </c>
      <c r="K446" t="s">
        <v>222</v>
      </c>
      <c r="L446" s="2">
        <v>5553422116</v>
      </c>
      <c r="M446" t="s">
        <v>69</v>
      </c>
      <c r="N446" t="s">
        <v>47</v>
      </c>
    </row>
    <row r="447" spans="8:14" x14ac:dyDescent="0.35">
      <c r="H447" t="s">
        <v>221</v>
      </c>
      <c r="I447" t="s">
        <v>747</v>
      </c>
      <c r="J447">
        <v>16</v>
      </c>
      <c r="K447" t="s">
        <v>323</v>
      </c>
      <c r="L447" s="2">
        <v>5554431279</v>
      </c>
      <c r="M447" t="s">
        <v>69</v>
      </c>
      <c r="N447" t="s">
        <v>47</v>
      </c>
    </row>
    <row r="448" spans="8:14" x14ac:dyDescent="0.35">
      <c r="H448" t="s">
        <v>221</v>
      </c>
      <c r="I448" t="s">
        <v>748</v>
      </c>
      <c r="J448">
        <v>3</v>
      </c>
      <c r="K448" t="s">
        <v>520</v>
      </c>
      <c r="L448" s="2">
        <v>5556941133</v>
      </c>
      <c r="M448" t="s">
        <v>69</v>
      </c>
      <c r="N448" t="s">
        <v>47</v>
      </c>
    </row>
    <row r="449" spans="8:14" x14ac:dyDescent="0.35">
      <c r="H449" t="s">
        <v>221</v>
      </c>
      <c r="I449" t="s">
        <v>746</v>
      </c>
      <c r="J449">
        <v>5</v>
      </c>
      <c r="K449" t="s">
        <v>712</v>
      </c>
      <c r="L449" s="2">
        <v>5559457003</v>
      </c>
      <c r="M449" t="s">
        <v>69</v>
      </c>
      <c r="N449" t="s">
        <v>47</v>
      </c>
    </row>
    <row r="450" spans="8:14" x14ac:dyDescent="0.35">
      <c r="H450" t="s">
        <v>418</v>
      </c>
      <c r="I450" t="s">
        <v>741</v>
      </c>
      <c r="J450">
        <v>3</v>
      </c>
      <c r="K450" t="s">
        <v>419</v>
      </c>
      <c r="L450" s="2">
        <v>5555652879</v>
      </c>
      <c r="M450" t="s">
        <v>144</v>
      </c>
      <c r="N450" t="s">
        <v>42</v>
      </c>
    </row>
    <row r="451" spans="8:14" x14ac:dyDescent="0.35">
      <c r="H451" t="s">
        <v>112</v>
      </c>
      <c r="I451" t="s">
        <v>741</v>
      </c>
      <c r="J451">
        <v>43</v>
      </c>
      <c r="K451" t="s">
        <v>113</v>
      </c>
      <c r="L451" s="2">
        <v>5552467627</v>
      </c>
      <c r="M451" t="s">
        <v>62</v>
      </c>
      <c r="N451" t="s">
        <v>47</v>
      </c>
    </row>
    <row r="452" spans="8:14" x14ac:dyDescent="0.35">
      <c r="H452" t="s">
        <v>112</v>
      </c>
      <c r="I452" t="s">
        <v>751</v>
      </c>
      <c r="J452">
        <v>43</v>
      </c>
      <c r="K452" t="s">
        <v>359</v>
      </c>
      <c r="L452" s="2">
        <v>5555028048</v>
      </c>
      <c r="M452" t="s">
        <v>62</v>
      </c>
      <c r="N452" t="s">
        <v>47</v>
      </c>
    </row>
    <row r="453" spans="8:14" x14ac:dyDescent="0.35">
      <c r="H453" t="s">
        <v>181</v>
      </c>
      <c r="I453" t="s">
        <v>741</v>
      </c>
      <c r="J453">
        <v>7</v>
      </c>
      <c r="K453" t="s">
        <v>182</v>
      </c>
      <c r="L453" s="2">
        <v>5553166789</v>
      </c>
      <c r="M453" t="s">
        <v>82</v>
      </c>
      <c r="N453" t="s">
        <v>42</v>
      </c>
    </row>
    <row r="454" spans="8:14" x14ac:dyDescent="0.35">
      <c r="H454" t="s">
        <v>181</v>
      </c>
      <c r="I454" t="s">
        <v>753</v>
      </c>
      <c r="J454">
        <v>41</v>
      </c>
      <c r="K454" t="s">
        <v>675</v>
      </c>
      <c r="L454" s="2">
        <v>5558961479</v>
      </c>
      <c r="M454" t="s">
        <v>82</v>
      </c>
      <c r="N454" t="s">
        <v>42</v>
      </c>
    </row>
    <row r="455" spans="8:14" x14ac:dyDescent="0.35">
      <c r="H455" t="s">
        <v>383</v>
      </c>
      <c r="I455" t="s">
        <v>741</v>
      </c>
      <c r="J455">
        <v>11</v>
      </c>
      <c r="K455" t="s">
        <v>384</v>
      </c>
      <c r="L455" s="2">
        <v>5555376227</v>
      </c>
      <c r="M455" t="s">
        <v>91</v>
      </c>
      <c r="N455" t="s">
        <v>42</v>
      </c>
    </row>
    <row r="456" spans="8:14" x14ac:dyDescent="0.35">
      <c r="H456" t="s">
        <v>383</v>
      </c>
      <c r="I456" t="s">
        <v>753</v>
      </c>
      <c r="J456">
        <v>38</v>
      </c>
      <c r="K456" t="s">
        <v>478</v>
      </c>
      <c r="L456" s="2">
        <v>5556334783</v>
      </c>
      <c r="M456" t="s">
        <v>91</v>
      </c>
      <c r="N456" t="s">
        <v>42</v>
      </c>
    </row>
    <row r="457" spans="8:14" x14ac:dyDescent="0.35">
      <c r="H457" t="s">
        <v>383</v>
      </c>
      <c r="I457" t="s">
        <v>743</v>
      </c>
      <c r="J457">
        <v>5</v>
      </c>
      <c r="K457" t="s">
        <v>480</v>
      </c>
      <c r="L457" s="2">
        <v>5556349661</v>
      </c>
      <c r="M457" t="s">
        <v>91</v>
      </c>
      <c r="N457" t="s">
        <v>42</v>
      </c>
    </row>
    <row r="458" spans="8:14" x14ac:dyDescent="0.35">
      <c r="H458" t="s">
        <v>383</v>
      </c>
      <c r="I458" t="s">
        <v>749</v>
      </c>
      <c r="J458">
        <v>50</v>
      </c>
      <c r="K458" t="s">
        <v>735</v>
      </c>
      <c r="L458" s="2">
        <v>5559812577</v>
      </c>
      <c r="M458" t="s">
        <v>91</v>
      </c>
      <c r="N458" t="s">
        <v>42</v>
      </c>
    </row>
    <row r="459" spans="8:14" x14ac:dyDescent="0.35">
      <c r="H459" t="s">
        <v>43</v>
      </c>
      <c r="I459" t="s">
        <v>741</v>
      </c>
      <c r="J459">
        <v>26</v>
      </c>
      <c r="K459" t="s">
        <v>154</v>
      </c>
      <c r="L459" s="2">
        <v>5552845862</v>
      </c>
      <c r="M459" t="s">
        <v>127</v>
      </c>
      <c r="N459" t="s">
        <v>42</v>
      </c>
    </row>
    <row r="460" spans="8:14" x14ac:dyDescent="0.35">
      <c r="H460" t="s">
        <v>43</v>
      </c>
      <c r="I460" t="s">
        <v>742</v>
      </c>
      <c r="J460">
        <v>43</v>
      </c>
      <c r="K460" t="s">
        <v>270</v>
      </c>
      <c r="L460" s="2">
        <v>5553861812</v>
      </c>
      <c r="M460" t="s">
        <v>127</v>
      </c>
      <c r="N460" t="s">
        <v>42</v>
      </c>
    </row>
    <row r="461" spans="8:14" x14ac:dyDescent="0.35">
      <c r="H461" t="s">
        <v>43</v>
      </c>
      <c r="I461" t="s">
        <v>753</v>
      </c>
      <c r="J461">
        <v>1</v>
      </c>
      <c r="K461" t="s">
        <v>534</v>
      </c>
      <c r="L461" s="2">
        <v>5557057956</v>
      </c>
      <c r="M461" t="s">
        <v>127</v>
      </c>
      <c r="N461" t="s">
        <v>42</v>
      </c>
    </row>
    <row r="462" spans="8:14" x14ac:dyDescent="0.35">
      <c r="H462" t="s">
        <v>268</v>
      </c>
      <c r="I462" t="s">
        <v>741</v>
      </c>
      <c r="J462">
        <v>47</v>
      </c>
      <c r="K462" t="s">
        <v>269</v>
      </c>
      <c r="L462" s="2">
        <v>5553845777</v>
      </c>
      <c r="M462" t="s">
        <v>51</v>
      </c>
      <c r="N462" t="s">
        <v>47</v>
      </c>
    </row>
    <row r="463" spans="8:14" x14ac:dyDescent="0.35">
      <c r="H463" t="s">
        <v>268</v>
      </c>
      <c r="I463" t="s">
        <v>743</v>
      </c>
      <c r="J463">
        <v>11</v>
      </c>
      <c r="K463" t="s">
        <v>396</v>
      </c>
      <c r="L463" s="2">
        <v>5555489195</v>
      </c>
      <c r="M463" t="s">
        <v>51</v>
      </c>
      <c r="N463" t="s">
        <v>47</v>
      </c>
    </row>
    <row r="464" spans="8:14" x14ac:dyDescent="0.35">
      <c r="H464" t="s">
        <v>268</v>
      </c>
      <c r="I464" t="s">
        <v>749</v>
      </c>
      <c r="J464">
        <v>6</v>
      </c>
      <c r="K464" t="s">
        <v>566</v>
      </c>
      <c r="L464" s="2">
        <v>5557467350</v>
      </c>
      <c r="M464" t="s">
        <v>51</v>
      </c>
      <c r="N464" t="s">
        <v>47</v>
      </c>
    </row>
    <row r="465" spans="8:14" x14ac:dyDescent="0.35">
      <c r="H465" t="s">
        <v>467</v>
      </c>
      <c r="I465" t="s">
        <v>741</v>
      </c>
      <c r="J465">
        <v>29</v>
      </c>
      <c r="K465" t="s">
        <v>468</v>
      </c>
      <c r="L465" s="2">
        <v>5556201939</v>
      </c>
      <c r="M465" t="s">
        <v>58</v>
      </c>
      <c r="N465" t="s">
        <v>42</v>
      </c>
    </row>
    <row r="466" spans="8:14" x14ac:dyDescent="0.35">
      <c r="H466" t="s">
        <v>467</v>
      </c>
      <c r="I466" t="s">
        <v>750</v>
      </c>
      <c r="J466">
        <v>15</v>
      </c>
      <c r="K466" t="s">
        <v>472</v>
      </c>
      <c r="L466" s="2">
        <v>5556293919</v>
      </c>
      <c r="M466" t="s">
        <v>58</v>
      </c>
      <c r="N466" t="s">
        <v>42</v>
      </c>
    </row>
    <row r="467" spans="8:14" x14ac:dyDescent="0.35">
      <c r="H467" t="s">
        <v>467</v>
      </c>
      <c r="I467" t="s">
        <v>742</v>
      </c>
      <c r="J467">
        <v>4</v>
      </c>
      <c r="K467" t="s">
        <v>647</v>
      </c>
      <c r="L467" s="2">
        <v>5558495578</v>
      </c>
      <c r="M467" t="s">
        <v>58</v>
      </c>
      <c r="N467" t="s">
        <v>42</v>
      </c>
    </row>
    <row r="468" spans="8:14" x14ac:dyDescent="0.35">
      <c r="H468" t="s">
        <v>467</v>
      </c>
      <c r="I468" t="s">
        <v>753</v>
      </c>
      <c r="J468">
        <v>48</v>
      </c>
      <c r="K468" t="s">
        <v>677</v>
      </c>
      <c r="L468" s="2">
        <v>5558998858</v>
      </c>
      <c r="M468" t="s">
        <v>58</v>
      </c>
      <c r="N468" t="s">
        <v>42</v>
      </c>
    </row>
    <row r="469" spans="8:14" x14ac:dyDescent="0.35">
      <c r="H469" t="s">
        <v>125</v>
      </c>
      <c r="I469" t="s">
        <v>741</v>
      </c>
      <c r="J469">
        <v>39</v>
      </c>
      <c r="K469" t="s">
        <v>126</v>
      </c>
      <c r="L469" s="2">
        <v>5552586965</v>
      </c>
      <c r="M469" t="s">
        <v>127</v>
      </c>
      <c r="N469" t="s">
        <v>42</v>
      </c>
    </row>
    <row r="470" spans="8:14" x14ac:dyDescent="0.35">
      <c r="H470" t="s">
        <v>125</v>
      </c>
      <c r="I470" t="s">
        <v>746</v>
      </c>
      <c r="J470">
        <v>35</v>
      </c>
      <c r="K470" t="s">
        <v>389</v>
      </c>
      <c r="L470" s="2">
        <v>5555429349</v>
      </c>
      <c r="M470" t="s">
        <v>127</v>
      </c>
      <c r="N470" t="s">
        <v>42</v>
      </c>
    </row>
    <row r="471" spans="8:14" x14ac:dyDescent="0.35">
      <c r="H471" t="s">
        <v>125</v>
      </c>
      <c r="I471" t="s">
        <v>750</v>
      </c>
      <c r="J471">
        <v>44</v>
      </c>
      <c r="K471" t="s">
        <v>400</v>
      </c>
      <c r="L471" s="2">
        <v>5555517188</v>
      </c>
      <c r="M471" t="s">
        <v>127</v>
      </c>
      <c r="N471" t="s">
        <v>42</v>
      </c>
    </row>
    <row r="472" spans="8:14" x14ac:dyDescent="0.35">
      <c r="H472" t="s">
        <v>125</v>
      </c>
      <c r="I472" t="s">
        <v>742</v>
      </c>
      <c r="J472">
        <v>49</v>
      </c>
      <c r="K472" t="s">
        <v>639</v>
      </c>
      <c r="L472" s="2">
        <v>5558435520</v>
      </c>
      <c r="M472" t="s">
        <v>127</v>
      </c>
      <c r="N472" t="s">
        <v>42</v>
      </c>
    </row>
    <row r="473" spans="8:14" x14ac:dyDescent="0.35">
      <c r="H473" t="s">
        <v>214</v>
      </c>
      <c r="I473" t="s">
        <v>741</v>
      </c>
      <c r="J473">
        <v>28</v>
      </c>
      <c r="K473" t="s">
        <v>215</v>
      </c>
      <c r="L473" s="2">
        <v>5553401746</v>
      </c>
      <c r="M473" t="s">
        <v>69</v>
      </c>
      <c r="N473" t="s">
        <v>47</v>
      </c>
    </row>
    <row r="474" spans="8:14" x14ac:dyDescent="0.35">
      <c r="H474" t="s">
        <v>214</v>
      </c>
      <c r="I474" t="s">
        <v>747</v>
      </c>
      <c r="J474">
        <v>33</v>
      </c>
      <c r="K474" t="s">
        <v>560</v>
      </c>
      <c r="L474" s="2">
        <v>5557375153</v>
      </c>
      <c r="M474" t="s">
        <v>69</v>
      </c>
      <c r="N474" t="s">
        <v>47</v>
      </c>
    </row>
    <row r="475" spans="8:14" x14ac:dyDescent="0.35">
      <c r="H475" t="s">
        <v>376</v>
      </c>
      <c r="I475" t="s">
        <v>741</v>
      </c>
      <c r="J475">
        <v>37</v>
      </c>
      <c r="K475" t="s">
        <v>377</v>
      </c>
      <c r="L475" s="2">
        <v>5555197419</v>
      </c>
      <c r="M475" t="s">
        <v>250</v>
      </c>
      <c r="N475" t="s">
        <v>251</v>
      </c>
    </row>
    <row r="476" spans="8:14" x14ac:dyDescent="0.35">
      <c r="H476" t="s">
        <v>55</v>
      </c>
      <c r="I476" t="s">
        <v>741</v>
      </c>
      <c r="J476">
        <v>12</v>
      </c>
      <c r="K476" t="s">
        <v>158</v>
      </c>
      <c r="L476" s="2">
        <v>5552970600</v>
      </c>
      <c r="M476" t="s">
        <v>54</v>
      </c>
      <c r="N476" t="s">
        <v>42</v>
      </c>
    </row>
    <row r="477" spans="8:14" x14ac:dyDescent="0.35">
      <c r="H477" t="s">
        <v>55</v>
      </c>
      <c r="I477" t="s">
        <v>748</v>
      </c>
      <c r="J477">
        <v>1</v>
      </c>
      <c r="K477" t="s">
        <v>343</v>
      </c>
      <c r="L477" s="2">
        <v>5554752601</v>
      </c>
      <c r="M477" t="s">
        <v>54</v>
      </c>
      <c r="N477" t="s">
        <v>42</v>
      </c>
    </row>
    <row r="478" spans="8:14" x14ac:dyDescent="0.35">
      <c r="H478" t="s">
        <v>55</v>
      </c>
      <c r="I478" t="s">
        <v>746</v>
      </c>
      <c r="J478">
        <v>16</v>
      </c>
      <c r="K478" t="s">
        <v>608</v>
      </c>
      <c r="L478" s="2">
        <v>5558001230</v>
      </c>
      <c r="M478" t="s">
        <v>54</v>
      </c>
      <c r="N478" t="s">
        <v>42</v>
      </c>
    </row>
    <row r="479" spans="8:14" x14ac:dyDescent="0.35">
      <c r="H479" t="s">
        <v>239</v>
      </c>
      <c r="I479" t="s">
        <v>741</v>
      </c>
      <c r="J479">
        <v>20</v>
      </c>
      <c r="K479" t="s">
        <v>240</v>
      </c>
      <c r="L479" s="2">
        <v>5553512477</v>
      </c>
      <c r="M479" t="s">
        <v>41</v>
      </c>
      <c r="N479" t="s">
        <v>42</v>
      </c>
    </row>
    <row r="480" spans="8:14" x14ac:dyDescent="0.35">
      <c r="H480" t="s">
        <v>239</v>
      </c>
      <c r="I480" t="s">
        <v>751</v>
      </c>
      <c r="J480">
        <v>14</v>
      </c>
      <c r="K480" t="s">
        <v>254</v>
      </c>
      <c r="L480" s="2">
        <v>5553613500</v>
      </c>
      <c r="M480" t="s">
        <v>41</v>
      </c>
      <c r="N480" t="s">
        <v>42</v>
      </c>
    </row>
    <row r="481" spans="8:14" x14ac:dyDescent="0.35">
      <c r="H481" t="s">
        <v>239</v>
      </c>
      <c r="I481" t="s">
        <v>745</v>
      </c>
      <c r="J481">
        <v>28</v>
      </c>
      <c r="K481" t="s">
        <v>161</v>
      </c>
      <c r="L481" s="2">
        <v>5553815626</v>
      </c>
      <c r="M481" t="s">
        <v>41</v>
      </c>
      <c r="N481" t="s">
        <v>42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69831-9BF7-47A6-9455-02B7593405A8}">
  <dimension ref="B1:V481"/>
  <sheetViews>
    <sheetView topLeftCell="A47" workbookViewId="0">
      <selection activeCell="D4" sqref="D4"/>
    </sheetView>
  </sheetViews>
  <sheetFormatPr defaultRowHeight="14.5" x14ac:dyDescent="0.35"/>
  <cols>
    <col min="1" max="1" width="3.7265625" customWidth="1"/>
    <col min="2" max="2" width="16.54296875" customWidth="1"/>
    <col min="3" max="3" width="47.453125" bestFit="1" customWidth="1"/>
    <col min="4" max="7" width="9.1796875" customWidth="1"/>
    <col min="8" max="8" width="21.54296875" bestFit="1" customWidth="1"/>
    <col min="9" max="9" width="10.26953125" bestFit="1" customWidth="1"/>
    <col min="10" max="10" width="10.90625" bestFit="1" customWidth="1"/>
    <col min="11" max="11" width="15" bestFit="1" customWidth="1"/>
    <col min="12" max="12" width="15.54296875" bestFit="1" customWidth="1"/>
    <col min="13" max="13" width="18" bestFit="1" customWidth="1"/>
    <col min="14" max="14" width="11" bestFit="1" customWidth="1"/>
    <col min="15" max="15" width="12" bestFit="1" customWidth="1"/>
    <col min="20" max="20" width="9.453125" bestFit="1" customWidth="1"/>
  </cols>
  <sheetData>
    <row r="1" spans="2:22" s="1" customFormat="1" ht="30" customHeight="1" x14ac:dyDescent="0.5">
      <c r="B1" s="1" t="s">
        <v>820</v>
      </c>
    </row>
    <row r="3" spans="2:22" x14ac:dyDescent="0.35">
      <c r="B3" t="s">
        <v>28</v>
      </c>
      <c r="C3" t="s">
        <v>755</v>
      </c>
      <c r="D3" t="s">
        <v>756</v>
      </c>
      <c r="H3" t="s">
        <v>26</v>
      </c>
      <c r="I3" t="s">
        <v>740</v>
      </c>
      <c r="J3" t="s">
        <v>754</v>
      </c>
      <c r="K3" t="s">
        <v>33</v>
      </c>
      <c r="L3" t="s">
        <v>34</v>
      </c>
      <c r="M3" t="s">
        <v>35</v>
      </c>
      <c r="N3" t="s">
        <v>36</v>
      </c>
    </row>
    <row r="4" spans="2:22" x14ac:dyDescent="0.35">
      <c r="B4" t="s">
        <v>29</v>
      </c>
      <c r="C4" t="e" cm="1" vm="34">
        <f t="array" ref="C4">_xlfn._ARRAY(_xlfn._ARRAYROW(_xlfn._xlws.FILTER(tblCustomers[[Location]:[Inventory]],tblCustomers[Customer Name]=tblCallList11[[#This Row],[Customer]])))</f>
        <v>#VALUE!</v>
      </c>
      <c r="D4">
        <f>SUM(_xlfn.CHOOSECOLS(tblCallList11[[#This Row],[Location, Inventory]],2))</f>
        <v>80</v>
      </c>
      <c r="H4" t="s">
        <v>598</v>
      </c>
      <c r="I4" t="s">
        <v>741</v>
      </c>
      <c r="J4">
        <v>35</v>
      </c>
      <c r="K4" t="s">
        <v>599</v>
      </c>
      <c r="L4" s="2">
        <v>5557914872</v>
      </c>
      <c r="M4" t="s">
        <v>73</v>
      </c>
      <c r="N4" t="s">
        <v>74</v>
      </c>
      <c r="T4" s="3"/>
    </row>
    <row r="5" spans="2:22" x14ac:dyDescent="0.35">
      <c r="B5" t="s">
        <v>30</v>
      </c>
      <c r="C5" t="e" cm="1" vm="35">
        <f t="array" ref="C5">_xlfn._ARRAY(_xlfn._ARRAYROW(_xlfn._xlws.FILTER(tblCustomers[[Location]:[Inventory]],tblCustomers[Customer Name]=tblCallList11[[#This Row],[Customer]])))</f>
        <v>#VALUE!</v>
      </c>
      <c r="D5">
        <f>SUM(_xlfn.CHOOSECOLS(tblCallList11[[#This Row],[Location, Inventory]],2))</f>
        <v>54</v>
      </c>
      <c r="H5" t="s">
        <v>385</v>
      </c>
      <c r="I5" t="s">
        <v>741</v>
      </c>
      <c r="J5">
        <v>25</v>
      </c>
      <c r="K5" t="s">
        <v>386</v>
      </c>
      <c r="L5" s="2">
        <v>5555390223</v>
      </c>
      <c r="M5" t="s">
        <v>51</v>
      </c>
      <c r="N5" t="s">
        <v>47</v>
      </c>
      <c r="T5" s="3"/>
    </row>
    <row r="6" spans="2:22" x14ac:dyDescent="0.35">
      <c r="B6" t="s">
        <v>31</v>
      </c>
      <c r="C6" t="e" cm="1" vm="36">
        <f t="array" ref="C6">_xlfn._ARRAY(_xlfn._ARRAYROW(_xlfn._xlws.FILTER(tblCustomers[[Location]:[Inventory]],tblCustomers[Customer Name]=tblCallList11[[#This Row],[Customer]])))</f>
        <v>#VALUE!</v>
      </c>
      <c r="D6">
        <f>SUM(_xlfn.CHOOSECOLS(tblCallList11[[#This Row],[Location, Inventory]],2))</f>
        <v>16</v>
      </c>
      <c r="H6" t="s">
        <v>385</v>
      </c>
      <c r="I6" t="s">
        <v>743</v>
      </c>
      <c r="J6">
        <v>10</v>
      </c>
      <c r="K6" t="s">
        <v>628</v>
      </c>
      <c r="L6" s="2">
        <v>5558229486</v>
      </c>
      <c r="M6" t="s">
        <v>51</v>
      </c>
      <c r="N6" t="s">
        <v>47</v>
      </c>
      <c r="V6" s="4" t="s">
        <v>37</v>
      </c>
    </row>
    <row r="7" spans="2:22" x14ac:dyDescent="0.35">
      <c r="B7" t="s">
        <v>38</v>
      </c>
      <c r="C7" t="e" cm="1" vm="37">
        <f t="array" ref="C7">_xlfn._ARRAY(_xlfn._ARRAYROW(_xlfn._xlws.FILTER(tblCustomers[[Location]:[Inventory]],tblCustomers[Customer Name]=tblCallList11[[#This Row],[Customer]])))</f>
        <v>#VALUE!</v>
      </c>
      <c r="D7">
        <f>SUM(_xlfn.CHOOSECOLS(tblCallList11[[#This Row],[Location, Inventory]],2))</f>
        <v>108</v>
      </c>
      <c r="H7" t="s">
        <v>29</v>
      </c>
      <c r="I7" t="s">
        <v>741</v>
      </c>
      <c r="J7">
        <v>22</v>
      </c>
      <c r="K7" t="s">
        <v>53</v>
      </c>
      <c r="L7" s="2">
        <v>5552264675</v>
      </c>
      <c r="M7" t="s">
        <v>54</v>
      </c>
      <c r="N7" t="s">
        <v>42</v>
      </c>
      <c r="V7" t="str" cm="1">
        <f t="array" ref="V7:V199">_xlfn._xlws.SORT(_xlfn.UNIQUE(H4:H481))</f>
        <v>Adventure Surf</v>
      </c>
    </row>
    <row r="8" spans="2:22" x14ac:dyDescent="0.35">
      <c r="B8" t="s">
        <v>407</v>
      </c>
      <c r="C8" t="e" cm="1" vm="38">
        <f t="array" ref="C8">_xlfn._ARRAY(_xlfn._ARRAYROW(_xlfn._xlws.FILTER(tblCustomers[[Location]:[Inventory]],tblCustomers[Customer Name]=tblCallList11[[#This Row],[Customer]])))</f>
        <v>#VALUE!</v>
      </c>
      <c r="D8">
        <f>SUM(_xlfn.CHOOSECOLS(tblCallList11[[#This Row],[Location, Inventory]],2))</f>
        <v>70</v>
      </c>
      <c r="H8" t="s">
        <v>29</v>
      </c>
      <c r="I8" t="s">
        <v>746</v>
      </c>
      <c r="J8">
        <v>36</v>
      </c>
      <c r="K8" t="s">
        <v>83</v>
      </c>
      <c r="L8" s="2">
        <v>5552879911</v>
      </c>
      <c r="M8" t="s">
        <v>54</v>
      </c>
      <c r="N8" t="s">
        <v>42</v>
      </c>
      <c r="V8" t="str">
        <v>Aqua Edge</v>
      </c>
    </row>
    <row r="9" spans="2:22" x14ac:dyDescent="0.35">
      <c r="B9" t="s">
        <v>48</v>
      </c>
      <c r="C9" t="e" cm="1" vm="39">
        <f t="array" ref="C9">_xlfn._ARRAY(_xlfn._ARRAYROW(_xlfn._xlws.FILTER(tblCustomers[[Location]:[Inventory]],tblCustomers[Customer Name]=tblCallList11[[#This Row],[Customer]])))</f>
        <v>#VALUE!</v>
      </c>
      <c r="D9">
        <f>SUM(_xlfn.CHOOSECOLS(tblCallList11[[#This Row],[Location, Inventory]],2))</f>
        <v>30</v>
      </c>
      <c r="H9" t="s">
        <v>29</v>
      </c>
      <c r="I9" t="s">
        <v>750</v>
      </c>
      <c r="J9">
        <v>2</v>
      </c>
      <c r="K9" t="s">
        <v>264</v>
      </c>
      <c r="L9" s="2">
        <v>5553794109</v>
      </c>
      <c r="M9" t="s">
        <v>54</v>
      </c>
      <c r="N9" t="s">
        <v>42</v>
      </c>
      <c r="V9" t="str">
        <v>Aqua Surf</v>
      </c>
    </row>
    <row r="10" spans="2:22" x14ac:dyDescent="0.35">
      <c r="B10" t="s">
        <v>52</v>
      </c>
      <c r="C10" t="e" cm="1" vm="40">
        <f t="array" ref="C10">_xlfn._ARRAY(_xlfn._ARRAYROW(_xlfn._xlws.FILTER(tblCustomers[[Location]:[Inventory]],tblCustomers[Customer Name]=tblCallList11[[#This Row],[Customer]])))</f>
        <v>#VALUE!</v>
      </c>
      <c r="D10">
        <f>SUM(_xlfn.CHOOSECOLS(tblCallList11[[#This Row],[Location, Inventory]],2))</f>
        <v>69</v>
      </c>
      <c r="H10" t="s">
        <v>29</v>
      </c>
      <c r="I10" t="s">
        <v>742</v>
      </c>
      <c r="J10">
        <v>20</v>
      </c>
      <c r="K10" t="s">
        <v>322</v>
      </c>
      <c r="L10" s="2">
        <v>5554385379</v>
      </c>
      <c r="M10" t="s">
        <v>54</v>
      </c>
      <c r="N10" t="s">
        <v>42</v>
      </c>
      <c r="V10" t="str">
        <v>Bayside Boards</v>
      </c>
    </row>
    <row r="11" spans="2:22" x14ac:dyDescent="0.35">
      <c r="B11" t="s">
        <v>55</v>
      </c>
      <c r="C11" t="e" cm="1" vm="41">
        <f t="array" ref="C11">_xlfn._ARRAY(_xlfn._ARRAYROW(_xlfn._xlws.FILTER(tblCustomers[[Location]:[Inventory]],tblCustomers[Customer Name]=tblCallList11[[#This Row],[Customer]])))</f>
        <v>#VALUE!</v>
      </c>
      <c r="D11">
        <f>SUM(_xlfn.CHOOSECOLS(tblCallList11[[#This Row],[Location, Inventory]],2))</f>
        <v>29</v>
      </c>
      <c r="H11" t="s">
        <v>294</v>
      </c>
      <c r="I11" t="s">
        <v>741</v>
      </c>
      <c r="J11">
        <v>22</v>
      </c>
      <c r="K11" t="s">
        <v>295</v>
      </c>
      <c r="L11" s="2">
        <v>5554055305</v>
      </c>
      <c r="M11" t="s">
        <v>86</v>
      </c>
      <c r="N11" t="s">
        <v>42</v>
      </c>
      <c r="V11" t="str">
        <v>Beach Boys Surf</v>
      </c>
    </row>
    <row r="12" spans="2:22" x14ac:dyDescent="0.35">
      <c r="B12" t="s">
        <v>59</v>
      </c>
      <c r="C12" t="e" cm="1" vm="42">
        <f t="array" ref="C12">_xlfn._ARRAY(_xlfn._ARRAYROW(_xlfn._xlws.FILTER(tblCustomers[[Location]:[Inventory]],tblCustomers[Customer Name]=tblCallList11[[#This Row],[Customer]])))</f>
        <v>#VALUE!</v>
      </c>
      <c r="D12">
        <f>SUM(_xlfn.CHOOSECOLS(tblCallList11[[#This Row],[Location, Inventory]],2))</f>
        <v>78</v>
      </c>
      <c r="H12" t="s">
        <v>294</v>
      </c>
      <c r="I12" t="s">
        <v>752</v>
      </c>
      <c r="J12">
        <v>33</v>
      </c>
      <c r="K12" t="s">
        <v>397</v>
      </c>
      <c r="L12" s="2">
        <v>5555495875</v>
      </c>
      <c r="M12" t="s">
        <v>86</v>
      </c>
      <c r="N12" t="s">
        <v>42</v>
      </c>
      <c r="V12" t="str">
        <v>Beach Break Boards</v>
      </c>
    </row>
    <row r="13" spans="2:22" x14ac:dyDescent="0.35">
      <c r="B13" t="s">
        <v>56</v>
      </c>
      <c r="C13" t="e" cm="1" vm="43">
        <f t="array" ref="C13">_xlfn._ARRAY(_xlfn._ARRAYROW(_xlfn._xlws.FILTER(tblCustomers[[Location]:[Inventory]],tblCustomers[Customer Name]=tblCallList11[[#This Row],[Customer]])))</f>
        <v>#VALUE!</v>
      </c>
      <c r="D13">
        <f>SUM(_xlfn.CHOOSECOLS(tblCallList11[[#This Row],[Location, Inventory]],2))</f>
        <v>63</v>
      </c>
      <c r="H13" t="s">
        <v>294</v>
      </c>
      <c r="I13" t="s">
        <v>751</v>
      </c>
      <c r="J13">
        <v>39</v>
      </c>
      <c r="K13" t="s">
        <v>409</v>
      </c>
      <c r="L13" s="2">
        <v>5555569215</v>
      </c>
      <c r="M13" t="s">
        <v>86</v>
      </c>
      <c r="N13" t="s">
        <v>42</v>
      </c>
      <c r="V13" t="str">
        <v>Beach Breeze Surf</v>
      </c>
    </row>
    <row r="14" spans="2:22" x14ac:dyDescent="0.35">
      <c r="B14" t="s">
        <v>70</v>
      </c>
      <c r="C14" t="e" cm="1" vm="44">
        <f t="array" ref="C14">_xlfn._ARRAY(_xlfn._ARRAYROW(_xlfn._xlws.FILTER(tblCustomers[[Location]:[Inventory]],tblCustomers[Customer Name]=tblCallList11[[#This Row],[Customer]])))</f>
        <v>#VALUE!</v>
      </c>
      <c r="D14">
        <f>SUM(_xlfn.CHOOSECOLS(tblCallList11[[#This Row],[Location, Inventory]],2))</f>
        <v>19</v>
      </c>
      <c r="H14" t="s">
        <v>294</v>
      </c>
      <c r="I14" t="s">
        <v>745</v>
      </c>
      <c r="J14">
        <v>7</v>
      </c>
      <c r="K14" t="s">
        <v>627</v>
      </c>
      <c r="L14" s="2">
        <v>5558208465</v>
      </c>
      <c r="M14" t="s">
        <v>86</v>
      </c>
      <c r="N14" t="s">
        <v>42</v>
      </c>
      <c r="V14" t="str">
        <v>Beach Dancer</v>
      </c>
    </row>
    <row r="15" spans="2:22" x14ac:dyDescent="0.35">
      <c r="B15" t="s">
        <v>75</v>
      </c>
      <c r="C15" t="e" cm="1" vm="45">
        <f t="array" ref="C15">_xlfn._ARRAY(_xlfn._ARRAYROW(_xlfn._xlws.FILTER(tblCustomers[[Location]:[Inventory]],tblCustomers[Customer Name]=tblCallList11[[#This Row],[Customer]])))</f>
        <v>#VALUE!</v>
      </c>
      <c r="D15">
        <f>SUM(_xlfn.CHOOSECOLS(tblCallList11[[#This Row],[Location, Inventory]],2))</f>
        <v>172</v>
      </c>
      <c r="H15" t="s">
        <v>67</v>
      </c>
      <c r="I15" t="s">
        <v>741</v>
      </c>
      <c r="J15">
        <v>8</v>
      </c>
      <c r="K15" t="s">
        <v>68</v>
      </c>
      <c r="L15" s="2">
        <v>5552143357</v>
      </c>
      <c r="M15" t="s">
        <v>69</v>
      </c>
      <c r="N15" t="s">
        <v>47</v>
      </c>
      <c r="V15" t="str">
        <v>Beach Patrol Surf</v>
      </c>
    </row>
    <row r="16" spans="2:22" x14ac:dyDescent="0.35">
      <c r="H16" t="s">
        <v>392</v>
      </c>
      <c r="I16" t="s">
        <v>741</v>
      </c>
      <c r="J16">
        <v>31</v>
      </c>
      <c r="K16" t="s">
        <v>393</v>
      </c>
      <c r="L16" s="2">
        <v>5555470744</v>
      </c>
      <c r="M16" t="s">
        <v>176</v>
      </c>
      <c r="N16" t="s">
        <v>177</v>
      </c>
      <c r="V16" t="str">
        <v>Beach Surf Co.</v>
      </c>
    </row>
    <row r="17" spans="8:22" x14ac:dyDescent="0.35">
      <c r="H17" t="s">
        <v>392</v>
      </c>
      <c r="I17" t="s">
        <v>747</v>
      </c>
      <c r="J17">
        <v>34</v>
      </c>
      <c r="K17" t="s">
        <v>686</v>
      </c>
      <c r="L17" s="2">
        <v>5559130770</v>
      </c>
      <c r="M17" t="s">
        <v>176</v>
      </c>
      <c r="N17" t="s">
        <v>177</v>
      </c>
      <c r="V17" t="str">
        <v>Beach Wave</v>
      </c>
    </row>
    <row r="18" spans="8:22" x14ac:dyDescent="0.35">
      <c r="H18" t="s">
        <v>227</v>
      </c>
      <c r="I18" t="s">
        <v>741</v>
      </c>
      <c r="J18">
        <v>13</v>
      </c>
      <c r="K18" t="s">
        <v>228</v>
      </c>
      <c r="L18" s="2">
        <v>5553445538</v>
      </c>
      <c r="M18" t="s">
        <v>51</v>
      </c>
      <c r="N18" t="s">
        <v>47</v>
      </c>
      <c r="V18" t="str">
        <v>Beach Wind Surf</v>
      </c>
    </row>
    <row r="19" spans="8:22" x14ac:dyDescent="0.35">
      <c r="H19" t="s">
        <v>562</v>
      </c>
      <c r="I19" t="s">
        <v>741</v>
      </c>
      <c r="J19">
        <v>30</v>
      </c>
      <c r="K19" t="s">
        <v>563</v>
      </c>
      <c r="L19" s="2">
        <v>5557440914</v>
      </c>
      <c r="M19" t="s">
        <v>62</v>
      </c>
      <c r="N19" t="s">
        <v>47</v>
      </c>
      <c r="V19" t="str">
        <v>Beachcomber Boards</v>
      </c>
    </row>
    <row r="20" spans="8:22" x14ac:dyDescent="0.35">
      <c r="H20" t="s">
        <v>562</v>
      </c>
      <c r="I20" t="s">
        <v>747</v>
      </c>
      <c r="J20">
        <v>37</v>
      </c>
      <c r="K20" t="s">
        <v>577</v>
      </c>
      <c r="L20" s="2">
        <v>5557608189</v>
      </c>
      <c r="M20" t="s">
        <v>62</v>
      </c>
      <c r="N20" t="s">
        <v>47</v>
      </c>
      <c r="V20" t="str">
        <v>Beachfront Bliss</v>
      </c>
    </row>
    <row r="21" spans="8:22" x14ac:dyDescent="0.35">
      <c r="H21" t="s">
        <v>562</v>
      </c>
      <c r="I21" t="s">
        <v>748</v>
      </c>
      <c r="J21">
        <v>28</v>
      </c>
      <c r="K21" t="s">
        <v>690</v>
      </c>
      <c r="L21" s="2">
        <v>5559235205</v>
      </c>
      <c r="M21" t="s">
        <v>62</v>
      </c>
      <c r="N21" t="s">
        <v>47</v>
      </c>
      <c r="V21" t="str">
        <v>Beachfront Boys Surf</v>
      </c>
    </row>
    <row r="22" spans="8:22" x14ac:dyDescent="0.35">
      <c r="H22" t="s">
        <v>505</v>
      </c>
      <c r="I22" t="s">
        <v>741</v>
      </c>
      <c r="J22">
        <v>28</v>
      </c>
      <c r="K22" t="s">
        <v>506</v>
      </c>
      <c r="L22" s="2">
        <v>5556746387</v>
      </c>
      <c r="M22" t="s">
        <v>132</v>
      </c>
      <c r="N22" t="s">
        <v>42</v>
      </c>
      <c r="V22" t="str">
        <v>Beachfront Surf</v>
      </c>
    </row>
    <row r="23" spans="8:22" x14ac:dyDescent="0.35">
      <c r="H23" t="s">
        <v>505</v>
      </c>
      <c r="I23" t="s">
        <v>747</v>
      </c>
      <c r="J23">
        <v>47</v>
      </c>
      <c r="K23" t="s">
        <v>615</v>
      </c>
      <c r="L23" s="2">
        <v>5558094969</v>
      </c>
      <c r="M23" t="s">
        <v>132</v>
      </c>
      <c r="N23" t="s">
        <v>42</v>
      </c>
      <c r="V23" t="str">
        <v>Beachfront Surf Co.</v>
      </c>
    </row>
    <row r="24" spans="8:22" x14ac:dyDescent="0.35">
      <c r="H24" t="s">
        <v>185</v>
      </c>
      <c r="I24" t="s">
        <v>741</v>
      </c>
      <c r="J24">
        <v>48</v>
      </c>
      <c r="K24" t="s">
        <v>186</v>
      </c>
      <c r="L24" s="2">
        <v>5553175047</v>
      </c>
      <c r="M24" t="s">
        <v>102</v>
      </c>
      <c r="N24" t="s">
        <v>42</v>
      </c>
      <c r="V24" t="str">
        <v>Beachside Bliss</v>
      </c>
    </row>
    <row r="25" spans="8:22" x14ac:dyDescent="0.35">
      <c r="H25" t="s">
        <v>185</v>
      </c>
      <c r="I25" t="s">
        <v>750</v>
      </c>
      <c r="J25">
        <v>29</v>
      </c>
      <c r="K25" t="s">
        <v>238</v>
      </c>
      <c r="L25" s="2">
        <v>5553507788</v>
      </c>
      <c r="M25" t="s">
        <v>102</v>
      </c>
      <c r="N25" t="s">
        <v>42</v>
      </c>
      <c r="V25" t="str">
        <v>Beachside Boards</v>
      </c>
    </row>
    <row r="26" spans="8:22" x14ac:dyDescent="0.35">
      <c r="H26" t="s">
        <v>185</v>
      </c>
      <c r="I26" t="s">
        <v>742</v>
      </c>
      <c r="J26">
        <v>42</v>
      </c>
      <c r="K26" t="s">
        <v>345</v>
      </c>
      <c r="L26" s="2">
        <v>5554758950</v>
      </c>
      <c r="M26" t="s">
        <v>102</v>
      </c>
      <c r="N26" t="s">
        <v>42</v>
      </c>
      <c r="V26" t="str">
        <v>Beachside Shred</v>
      </c>
    </row>
    <row r="27" spans="8:22" x14ac:dyDescent="0.35">
      <c r="H27" t="s">
        <v>185</v>
      </c>
      <c r="I27" t="s">
        <v>753</v>
      </c>
      <c r="J27">
        <v>23</v>
      </c>
      <c r="K27" t="s">
        <v>727</v>
      </c>
      <c r="L27" s="2">
        <v>5559636971</v>
      </c>
      <c r="M27" t="s">
        <v>102</v>
      </c>
      <c r="N27" t="s">
        <v>42</v>
      </c>
      <c r="V27" t="str">
        <v>Big Surf</v>
      </c>
    </row>
    <row r="28" spans="8:22" x14ac:dyDescent="0.35">
      <c r="H28" t="s">
        <v>116</v>
      </c>
      <c r="I28" t="s">
        <v>741</v>
      </c>
      <c r="J28">
        <v>31</v>
      </c>
      <c r="K28" t="s">
        <v>117</v>
      </c>
      <c r="L28" s="2">
        <v>5552492775</v>
      </c>
      <c r="M28" t="s">
        <v>46</v>
      </c>
      <c r="N28" t="s">
        <v>47</v>
      </c>
      <c r="V28" t="str">
        <v>Big Wave Surf</v>
      </c>
    </row>
    <row r="29" spans="8:22" x14ac:dyDescent="0.35">
      <c r="H29" t="s">
        <v>116</v>
      </c>
      <c r="I29" t="s">
        <v>742</v>
      </c>
      <c r="J29">
        <v>35</v>
      </c>
      <c r="K29" t="s">
        <v>637</v>
      </c>
      <c r="L29" s="2">
        <v>5558350289</v>
      </c>
      <c r="M29" t="s">
        <v>46</v>
      </c>
      <c r="N29" t="s">
        <v>47</v>
      </c>
      <c r="V29" t="str">
        <v>Blue Crest Surf</v>
      </c>
    </row>
    <row r="30" spans="8:22" x14ac:dyDescent="0.35">
      <c r="H30" t="s">
        <v>116</v>
      </c>
      <c r="I30" t="s">
        <v>753</v>
      </c>
      <c r="J30">
        <v>35</v>
      </c>
      <c r="K30" t="s">
        <v>688</v>
      </c>
      <c r="L30" s="2">
        <v>5559203013</v>
      </c>
      <c r="M30" t="s">
        <v>46</v>
      </c>
      <c r="N30" t="s">
        <v>47</v>
      </c>
      <c r="V30" t="str">
        <v>Blue Horizon Surf</v>
      </c>
    </row>
    <row r="31" spans="8:22" x14ac:dyDescent="0.35">
      <c r="H31" t="s">
        <v>116</v>
      </c>
      <c r="I31" t="s">
        <v>743</v>
      </c>
      <c r="J31">
        <v>16</v>
      </c>
      <c r="K31" t="s">
        <v>708</v>
      </c>
      <c r="L31" s="2">
        <v>5559414762</v>
      </c>
      <c r="M31" t="s">
        <v>46</v>
      </c>
      <c r="N31" t="s">
        <v>47</v>
      </c>
      <c r="V31" t="str">
        <v>Blue Ocean Surf</v>
      </c>
    </row>
    <row r="32" spans="8:22" x14ac:dyDescent="0.35">
      <c r="H32" t="s">
        <v>299</v>
      </c>
      <c r="I32" t="s">
        <v>741</v>
      </c>
      <c r="J32">
        <v>6</v>
      </c>
      <c r="K32" t="s">
        <v>300</v>
      </c>
      <c r="L32" s="2">
        <v>5554122084</v>
      </c>
      <c r="M32" t="s">
        <v>46</v>
      </c>
      <c r="N32" t="s">
        <v>47</v>
      </c>
      <c r="V32" t="str">
        <v>Blue Reef Surf</v>
      </c>
    </row>
    <row r="33" spans="8:22" x14ac:dyDescent="0.35">
      <c r="H33" t="s">
        <v>208</v>
      </c>
      <c r="I33" t="s">
        <v>741</v>
      </c>
      <c r="J33">
        <v>15</v>
      </c>
      <c r="K33" t="s">
        <v>209</v>
      </c>
      <c r="L33" s="2">
        <v>5553334967</v>
      </c>
      <c r="M33" t="s">
        <v>69</v>
      </c>
      <c r="N33" t="s">
        <v>47</v>
      </c>
      <c r="V33" t="str">
        <v>Blue Wave Surf</v>
      </c>
    </row>
    <row r="34" spans="8:22" x14ac:dyDescent="0.35">
      <c r="H34" t="s">
        <v>208</v>
      </c>
      <c r="I34" t="s">
        <v>745</v>
      </c>
      <c r="J34">
        <v>23</v>
      </c>
      <c r="K34" t="s">
        <v>672</v>
      </c>
      <c r="L34" s="2">
        <v>5558900509</v>
      </c>
      <c r="M34" t="s">
        <v>69</v>
      </c>
      <c r="N34" t="s">
        <v>47</v>
      </c>
      <c r="V34" t="str">
        <v>Board Leaders</v>
      </c>
    </row>
    <row r="35" spans="8:22" x14ac:dyDescent="0.35">
      <c r="H35" t="s">
        <v>208</v>
      </c>
      <c r="I35" t="s">
        <v>747</v>
      </c>
      <c r="J35">
        <v>39</v>
      </c>
      <c r="K35" t="s">
        <v>691</v>
      </c>
      <c r="L35" s="2">
        <v>5559242727</v>
      </c>
      <c r="M35" t="s">
        <v>69</v>
      </c>
      <c r="N35" t="s">
        <v>47</v>
      </c>
      <c r="V35" t="str">
        <v>Board Masters</v>
      </c>
    </row>
    <row r="36" spans="8:22" x14ac:dyDescent="0.35">
      <c r="H36" t="s">
        <v>278</v>
      </c>
      <c r="I36" t="s">
        <v>741</v>
      </c>
      <c r="J36">
        <v>22</v>
      </c>
      <c r="K36" t="s">
        <v>279</v>
      </c>
      <c r="L36" s="2">
        <v>5553933262</v>
      </c>
      <c r="M36" t="s">
        <v>69</v>
      </c>
      <c r="N36" t="s">
        <v>47</v>
      </c>
      <c r="V36" t="str">
        <v>Boardriders Club</v>
      </c>
    </row>
    <row r="37" spans="8:22" x14ac:dyDescent="0.35">
      <c r="H37" t="s">
        <v>278</v>
      </c>
      <c r="I37" t="s">
        <v>753</v>
      </c>
      <c r="J37">
        <v>22</v>
      </c>
      <c r="K37" t="s">
        <v>692</v>
      </c>
      <c r="L37" s="2">
        <v>5559244486</v>
      </c>
      <c r="M37" t="s">
        <v>69</v>
      </c>
      <c r="N37" t="s">
        <v>47</v>
      </c>
      <c r="V37" t="str">
        <v>Boardriders Surf</v>
      </c>
    </row>
    <row r="38" spans="8:22" x14ac:dyDescent="0.35">
      <c r="H38" t="s">
        <v>252</v>
      </c>
      <c r="I38" t="s">
        <v>741</v>
      </c>
      <c r="J38">
        <v>19</v>
      </c>
      <c r="K38" t="s">
        <v>253</v>
      </c>
      <c r="L38" s="2">
        <v>5553612807</v>
      </c>
      <c r="M38" t="s">
        <v>91</v>
      </c>
      <c r="N38" t="s">
        <v>42</v>
      </c>
      <c r="V38" t="str">
        <v>Boardwalk Surf</v>
      </c>
    </row>
    <row r="39" spans="8:22" x14ac:dyDescent="0.35">
      <c r="H39" t="s">
        <v>49</v>
      </c>
      <c r="I39" t="s">
        <v>741</v>
      </c>
      <c r="J39">
        <v>45</v>
      </c>
      <c r="K39" t="s">
        <v>50</v>
      </c>
      <c r="L39" s="2">
        <v>5552086767</v>
      </c>
      <c r="M39" t="s">
        <v>51</v>
      </c>
      <c r="N39" t="s">
        <v>47</v>
      </c>
      <c r="V39" t="str">
        <v>Breaker Bar Surf</v>
      </c>
    </row>
    <row r="40" spans="8:22" x14ac:dyDescent="0.35">
      <c r="H40" t="s">
        <v>49</v>
      </c>
      <c r="I40" t="s">
        <v>753</v>
      </c>
      <c r="J40">
        <v>19</v>
      </c>
      <c r="K40" t="s">
        <v>558</v>
      </c>
      <c r="L40" s="2">
        <v>5557337988</v>
      </c>
      <c r="M40" t="s">
        <v>51</v>
      </c>
      <c r="N40" t="s">
        <v>47</v>
      </c>
      <c r="V40" t="str">
        <v>Breaker Point Surf</v>
      </c>
    </row>
    <row r="41" spans="8:22" x14ac:dyDescent="0.35">
      <c r="H41" t="s">
        <v>49</v>
      </c>
      <c r="I41" t="s">
        <v>743</v>
      </c>
      <c r="J41">
        <v>7</v>
      </c>
      <c r="K41" t="s">
        <v>622</v>
      </c>
      <c r="L41" s="2">
        <v>5558144689</v>
      </c>
      <c r="M41" t="s">
        <v>51</v>
      </c>
      <c r="N41" t="s">
        <v>47</v>
      </c>
      <c r="V41" t="str">
        <v>Coastal Curves</v>
      </c>
    </row>
    <row r="42" spans="8:22" x14ac:dyDescent="0.35">
      <c r="H42" t="s">
        <v>49</v>
      </c>
      <c r="I42" t="s">
        <v>749</v>
      </c>
      <c r="J42">
        <v>8</v>
      </c>
      <c r="K42" t="s">
        <v>734</v>
      </c>
      <c r="L42" s="2">
        <v>5559806632</v>
      </c>
      <c r="M42" t="s">
        <v>51</v>
      </c>
      <c r="N42" t="s">
        <v>47</v>
      </c>
      <c r="V42" t="str">
        <v>Coastal Wave</v>
      </c>
    </row>
    <row r="43" spans="8:22" x14ac:dyDescent="0.35">
      <c r="H43" t="s">
        <v>312</v>
      </c>
      <c r="I43" t="s">
        <v>741</v>
      </c>
      <c r="J43">
        <v>10</v>
      </c>
      <c r="K43" t="s">
        <v>313</v>
      </c>
      <c r="L43" s="2">
        <v>5554293605</v>
      </c>
      <c r="M43" t="s">
        <v>237</v>
      </c>
      <c r="N43" t="s">
        <v>47</v>
      </c>
      <c r="V43" t="str">
        <v>Coastline Surf</v>
      </c>
    </row>
    <row r="44" spans="8:22" x14ac:dyDescent="0.35">
      <c r="H44" t="s">
        <v>312</v>
      </c>
      <c r="I44" t="s">
        <v>750</v>
      </c>
      <c r="J44">
        <v>30</v>
      </c>
      <c r="K44" t="s">
        <v>363</v>
      </c>
      <c r="L44" s="2">
        <v>5555077098</v>
      </c>
      <c r="M44" t="s">
        <v>237</v>
      </c>
      <c r="N44" t="s">
        <v>47</v>
      </c>
      <c r="V44" t="str">
        <v>Coral Cove</v>
      </c>
    </row>
    <row r="45" spans="8:22" x14ac:dyDescent="0.35">
      <c r="H45" t="s">
        <v>312</v>
      </c>
      <c r="I45" t="s">
        <v>742</v>
      </c>
      <c r="J45">
        <v>33</v>
      </c>
      <c r="K45" t="s">
        <v>645</v>
      </c>
      <c r="L45" s="2">
        <v>5558493944</v>
      </c>
      <c r="M45" t="s">
        <v>237</v>
      </c>
      <c r="N45" t="s">
        <v>47</v>
      </c>
      <c r="V45" t="str">
        <v>Coral Surf</v>
      </c>
    </row>
    <row r="46" spans="8:22" x14ac:dyDescent="0.35">
      <c r="H46" t="s">
        <v>138</v>
      </c>
      <c r="I46" t="s">
        <v>741</v>
      </c>
      <c r="J46">
        <v>2</v>
      </c>
      <c r="K46" t="s">
        <v>139</v>
      </c>
      <c r="L46" s="2">
        <v>5552716564</v>
      </c>
      <c r="M46" t="s">
        <v>41</v>
      </c>
      <c r="N46" t="s">
        <v>42</v>
      </c>
      <c r="V46" t="str">
        <v>Dream Wave</v>
      </c>
    </row>
    <row r="47" spans="8:22" x14ac:dyDescent="0.35">
      <c r="H47" t="s">
        <v>138</v>
      </c>
      <c r="I47" t="s">
        <v>746</v>
      </c>
      <c r="J47">
        <v>12</v>
      </c>
      <c r="K47" t="s">
        <v>459</v>
      </c>
      <c r="L47" s="2">
        <v>5556143811</v>
      </c>
      <c r="M47" t="s">
        <v>41</v>
      </c>
      <c r="N47" t="s">
        <v>42</v>
      </c>
      <c r="V47" t="str">
        <v>Dune Rider Surf</v>
      </c>
    </row>
    <row r="48" spans="8:22" x14ac:dyDescent="0.35">
      <c r="H48" t="s">
        <v>138</v>
      </c>
      <c r="I48" t="s">
        <v>750</v>
      </c>
      <c r="J48">
        <v>33</v>
      </c>
      <c r="K48" t="s">
        <v>662</v>
      </c>
      <c r="L48" s="2">
        <v>5558682651</v>
      </c>
      <c r="M48" t="s">
        <v>41</v>
      </c>
      <c r="N48" t="s">
        <v>42</v>
      </c>
      <c r="V48" t="str">
        <v>Dune Surf</v>
      </c>
    </row>
    <row r="49" spans="8:22" x14ac:dyDescent="0.35">
      <c r="H49" t="s">
        <v>71</v>
      </c>
      <c r="I49" t="s">
        <v>741</v>
      </c>
      <c r="J49">
        <v>17</v>
      </c>
      <c r="K49" t="s">
        <v>72</v>
      </c>
      <c r="L49" s="2">
        <v>5552149758</v>
      </c>
      <c r="M49" t="s">
        <v>73</v>
      </c>
      <c r="N49" t="s">
        <v>74</v>
      </c>
      <c r="V49" t="str">
        <v>Endless Summer Surf</v>
      </c>
    </row>
    <row r="50" spans="8:22" x14ac:dyDescent="0.35">
      <c r="H50" t="s">
        <v>71</v>
      </c>
      <c r="I50" t="s">
        <v>743</v>
      </c>
      <c r="J50">
        <v>45</v>
      </c>
      <c r="K50" t="s">
        <v>338</v>
      </c>
      <c r="L50" s="2">
        <v>5554693093</v>
      </c>
      <c r="M50" t="s">
        <v>73</v>
      </c>
      <c r="N50" t="s">
        <v>74</v>
      </c>
      <c r="V50" t="str">
        <v>Epic Surf Tours</v>
      </c>
    </row>
    <row r="51" spans="8:22" x14ac:dyDescent="0.35">
      <c r="H51" t="s">
        <v>71</v>
      </c>
      <c r="I51" t="s">
        <v>749</v>
      </c>
      <c r="J51">
        <v>46</v>
      </c>
      <c r="K51" t="s">
        <v>373</v>
      </c>
      <c r="L51" s="2">
        <v>5555175026</v>
      </c>
      <c r="M51" t="s">
        <v>73</v>
      </c>
      <c r="N51" t="s">
        <v>74</v>
      </c>
      <c r="V51" t="str">
        <v>Epic Waves</v>
      </c>
    </row>
    <row r="52" spans="8:22" x14ac:dyDescent="0.35">
      <c r="H52" t="s">
        <v>426</v>
      </c>
      <c r="I52" t="s">
        <v>741</v>
      </c>
      <c r="J52">
        <v>16</v>
      </c>
      <c r="K52" t="s">
        <v>427</v>
      </c>
      <c r="L52" s="2">
        <v>5555745665</v>
      </c>
      <c r="M52" t="s">
        <v>127</v>
      </c>
      <c r="N52" t="s">
        <v>42</v>
      </c>
      <c r="V52" t="str">
        <v>Gone Surfing</v>
      </c>
    </row>
    <row r="53" spans="8:22" x14ac:dyDescent="0.35">
      <c r="H53" t="s">
        <v>426</v>
      </c>
      <c r="I53" t="s">
        <v>747</v>
      </c>
      <c r="J53">
        <v>30</v>
      </c>
      <c r="K53" t="s">
        <v>671</v>
      </c>
      <c r="L53" s="2">
        <v>5558866763</v>
      </c>
      <c r="M53" t="s">
        <v>127</v>
      </c>
      <c r="N53" t="s">
        <v>42</v>
      </c>
      <c r="V53" t="str">
        <v>Harbor Surf</v>
      </c>
    </row>
    <row r="54" spans="8:22" x14ac:dyDescent="0.35">
      <c r="H54" t="s">
        <v>128</v>
      </c>
      <c r="I54" t="s">
        <v>741</v>
      </c>
      <c r="J54">
        <v>26</v>
      </c>
      <c r="K54" t="s">
        <v>129</v>
      </c>
      <c r="L54" s="2">
        <v>5552601007</v>
      </c>
      <c r="M54" t="s">
        <v>97</v>
      </c>
      <c r="N54" t="s">
        <v>42</v>
      </c>
      <c r="V54" t="str">
        <v>Haven Surf</v>
      </c>
    </row>
    <row r="55" spans="8:22" x14ac:dyDescent="0.35">
      <c r="H55" t="s">
        <v>128</v>
      </c>
      <c r="I55" t="s">
        <v>742</v>
      </c>
      <c r="J55">
        <v>40</v>
      </c>
      <c r="K55" t="s">
        <v>319</v>
      </c>
      <c r="L55" s="2">
        <v>5554355885</v>
      </c>
      <c r="M55" t="s">
        <v>97</v>
      </c>
      <c r="N55" t="s">
        <v>42</v>
      </c>
      <c r="V55" t="str">
        <v>High Tide Surf</v>
      </c>
    </row>
    <row r="56" spans="8:22" x14ac:dyDescent="0.35">
      <c r="H56" t="s">
        <v>128</v>
      </c>
      <c r="I56" t="s">
        <v>753</v>
      </c>
      <c r="J56">
        <v>16</v>
      </c>
      <c r="K56" t="s">
        <v>342</v>
      </c>
      <c r="L56" s="2">
        <v>5554750525</v>
      </c>
      <c r="M56" t="s">
        <v>97</v>
      </c>
      <c r="N56" t="s">
        <v>42</v>
      </c>
      <c r="V56" t="str">
        <v>Horizon Surf</v>
      </c>
    </row>
    <row r="57" spans="8:22" x14ac:dyDescent="0.35">
      <c r="H57" t="s">
        <v>128</v>
      </c>
      <c r="I57" t="s">
        <v>743</v>
      </c>
      <c r="J57">
        <v>20</v>
      </c>
      <c r="K57" t="s">
        <v>344</v>
      </c>
      <c r="L57" s="2">
        <v>5554752794</v>
      </c>
      <c r="M57" t="s">
        <v>97</v>
      </c>
      <c r="N57" t="s">
        <v>42</v>
      </c>
      <c r="V57" t="str">
        <v>Island Waves</v>
      </c>
    </row>
    <row r="58" spans="8:22" x14ac:dyDescent="0.35">
      <c r="H58" t="s">
        <v>59</v>
      </c>
      <c r="I58" t="s">
        <v>741</v>
      </c>
      <c r="J58">
        <v>50</v>
      </c>
      <c r="K58" t="s">
        <v>159</v>
      </c>
      <c r="L58" s="2">
        <v>5553000419</v>
      </c>
      <c r="M58" t="s">
        <v>41</v>
      </c>
      <c r="N58" t="s">
        <v>42</v>
      </c>
      <c r="V58" t="str">
        <v>Maritime Surf</v>
      </c>
    </row>
    <row r="59" spans="8:22" x14ac:dyDescent="0.35">
      <c r="H59" t="s">
        <v>59</v>
      </c>
      <c r="I59" t="s">
        <v>748</v>
      </c>
      <c r="J59">
        <v>28</v>
      </c>
      <c r="K59" t="s">
        <v>673</v>
      </c>
      <c r="L59" s="2">
        <v>5558917559</v>
      </c>
      <c r="M59" t="s">
        <v>41</v>
      </c>
      <c r="N59" t="s">
        <v>42</v>
      </c>
      <c r="V59" t="str">
        <v>Mystic Surf</v>
      </c>
    </row>
    <row r="60" spans="8:22" x14ac:dyDescent="0.35">
      <c r="H60" t="s">
        <v>613</v>
      </c>
      <c r="I60" t="s">
        <v>741</v>
      </c>
      <c r="J60">
        <v>16</v>
      </c>
      <c r="K60" t="s">
        <v>614</v>
      </c>
      <c r="L60" s="2">
        <v>5558088635</v>
      </c>
      <c r="M60" t="s">
        <v>41</v>
      </c>
      <c r="N60" t="s">
        <v>42</v>
      </c>
      <c r="V60" t="str">
        <v>Mystic Wave</v>
      </c>
    </row>
    <row r="61" spans="8:22" x14ac:dyDescent="0.35">
      <c r="H61" t="s">
        <v>462</v>
      </c>
      <c r="I61" t="s">
        <v>741</v>
      </c>
      <c r="J61">
        <v>12</v>
      </c>
      <c r="K61" t="s">
        <v>463</v>
      </c>
      <c r="L61" s="2">
        <v>5556171461</v>
      </c>
      <c r="M61" t="s">
        <v>46</v>
      </c>
      <c r="N61" t="s">
        <v>47</v>
      </c>
      <c r="V61" t="str">
        <v>Ocean Bliss Surf</v>
      </c>
    </row>
    <row r="62" spans="8:22" x14ac:dyDescent="0.35">
      <c r="H62" t="s">
        <v>462</v>
      </c>
      <c r="I62" t="s">
        <v>748</v>
      </c>
      <c r="J62">
        <v>45</v>
      </c>
      <c r="K62" t="s">
        <v>700</v>
      </c>
      <c r="L62" s="2">
        <v>5559312131</v>
      </c>
      <c r="M62" t="s">
        <v>46</v>
      </c>
      <c r="N62" t="s">
        <v>47</v>
      </c>
      <c r="V62" t="str">
        <v>Ocean Crest</v>
      </c>
    </row>
    <row r="63" spans="8:22" x14ac:dyDescent="0.35">
      <c r="H63" t="s">
        <v>447</v>
      </c>
      <c r="I63" t="s">
        <v>741</v>
      </c>
      <c r="J63">
        <v>50</v>
      </c>
      <c r="K63" t="s">
        <v>448</v>
      </c>
      <c r="L63" s="2">
        <v>5556045406</v>
      </c>
      <c r="M63" t="s">
        <v>151</v>
      </c>
      <c r="N63" t="s">
        <v>42</v>
      </c>
      <c r="V63" t="str">
        <v>Ocean Explorer</v>
      </c>
    </row>
    <row r="64" spans="8:22" x14ac:dyDescent="0.35">
      <c r="H64" t="s">
        <v>447</v>
      </c>
      <c r="I64" t="s">
        <v>744</v>
      </c>
      <c r="J64">
        <v>38</v>
      </c>
      <c r="K64" t="s">
        <v>479</v>
      </c>
      <c r="L64" s="2">
        <v>5556344021</v>
      </c>
      <c r="M64" t="s">
        <v>151</v>
      </c>
      <c r="N64" t="s">
        <v>42</v>
      </c>
      <c r="V64" t="str">
        <v>Ocean Glide Surf</v>
      </c>
    </row>
    <row r="65" spans="8:22" x14ac:dyDescent="0.35">
      <c r="H65" t="s">
        <v>39</v>
      </c>
      <c r="I65" t="s">
        <v>741</v>
      </c>
      <c r="J65">
        <v>41</v>
      </c>
      <c r="K65" t="s">
        <v>40</v>
      </c>
      <c r="L65" s="2">
        <v>5552031671</v>
      </c>
      <c r="M65" t="s">
        <v>41</v>
      </c>
      <c r="N65" t="s">
        <v>42</v>
      </c>
      <c r="V65" t="str">
        <v>Ocean Line Surf</v>
      </c>
    </row>
    <row r="66" spans="8:22" x14ac:dyDescent="0.35">
      <c r="H66" t="s">
        <v>39</v>
      </c>
      <c r="I66" t="s">
        <v>750</v>
      </c>
      <c r="J66">
        <v>46</v>
      </c>
      <c r="K66" t="s">
        <v>341</v>
      </c>
      <c r="L66" s="2">
        <v>5554716488</v>
      </c>
      <c r="M66" t="s">
        <v>41</v>
      </c>
      <c r="N66" t="s">
        <v>42</v>
      </c>
      <c r="V66" t="str">
        <v>Ocean Mist Surf</v>
      </c>
    </row>
    <row r="67" spans="8:22" x14ac:dyDescent="0.35">
      <c r="H67" t="s">
        <v>39</v>
      </c>
      <c r="I67" t="s">
        <v>742</v>
      </c>
      <c r="J67">
        <v>19</v>
      </c>
      <c r="K67" t="s">
        <v>474</v>
      </c>
      <c r="L67" s="2">
        <v>5557289020</v>
      </c>
      <c r="M67" t="s">
        <v>41</v>
      </c>
      <c r="N67" t="s">
        <v>42</v>
      </c>
      <c r="V67" t="str">
        <v>Ocean Pulse</v>
      </c>
    </row>
    <row r="68" spans="8:22" x14ac:dyDescent="0.35">
      <c r="H68" t="s">
        <v>39</v>
      </c>
      <c r="I68" t="s">
        <v>753</v>
      </c>
      <c r="J68">
        <v>30</v>
      </c>
      <c r="K68" t="s">
        <v>559</v>
      </c>
      <c r="L68" s="2">
        <v>5557368734</v>
      </c>
      <c r="M68" t="s">
        <v>41</v>
      </c>
      <c r="N68" t="s">
        <v>42</v>
      </c>
      <c r="V68" t="str">
        <v>Ocean Retreat Surf</v>
      </c>
    </row>
    <row r="69" spans="8:22" x14ac:dyDescent="0.35">
      <c r="H69" t="s">
        <v>457</v>
      </c>
      <c r="I69" t="s">
        <v>741</v>
      </c>
      <c r="J69">
        <v>6</v>
      </c>
      <c r="K69" t="s">
        <v>458</v>
      </c>
      <c r="L69" s="2">
        <v>5556137341</v>
      </c>
      <c r="M69" t="s">
        <v>91</v>
      </c>
      <c r="N69" t="s">
        <v>42</v>
      </c>
      <c r="V69" t="str">
        <v>Ocean Spray Surf</v>
      </c>
    </row>
    <row r="70" spans="8:22" x14ac:dyDescent="0.35">
      <c r="H70" t="s">
        <v>271</v>
      </c>
      <c r="I70" t="s">
        <v>741</v>
      </c>
      <c r="J70">
        <v>18</v>
      </c>
      <c r="K70" t="s">
        <v>272</v>
      </c>
      <c r="L70" s="2">
        <v>5553866528</v>
      </c>
      <c r="M70" t="s">
        <v>58</v>
      </c>
      <c r="N70" t="s">
        <v>42</v>
      </c>
      <c r="V70" t="str">
        <v>Ocean Swell</v>
      </c>
    </row>
    <row r="71" spans="8:22" x14ac:dyDescent="0.35">
      <c r="H71" t="s">
        <v>271</v>
      </c>
      <c r="I71" t="s">
        <v>751</v>
      </c>
      <c r="J71">
        <v>15</v>
      </c>
      <c r="K71" t="s">
        <v>661</v>
      </c>
      <c r="L71" s="2">
        <v>5558677929</v>
      </c>
      <c r="M71" t="s">
        <v>58</v>
      </c>
      <c r="N71" t="s">
        <v>42</v>
      </c>
      <c r="V71" t="str">
        <v>Ocean Tide</v>
      </c>
    </row>
    <row r="72" spans="8:22" x14ac:dyDescent="0.35">
      <c r="H72" t="s">
        <v>546</v>
      </c>
      <c r="I72" t="s">
        <v>741</v>
      </c>
      <c r="J72">
        <v>19</v>
      </c>
      <c r="K72" t="s">
        <v>547</v>
      </c>
      <c r="L72" s="2">
        <v>5557212818</v>
      </c>
      <c r="M72" t="s">
        <v>151</v>
      </c>
      <c r="N72" t="s">
        <v>42</v>
      </c>
      <c r="V72" t="str">
        <v>Ocean Trail</v>
      </c>
    </row>
    <row r="73" spans="8:22" x14ac:dyDescent="0.35">
      <c r="H73" t="s">
        <v>546</v>
      </c>
      <c r="I73" t="s">
        <v>752</v>
      </c>
      <c r="J73">
        <v>50</v>
      </c>
      <c r="K73" t="s">
        <v>682</v>
      </c>
      <c r="L73" s="2">
        <v>5559072495</v>
      </c>
      <c r="M73" t="s">
        <v>151</v>
      </c>
      <c r="N73" t="s">
        <v>42</v>
      </c>
      <c r="V73" t="str">
        <v>Ocean Wave</v>
      </c>
    </row>
    <row r="74" spans="8:22" x14ac:dyDescent="0.35">
      <c r="H74" t="s">
        <v>305</v>
      </c>
      <c r="I74" t="s">
        <v>741</v>
      </c>
      <c r="J74">
        <v>6</v>
      </c>
      <c r="K74" t="s">
        <v>306</v>
      </c>
      <c r="L74" s="2">
        <v>5554177531</v>
      </c>
      <c r="M74" t="s">
        <v>91</v>
      </c>
      <c r="N74" t="s">
        <v>42</v>
      </c>
      <c r="V74" t="str">
        <v>Ocean Waves</v>
      </c>
    </row>
    <row r="75" spans="8:22" x14ac:dyDescent="0.35">
      <c r="H75" t="s">
        <v>305</v>
      </c>
      <c r="I75" t="s">
        <v>751</v>
      </c>
      <c r="J75">
        <v>21</v>
      </c>
      <c r="K75" t="s">
        <v>184</v>
      </c>
      <c r="L75" s="2">
        <v>5554425603</v>
      </c>
      <c r="M75" t="s">
        <v>91</v>
      </c>
      <c r="N75" t="s">
        <v>42</v>
      </c>
      <c r="V75" t="str">
        <v>Oceanâ€™s Embrace</v>
      </c>
    </row>
    <row r="76" spans="8:22" x14ac:dyDescent="0.35">
      <c r="H76" t="s">
        <v>305</v>
      </c>
      <c r="I76" t="s">
        <v>745</v>
      </c>
      <c r="J76">
        <v>21</v>
      </c>
      <c r="K76" t="s">
        <v>513</v>
      </c>
      <c r="L76" s="2">
        <v>5556889766</v>
      </c>
      <c r="M76" t="s">
        <v>91</v>
      </c>
      <c r="N76" t="s">
        <v>42</v>
      </c>
      <c r="V76" t="str">
        <v>Oceanfront Surf</v>
      </c>
    </row>
    <row r="77" spans="8:22" x14ac:dyDescent="0.35">
      <c r="H77" t="s">
        <v>366</v>
      </c>
      <c r="I77" t="s">
        <v>741</v>
      </c>
      <c r="J77">
        <v>9</v>
      </c>
      <c r="K77" t="s">
        <v>367</v>
      </c>
      <c r="L77" s="2">
        <v>5555090009</v>
      </c>
      <c r="M77" t="s">
        <v>69</v>
      </c>
      <c r="N77" t="s">
        <v>47</v>
      </c>
      <c r="V77" t="str">
        <v>Oceanic Surf</v>
      </c>
    </row>
    <row r="78" spans="8:22" x14ac:dyDescent="0.35">
      <c r="H78" t="s">
        <v>364</v>
      </c>
      <c r="I78" t="s">
        <v>741</v>
      </c>
      <c r="J78">
        <v>35</v>
      </c>
      <c r="K78" t="s">
        <v>365</v>
      </c>
      <c r="L78" s="2">
        <v>5555087954</v>
      </c>
      <c r="M78" t="s">
        <v>62</v>
      </c>
      <c r="N78" t="s">
        <v>47</v>
      </c>
      <c r="V78" t="str">
        <v>Ocean's Edge Surf</v>
      </c>
    </row>
    <row r="79" spans="8:22" x14ac:dyDescent="0.35">
      <c r="H79" t="s">
        <v>364</v>
      </c>
      <c r="I79" t="s">
        <v>744</v>
      </c>
      <c r="J79">
        <v>31</v>
      </c>
      <c r="K79" t="s">
        <v>466</v>
      </c>
      <c r="L79" s="2">
        <v>5556191355</v>
      </c>
      <c r="M79" t="s">
        <v>62</v>
      </c>
      <c r="N79" t="s">
        <v>47</v>
      </c>
      <c r="V79" t="str">
        <v>Pacific Waves</v>
      </c>
    </row>
    <row r="80" spans="8:22" x14ac:dyDescent="0.35">
      <c r="H80" t="s">
        <v>528</v>
      </c>
      <c r="I80" t="s">
        <v>741</v>
      </c>
      <c r="J80">
        <v>14</v>
      </c>
      <c r="K80" t="s">
        <v>529</v>
      </c>
      <c r="L80" s="2">
        <v>5557039148</v>
      </c>
      <c r="M80" t="s">
        <v>250</v>
      </c>
      <c r="N80" t="s">
        <v>251</v>
      </c>
      <c r="V80" t="str">
        <v>Paddle Love</v>
      </c>
    </row>
    <row r="81" spans="8:22" x14ac:dyDescent="0.35">
      <c r="H81" t="s">
        <v>336</v>
      </c>
      <c r="I81" t="s">
        <v>741</v>
      </c>
      <c r="J81">
        <v>45</v>
      </c>
      <c r="K81" t="s">
        <v>337</v>
      </c>
      <c r="L81" s="2">
        <v>5554646543</v>
      </c>
      <c r="M81" t="s">
        <v>91</v>
      </c>
      <c r="N81" t="s">
        <v>42</v>
      </c>
      <c r="V81" t="str">
        <v>Paradise Surf</v>
      </c>
    </row>
    <row r="82" spans="8:22" x14ac:dyDescent="0.35">
      <c r="H82" t="s">
        <v>336</v>
      </c>
      <c r="I82" t="s">
        <v>751</v>
      </c>
      <c r="J82">
        <v>13</v>
      </c>
      <c r="K82" t="s">
        <v>416</v>
      </c>
      <c r="L82" s="2">
        <v>5555620239</v>
      </c>
      <c r="M82" t="s">
        <v>91</v>
      </c>
      <c r="N82" t="s">
        <v>42</v>
      </c>
      <c r="V82" t="str">
        <v>Reef Break Boards</v>
      </c>
    </row>
    <row r="83" spans="8:22" x14ac:dyDescent="0.35">
      <c r="H83" t="s">
        <v>274</v>
      </c>
      <c r="I83" t="s">
        <v>741</v>
      </c>
      <c r="J83">
        <v>18</v>
      </c>
      <c r="K83" t="s">
        <v>275</v>
      </c>
      <c r="L83" s="2">
        <v>5553913799</v>
      </c>
      <c r="M83" t="s">
        <v>58</v>
      </c>
      <c r="N83" t="s">
        <v>42</v>
      </c>
      <c r="V83" t="str">
        <v>Reef Quest Surf</v>
      </c>
    </row>
    <row r="84" spans="8:22" x14ac:dyDescent="0.35">
      <c r="H84" t="s">
        <v>274</v>
      </c>
      <c r="I84" t="s">
        <v>748</v>
      </c>
      <c r="J84">
        <v>32</v>
      </c>
      <c r="K84" t="s">
        <v>357</v>
      </c>
      <c r="L84" s="2">
        <v>5554948984</v>
      </c>
      <c r="M84" t="s">
        <v>58</v>
      </c>
      <c r="N84" t="s">
        <v>42</v>
      </c>
      <c r="V84" t="str">
        <v>Reef Rider Surf</v>
      </c>
    </row>
    <row r="85" spans="8:22" x14ac:dyDescent="0.35">
      <c r="H85" t="s">
        <v>274</v>
      </c>
      <c r="I85" t="s">
        <v>746</v>
      </c>
      <c r="J85">
        <v>45</v>
      </c>
      <c r="K85" t="s">
        <v>611</v>
      </c>
      <c r="L85" s="2">
        <v>5558055182</v>
      </c>
      <c r="M85" t="s">
        <v>58</v>
      </c>
      <c r="N85" t="s">
        <v>42</v>
      </c>
      <c r="V85" t="str">
        <v>Reef Surfer</v>
      </c>
    </row>
    <row r="86" spans="8:22" x14ac:dyDescent="0.35">
      <c r="H86" t="s">
        <v>324</v>
      </c>
      <c r="I86" t="s">
        <v>741</v>
      </c>
      <c r="J86">
        <v>32</v>
      </c>
      <c r="K86" t="s">
        <v>325</v>
      </c>
      <c r="L86" s="2">
        <v>5554477876</v>
      </c>
      <c r="M86" t="s">
        <v>94</v>
      </c>
      <c r="N86" t="s">
        <v>42</v>
      </c>
      <c r="V86" t="str">
        <v>Ripple Surf Shop</v>
      </c>
    </row>
    <row r="87" spans="8:22" x14ac:dyDescent="0.35">
      <c r="H87" t="s">
        <v>324</v>
      </c>
      <c r="I87" t="s">
        <v>750</v>
      </c>
      <c r="J87">
        <v>39</v>
      </c>
      <c r="K87" t="s">
        <v>433</v>
      </c>
      <c r="L87" s="2">
        <v>5555845354</v>
      </c>
      <c r="M87" t="s">
        <v>94</v>
      </c>
      <c r="N87" t="s">
        <v>42</v>
      </c>
      <c r="V87" t="str">
        <v>Riptide Surf Shop</v>
      </c>
    </row>
    <row r="88" spans="8:22" x14ac:dyDescent="0.35">
      <c r="H88" t="s">
        <v>324</v>
      </c>
      <c r="I88" t="s">
        <v>742</v>
      </c>
      <c r="J88">
        <v>49</v>
      </c>
      <c r="K88" t="s">
        <v>652</v>
      </c>
      <c r="L88" s="2">
        <v>5558532876</v>
      </c>
      <c r="M88" t="s">
        <v>94</v>
      </c>
      <c r="N88" t="s">
        <v>42</v>
      </c>
      <c r="V88" t="str">
        <v>Salt Spray</v>
      </c>
    </row>
    <row r="89" spans="8:22" x14ac:dyDescent="0.35">
      <c r="H89" t="s">
        <v>324</v>
      </c>
      <c r="I89" t="s">
        <v>753</v>
      </c>
      <c r="J89">
        <v>41</v>
      </c>
      <c r="K89" t="s">
        <v>681</v>
      </c>
      <c r="L89" s="2">
        <v>5559062119</v>
      </c>
      <c r="M89" t="s">
        <v>94</v>
      </c>
      <c r="N89" t="s">
        <v>42</v>
      </c>
      <c r="V89" t="str">
        <v>Salt Water</v>
      </c>
    </row>
    <row r="90" spans="8:22" x14ac:dyDescent="0.35">
      <c r="H90" t="s">
        <v>552</v>
      </c>
      <c r="I90" t="s">
        <v>741</v>
      </c>
      <c r="J90">
        <v>0</v>
      </c>
      <c r="K90" t="s">
        <v>553</v>
      </c>
      <c r="L90" s="2">
        <v>5557306663</v>
      </c>
      <c r="M90" t="s">
        <v>69</v>
      </c>
      <c r="N90" t="s">
        <v>47</v>
      </c>
      <c r="V90" t="str">
        <v>Salty Surf</v>
      </c>
    </row>
    <row r="91" spans="8:22" x14ac:dyDescent="0.35">
      <c r="H91" t="s">
        <v>162</v>
      </c>
      <c r="I91" t="s">
        <v>741</v>
      </c>
      <c r="J91">
        <v>29</v>
      </c>
      <c r="K91" t="s">
        <v>163</v>
      </c>
      <c r="L91" s="2">
        <v>5553042773</v>
      </c>
      <c r="M91" t="s">
        <v>164</v>
      </c>
      <c r="N91" t="s">
        <v>42</v>
      </c>
      <c r="V91" t="str">
        <v>Sand Dune Surf</v>
      </c>
    </row>
    <row r="92" spans="8:22" x14ac:dyDescent="0.35">
      <c r="H92" t="s">
        <v>162</v>
      </c>
      <c r="I92" t="s">
        <v>746</v>
      </c>
      <c r="J92">
        <v>49</v>
      </c>
      <c r="K92" t="s">
        <v>265</v>
      </c>
      <c r="L92" s="2">
        <v>5553801503</v>
      </c>
      <c r="M92" t="s">
        <v>164</v>
      </c>
      <c r="N92" t="s">
        <v>42</v>
      </c>
      <c r="V92" t="str">
        <v>Sand Surf</v>
      </c>
    </row>
    <row r="93" spans="8:22" x14ac:dyDescent="0.35">
      <c r="H93" t="s">
        <v>162</v>
      </c>
      <c r="I93" t="s">
        <v>750</v>
      </c>
      <c r="J93">
        <v>44</v>
      </c>
      <c r="K93" t="s">
        <v>381</v>
      </c>
      <c r="L93" s="2">
        <v>5555301365</v>
      </c>
      <c r="M93" t="s">
        <v>164</v>
      </c>
      <c r="N93" t="s">
        <v>42</v>
      </c>
      <c r="V93" t="str">
        <v>Sandy Beach Surf</v>
      </c>
    </row>
    <row r="94" spans="8:22" x14ac:dyDescent="0.35">
      <c r="H94" t="s">
        <v>476</v>
      </c>
      <c r="I94" t="s">
        <v>741</v>
      </c>
      <c r="J94">
        <v>28</v>
      </c>
      <c r="K94" t="s">
        <v>477</v>
      </c>
      <c r="L94" s="2">
        <v>5556333123</v>
      </c>
      <c r="M94" t="s">
        <v>164</v>
      </c>
      <c r="N94" t="s">
        <v>42</v>
      </c>
      <c r="V94" t="str">
        <v>Sandy Shores Surf</v>
      </c>
    </row>
    <row r="95" spans="8:22" x14ac:dyDescent="0.35">
      <c r="H95" t="s">
        <v>618</v>
      </c>
      <c r="I95" t="s">
        <v>741</v>
      </c>
      <c r="J95">
        <v>46</v>
      </c>
      <c r="K95" t="s">
        <v>619</v>
      </c>
      <c r="L95" s="2">
        <v>5558119738</v>
      </c>
      <c r="M95" t="s">
        <v>41</v>
      </c>
      <c r="N95" t="s">
        <v>42</v>
      </c>
      <c r="V95" t="str">
        <v>Sea Foam Boards</v>
      </c>
    </row>
    <row r="96" spans="8:22" x14ac:dyDescent="0.35">
      <c r="H96" t="s">
        <v>729</v>
      </c>
      <c r="I96" t="s">
        <v>741</v>
      </c>
      <c r="J96">
        <v>24</v>
      </c>
      <c r="K96" t="s">
        <v>730</v>
      </c>
      <c r="L96" s="2">
        <v>5559696508</v>
      </c>
      <c r="M96" t="s">
        <v>189</v>
      </c>
      <c r="N96" t="s">
        <v>42</v>
      </c>
      <c r="V96" t="str">
        <v>Sea Rider Surf</v>
      </c>
    </row>
    <row r="97" spans="8:22" x14ac:dyDescent="0.35">
      <c r="H97" t="s">
        <v>353</v>
      </c>
      <c r="I97" t="s">
        <v>741</v>
      </c>
      <c r="J97">
        <v>43</v>
      </c>
      <c r="K97" t="s">
        <v>354</v>
      </c>
      <c r="L97" s="2">
        <v>5554895130</v>
      </c>
      <c r="M97" t="s">
        <v>62</v>
      </c>
      <c r="N97" t="s">
        <v>47</v>
      </c>
      <c r="V97" t="str">
        <v>Sea Surf Boards</v>
      </c>
    </row>
    <row r="98" spans="8:22" x14ac:dyDescent="0.35">
      <c r="H98" t="s">
        <v>353</v>
      </c>
      <c r="I98" t="s">
        <v>752</v>
      </c>
      <c r="J98">
        <v>13</v>
      </c>
      <c r="K98" t="s">
        <v>460</v>
      </c>
      <c r="L98" s="2">
        <v>5556145451</v>
      </c>
      <c r="M98" t="s">
        <v>62</v>
      </c>
      <c r="N98" t="s">
        <v>47</v>
      </c>
      <c r="V98" t="str">
        <v>Sea Surge</v>
      </c>
    </row>
    <row r="99" spans="8:22" x14ac:dyDescent="0.35">
      <c r="H99" t="s">
        <v>353</v>
      </c>
      <c r="I99" t="s">
        <v>751</v>
      </c>
      <c r="J99">
        <v>15</v>
      </c>
      <c r="K99" t="s">
        <v>716</v>
      </c>
      <c r="L99" s="2">
        <v>5559480943</v>
      </c>
      <c r="M99" t="s">
        <v>62</v>
      </c>
      <c r="N99" t="s">
        <v>47</v>
      </c>
      <c r="V99" t="str">
        <v>Sea Swell</v>
      </c>
    </row>
    <row r="100" spans="8:22" x14ac:dyDescent="0.35">
      <c r="H100" t="s">
        <v>31</v>
      </c>
      <c r="I100" t="s">
        <v>741</v>
      </c>
      <c r="J100">
        <v>16</v>
      </c>
      <c r="K100" t="s">
        <v>152</v>
      </c>
      <c r="L100" s="2">
        <v>5552836230</v>
      </c>
      <c r="M100" t="s">
        <v>73</v>
      </c>
      <c r="N100" t="s">
        <v>74</v>
      </c>
      <c r="V100" t="str">
        <v>Seagrass Surf</v>
      </c>
    </row>
    <row r="101" spans="8:22" x14ac:dyDescent="0.35">
      <c r="H101" t="s">
        <v>736</v>
      </c>
      <c r="I101" t="s">
        <v>741</v>
      </c>
      <c r="J101">
        <v>39</v>
      </c>
      <c r="K101" t="s">
        <v>737</v>
      </c>
      <c r="L101" s="2">
        <v>5559904117</v>
      </c>
      <c r="M101" t="s">
        <v>167</v>
      </c>
      <c r="N101" t="s">
        <v>42</v>
      </c>
      <c r="V101" t="str">
        <v>Seashore Surf Shop</v>
      </c>
    </row>
    <row r="102" spans="8:22" x14ac:dyDescent="0.35">
      <c r="H102" t="s">
        <v>371</v>
      </c>
      <c r="I102" t="s">
        <v>741</v>
      </c>
      <c r="J102">
        <v>29</v>
      </c>
      <c r="K102" t="s">
        <v>372</v>
      </c>
      <c r="L102" s="2">
        <v>5555164592</v>
      </c>
      <c r="M102" t="s">
        <v>218</v>
      </c>
      <c r="N102" t="s">
        <v>42</v>
      </c>
      <c r="V102" t="str">
        <v>Seaside Surf</v>
      </c>
    </row>
    <row r="103" spans="8:22" x14ac:dyDescent="0.35">
      <c r="H103" t="s">
        <v>201</v>
      </c>
      <c r="I103" t="s">
        <v>741</v>
      </c>
      <c r="J103">
        <v>11</v>
      </c>
      <c r="K103" t="s">
        <v>202</v>
      </c>
      <c r="L103" s="2">
        <v>5553275674</v>
      </c>
      <c r="M103" t="s">
        <v>102</v>
      </c>
      <c r="N103" t="s">
        <v>42</v>
      </c>
      <c r="V103" t="str">
        <v>Seaweed Surf</v>
      </c>
    </row>
    <row r="104" spans="8:22" x14ac:dyDescent="0.35">
      <c r="H104" t="s">
        <v>201</v>
      </c>
      <c r="I104" t="s">
        <v>747</v>
      </c>
      <c r="J104">
        <v>48</v>
      </c>
      <c r="K104" t="s">
        <v>429</v>
      </c>
      <c r="L104" s="2">
        <v>5555770114</v>
      </c>
      <c r="M104" t="s">
        <v>102</v>
      </c>
      <c r="N104" t="s">
        <v>42</v>
      </c>
      <c r="V104" t="str">
        <v>Shore Seeker</v>
      </c>
    </row>
    <row r="105" spans="8:22" x14ac:dyDescent="0.35">
      <c r="H105" t="s">
        <v>201</v>
      </c>
      <c r="I105" t="s">
        <v>748</v>
      </c>
      <c r="J105">
        <v>25</v>
      </c>
      <c r="K105" t="s">
        <v>586</v>
      </c>
      <c r="L105" s="2">
        <v>5557746285</v>
      </c>
      <c r="M105" t="s">
        <v>102</v>
      </c>
      <c r="N105" t="s">
        <v>42</v>
      </c>
      <c r="V105" t="str">
        <v>Shore Surf</v>
      </c>
    </row>
    <row r="106" spans="8:22" x14ac:dyDescent="0.35">
      <c r="H106" t="s">
        <v>201</v>
      </c>
      <c r="I106" t="s">
        <v>746</v>
      </c>
      <c r="J106">
        <v>45</v>
      </c>
      <c r="K106" t="s">
        <v>713</v>
      </c>
      <c r="L106" s="2">
        <v>5559466125</v>
      </c>
      <c r="M106" t="s">
        <v>102</v>
      </c>
      <c r="N106" t="s">
        <v>42</v>
      </c>
      <c r="V106" t="str">
        <v>Shore Surf Co.</v>
      </c>
    </row>
    <row r="107" spans="8:22" x14ac:dyDescent="0.35">
      <c r="H107" t="s">
        <v>190</v>
      </c>
      <c r="I107" t="s">
        <v>741</v>
      </c>
      <c r="J107">
        <v>49</v>
      </c>
      <c r="K107" t="s">
        <v>191</v>
      </c>
      <c r="L107" s="2">
        <v>5553192937</v>
      </c>
      <c r="M107" t="s">
        <v>65</v>
      </c>
      <c r="N107" t="s">
        <v>47</v>
      </c>
      <c r="V107" t="str">
        <v>Shore Thing Surf</v>
      </c>
    </row>
    <row r="108" spans="8:22" x14ac:dyDescent="0.35">
      <c r="H108" t="s">
        <v>190</v>
      </c>
      <c r="I108" t="s">
        <v>747</v>
      </c>
      <c r="J108">
        <v>3</v>
      </c>
      <c r="K108" t="s">
        <v>340</v>
      </c>
      <c r="L108" s="2">
        <v>5554702915</v>
      </c>
      <c r="M108" t="s">
        <v>65</v>
      </c>
      <c r="N108" t="s">
        <v>47</v>
      </c>
      <c r="V108" t="str">
        <v>Shore Things</v>
      </c>
    </row>
    <row r="109" spans="8:22" x14ac:dyDescent="0.35">
      <c r="H109" t="s">
        <v>190</v>
      </c>
      <c r="I109" t="s">
        <v>748</v>
      </c>
      <c r="J109">
        <v>28</v>
      </c>
      <c r="K109" t="s">
        <v>536</v>
      </c>
      <c r="L109" s="2">
        <v>5557076869</v>
      </c>
      <c r="M109" t="s">
        <v>65</v>
      </c>
      <c r="N109" t="s">
        <v>47</v>
      </c>
      <c r="V109" t="str">
        <v>Shoreline Shreds</v>
      </c>
    </row>
    <row r="110" spans="8:22" x14ac:dyDescent="0.35">
      <c r="H110" t="s">
        <v>709</v>
      </c>
      <c r="I110" t="s">
        <v>741</v>
      </c>
      <c r="J110">
        <v>47</v>
      </c>
      <c r="K110" t="s">
        <v>710</v>
      </c>
      <c r="L110" s="2">
        <v>5559415813</v>
      </c>
      <c r="M110" t="s">
        <v>102</v>
      </c>
      <c r="N110" t="s">
        <v>42</v>
      </c>
      <c r="V110" t="str">
        <v>Shoreline Surf</v>
      </c>
    </row>
    <row r="111" spans="8:22" x14ac:dyDescent="0.35">
      <c r="H111" t="s">
        <v>694</v>
      </c>
      <c r="I111" t="s">
        <v>741</v>
      </c>
      <c r="J111">
        <v>0</v>
      </c>
      <c r="K111" t="s">
        <v>695</v>
      </c>
      <c r="L111" s="2">
        <v>5559279696</v>
      </c>
      <c r="M111" t="s">
        <v>65</v>
      </c>
      <c r="N111" t="s">
        <v>47</v>
      </c>
      <c r="V111" t="str">
        <v>Shoreline Surf Co.</v>
      </c>
    </row>
    <row r="112" spans="8:22" x14ac:dyDescent="0.35">
      <c r="H112" t="s">
        <v>216</v>
      </c>
      <c r="I112" t="s">
        <v>741</v>
      </c>
      <c r="J112">
        <v>11</v>
      </c>
      <c r="K112" t="s">
        <v>217</v>
      </c>
      <c r="L112" s="2">
        <v>5553408548</v>
      </c>
      <c r="M112" t="s">
        <v>218</v>
      </c>
      <c r="N112" t="s">
        <v>42</v>
      </c>
      <c r="V112" t="str">
        <v>Sunset Surf Shop</v>
      </c>
    </row>
    <row r="113" spans="8:22" x14ac:dyDescent="0.35">
      <c r="H113" t="s">
        <v>216</v>
      </c>
      <c r="I113" t="s">
        <v>746</v>
      </c>
      <c r="J113">
        <v>1</v>
      </c>
      <c r="K113" t="s">
        <v>273</v>
      </c>
      <c r="L113" s="2">
        <v>5553894358</v>
      </c>
      <c r="M113" t="s">
        <v>218</v>
      </c>
      <c r="N113" t="s">
        <v>42</v>
      </c>
      <c r="V113" t="str">
        <v>Surf &amp; Sand Adventures</v>
      </c>
    </row>
    <row r="114" spans="8:22" x14ac:dyDescent="0.35">
      <c r="H114" t="s">
        <v>216</v>
      </c>
      <c r="I114" t="s">
        <v>750</v>
      </c>
      <c r="J114">
        <v>10</v>
      </c>
      <c r="K114" t="s">
        <v>321</v>
      </c>
      <c r="L114" s="2">
        <v>5554379089</v>
      </c>
      <c r="M114" t="s">
        <v>218</v>
      </c>
      <c r="N114" t="s">
        <v>42</v>
      </c>
      <c r="V114" t="str">
        <v>Surf Adventure</v>
      </c>
    </row>
    <row r="115" spans="8:22" x14ac:dyDescent="0.35">
      <c r="H115" t="s">
        <v>216</v>
      </c>
      <c r="I115" t="s">
        <v>742</v>
      </c>
      <c r="J115">
        <v>38</v>
      </c>
      <c r="K115" t="s">
        <v>593</v>
      </c>
      <c r="L115" s="2">
        <v>5557813499</v>
      </c>
      <c r="M115" t="s">
        <v>218</v>
      </c>
      <c r="N115" t="s">
        <v>42</v>
      </c>
      <c r="V115" t="str">
        <v>Surf and Sand</v>
      </c>
    </row>
    <row r="116" spans="8:22" x14ac:dyDescent="0.35">
      <c r="H116" t="s">
        <v>303</v>
      </c>
      <c r="I116" t="s">
        <v>741</v>
      </c>
      <c r="J116">
        <v>37</v>
      </c>
      <c r="K116" t="s">
        <v>304</v>
      </c>
      <c r="L116" s="2">
        <v>5554147481</v>
      </c>
      <c r="M116" t="s">
        <v>62</v>
      </c>
      <c r="N116" t="s">
        <v>47</v>
      </c>
      <c r="V116" t="str">
        <v>Surf Bliss</v>
      </c>
    </row>
    <row r="117" spans="8:22" x14ac:dyDescent="0.35">
      <c r="H117" t="s">
        <v>303</v>
      </c>
      <c r="I117" t="s">
        <v>748</v>
      </c>
      <c r="J117">
        <v>23</v>
      </c>
      <c r="K117" t="s">
        <v>328</v>
      </c>
      <c r="L117" s="2">
        <v>5554528689</v>
      </c>
      <c r="M117" t="s">
        <v>62</v>
      </c>
      <c r="N117" t="s">
        <v>47</v>
      </c>
      <c r="V117" t="str">
        <v>Surf City</v>
      </c>
    </row>
    <row r="118" spans="8:22" x14ac:dyDescent="0.35">
      <c r="H118" t="s">
        <v>303</v>
      </c>
      <c r="I118" t="s">
        <v>746</v>
      </c>
      <c r="J118">
        <v>31</v>
      </c>
      <c r="K118" t="s">
        <v>439</v>
      </c>
      <c r="L118" s="2">
        <v>5555951020</v>
      </c>
      <c r="M118" t="s">
        <v>62</v>
      </c>
      <c r="N118" t="s">
        <v>47</v>
      </c>
      <c r="V118" t="str">
        <v>Surf Coast</v>
      </c>
    </row>
    <row r="119" spans="8:22" x14ac:dyDescent="0.35">
      <c r="H119" t="s">
        <v>303</v>
      </c>
      <c r="I119" t="s">
        <v>750</v>
      </c>
      <c r="J119">
        <v>10</v>
      </c>
      <c r="K119" t="s">
        <v>707</v>
      </c>
      <c r="L119" s="2">
        <v>5559411927</v>
      </c>
      <c r="M119" t="s">
        <v>62</v>
      </c>
      <c r="N119" t="s">
        <v>47</v>
      </c>
      <c r="V119" t="str">
        <v>Surf Crafters</v>
      </c>
    </row>
    <row r="120" spans="8:22" x14ac:dyDescent="0.35">
      <c r="H120" t="s">
        <v>172</v>
      </c>
      <c r="I120" t="s">
        <v>741</v>
      </c>
      <c r="J120">
        <v>45</v>
      </c>
      <c r="K120" t="s">
        <v>173</v>
      </c>
      <c r="L120" s="2">
        <v>5553113194</v>
      </c>
      <c r="M120" t="s">
        <v>58</v>
      </c>
      <c r="N120" t="s">
        <v>42</v>
      </c>
      <c r="V120" t="str">
        <v>Surf Crafts</v>
      </c>
    </row>
    <row r="121" spans="8:22" x14ac:dyDescent="0.35">
      <c r="H121" t="s">
        <v>172</v>
      </c>
      <c r="I121" t="s">
        <v>746</v>
      </c>
      <c r="J121">
        <v>42</v>
      </c>
      <c r="K121" t="s">
        <v>311</v>
      </c>
      <c r="L121" s="2">
        <v>5554246504</v>
      </c>
      <c r="M121" t="s">
        <v>58</v>
      </c>
      <c r="N121" t="s">
        <v>42</v>
      </c>
      <c r="V121" t="str">
        <v>Surf Creations</v>
      </c>
    </row>
    <row r="122" spans="8:22" x14ac:dyDescent="0.35">
      <c r="H122" t="s">
        <v>172</v>
      </c>
      <c r="I122" t="s">
        <v>750</v>
      </c>
      <c r="J122">
        <v>31</v>
      </c>
      <c r="K122" t="s">
        <v>522</v>
      </c>
      <c r="L122" s="2">
        <v>5556990224</v>
      </c>
      <c r="M122" t="s">
        <v>58</v>
      </c>
      <c r="N122" t="s">
        <v>42</v>
      </c>
      <c r="V122" t="str">
        <v>Surf Culture</v>
      </c>
    </row>
    <row r="123" spans="8:22" x14ac:dyDescent="0.35">
      <c r="H123" t="s">
        <v>172</v>
      </c>
      <c r="I123" t="s">
        <v>742</v>
      </c>
      <c r="J123">
        <v>47</v>
      </c>
      <c r="K123" t="s">
        <v>649</v>
      </c>
      <c r="L123" s="2">
        <v>5558521970</v>
      </c>
      <c r="M123" t="s">
        <v>58</v>
      </c>
      <c r="N123" t="s">
        <v>42</v>
      </c>
      <c r="V123" t="str">
        <v>Surf Discoveries</v>
      </c>
    </row>
    <row r="124" spans="8:22" x14ac:dyDescent="0.35">
      <c r="H124" t="s">
        <v>38</v>
      </c>
      <c r="I124" t="s">
        <v>741</v>
      </c>
      <c r="J124">
        <v>34</v>
      </c>
      <c r="K124" t="s">
        <v>149</v>
      </c>
      <c r="L124" s="2">
        <v>5552820508</v>
      </c>
      <c r="M124" t="s">
        <v>46</v>
      </c>
      <c r="N124" t="s">
        <v>47</v>
      </c>
      <c r="V124" t="str">
        <v>Surf Dream</v>
      </c>
    </row>
    <row r="125" spans="8:22" x14ac:dyDescent="0.35">
      <c r="H125" t="s">
        <v>38</v>
      </c>
      <c r="I125" t="s">
        <v>744</v>
      </c>
      <c r="J125">
        <v>43</v>
      </c>
      <c r="K125" t="s">
        <v>153</v>
      </c>
      <c r="L125" s="2">
        <v>5552839556</v>
      </c>
      <c r="M125" t="s">
        <v>46</v>
      </c>
      <c r="N125" t="s">
        <v>47</v>
      </c>
      <c r="V125" t="str">
        <v>Surf Drift</v>
      </c>
    </row>
    <row r="126" spans="8:22" x14ac:dyDescent="0.35">
      <c r="H126" t="s">
        <v>38</v>
      </c>
      <c r="I126" t="s">
        <v>752</v>
      </c>
      <c r="J126">
        <v>19</v>
      </c>
      <c r="K126" t="s">
        <v>512</v>
      </c>
      <c r="L126" s="2">
        <v>5556873946</v>
      </c>
      <c r="M126" t="s">
        <v>46</v>
      </c>
      <c r="N126" t="s">
        <v>47</v>
      </c>
      <c r="V126" t="str">
        <v>Surf Echo</v>
      </c>
    </row>
    <row r="127" spans="8:22" x14ac:dyDescent="0.35">
      <c r="H127" t="s">
        <v>38</v>
      </c>
      <c r="I127" t="s">
        <v>751</v>
      </c>
      <c r="J127">
        <v>12</v>
      </c>
      <c r="K127" t="s">
        <v>570</v>
      </c>
      <c r="L127" s="2">
        <v>5557564502</v>
      </c>
      <c r="M127" t="s">
        <v>46</v>
      </c>
      <c r="N127" t="s">
        <v>47</v>
      </c>
      <c r="V127" t="str">
        <v>Surf Escape</v>
      </c>
    </row>
    <row r="128" spans="8:22" x14ac:dyDescent="0.35">
      <c r="H128" t="s">
        <v>266</v>
      </c>
      <c r="I128" t="s">
        <v>741</v>
      </c>
      <c r="J128">
        <v>46</v>
      </c>
      <c r="K128" t="s">
        <v>267</v>
      </c>
      <c r="L128" s="2">
        <v>5553832020</v>
      </c>
      <c r="M128" t="s">
        <v>225</v>
      </c>
      <c r="N128" t="s">
        <v>47</v>
      </c>
      <c r="V128" t="str">
        <v>Surf Essentials</v>
      </c>
    </row>
    <row r="129" spans="8:22" x14ac:dyDescent="0.35">
      <c r="H129" t="s">
        <v>266</v>
      </c>
      <c r="I129" t="s">
        <v>748</v>
      </c>
      <c r="J129">
        <v>11</v>
      </c>
      <c r="K129" t="s">
        <v>620</v>
      </c>
      <c r="L129" s="2">
        <v>5558132287</v>
      </c>
      <c r="M129" t="s">
        <v>225</v>
      </c>
      <c r="N129" t="s">
        <v>47</v>
      </c>
      <c r="V129" t="str">
        <v>Surf Expedition</v>
      </c>
    </row>
    <row r="130" spans="8:22" x14ac:dyDescent="0.35">
      <c r="H130" t="s">
        <v>266</v>
      </c>
      <c r="I130" t="s">
        <v>746</v>
      </c>
      <c r="J130">
        <v>18</v>
      </c>
      <c r="K130" t="s">
        <v>670</v>
      </c>
      <c r="L130" s="2">
        <v>5558865500</v>
      </c>
      <c r="M130" t="s">
        <v>225</v>
      </c>
      <c r="N130" t="s">
        <v>47</v>
      </c>
      <c r="V130" t="str">
        <v>Surf Frenzy</v>
      </c>
    </row>
    <row r="131" spans="8:22" x14ac:dyDescent="0.35">
      <c r="H131" t="s">
        <v>60</v>
      </c>
      <c r="I131" t="s">
        <v>741</v>
      </c>
      <c r="J131">
        <v>50</v>
      </c>
      <c r="K131" t="s">
        <v>61</v>
      </c>
      <c r="L131" s="2">
        <v>5552101719</v>
      </c>
      <c r="M131" t="s">
        <v>62</v>
      </c>
      <c r="N131" t="s">
        <v>47</v>
      </c>
      <c r="V131" t="str">
        <v>Surf Gateway</v>
      </c>
    </row>
    <row r="132" spans="8:22" x14ac:dyDescent="0.35">
      <c r="H132" t="s">
        <v>60</v>
      </c>
      <c r="I132" t="s">
        <v>742</v>
      </c>
      <c r="J132">
        <v>43</v>
      </c>
      <c r="K132" t="s">
        <v>334</v>
      </c>
      <c r="L132" s="2">
        <v>5554623280</v>
      </c>
      <c r="M132" t="s">
        <v>62</v>
      </c>
      <c r="N132" t="s">
        <v>47</v>
      </c>
      <c r="V132" t="str">
        <v>Surf Gear Essentials</v>
      </c>
    </row>
    <row r="133" spans="8:22" x14ac:dyDescent="0.35">
      <c r="H133" t="s">
        <v>60</v>
      </c>
      <c r="I133" t="s">
        <v>753</v>
      </c>
      <c r="J133">
        <v>31</v>
      </c>
      <c r="K133" t="s">
        <v>607</v>
      </c>
      <c r="L133" s="2">
        <v>5557991370</v>
      </c>
      <c r="M133" t="s">
        <v>62</v>
      </c>
      <c r="N133" t="s">
        <v>47</v>
      </c>
      <c r="V133" t="str">
        <v>Surf Haven Co.</v>
      </c>
    </row>
    <row r="134" spans="8:22" x14ac:dyDescent="0.35">
      <c r="H134" t="s">
        <v>60</v>
      </c>
      <c r="I134" t="s">
        <v>743</v>
      </c>
      <c r="J134">
        <v>5</v>
      </c>
      <c r="K134" t="s">
        <v>701</v>
      </c>
      <c r="L134" s="2">
        <v>5559322964</v>
      </c>
      <c r="M134" t="s">
        <v>62</v>
      </c>
      <c r="N134" t="s">
        <v>47</v>
      </c>
      <c r="V134" t="str">
        <v>Surf Lifestyle</v>
      </c>
    </row>
    <row r="135" spans="8:22" x14ac:dyDescent="0.35">
      <c r="H135" t="s">
        <v>601</v>
      </c>
      <c r="I135" t="s">
        <v>741</v>
      </c>
      <c r="J135">
        <v>21</v>
      </c>
      <c r="K135" t="s">
        <v>602</v>
      </c>
      <c r="L135" s="2">
        <v>5557930680</v>
      </c>
      <c r="M135" t="s">
        <v>62</v>
      </c>
      <c r="N135" t="s">
        <v>47</v>
      </c>
      <c r="V135" t="str">
        <v>Surf Melody</v>
      </c>
    </row>
    <row r="136" spans="8:22" x14ac:dyDescent="0.35">
      <c r="H136" t="s">
        <v>601</v>
      </c>
      <c r="I136" t="s">
        <v>746</v>
      </c>
      <c r="J136">
        <v>49</v>
      </c>
      <c r="K136" t="s">
        <v>668</v>
      </c>
      <c r="L136" s="2">
        <v>5558838594</v>
      </c>
      <c r="M136" t="s">
        <v>62</v>
      </c>
      <c r="N136" t="s">
        <v>47</v>
      </c>
      <c r="V136" t="str">
        <v>Surf Metropolis</v>
      </c>
    </row>
    <row r="137" spans="8:22" x14ac:dyDescent="0.35">
      <c r="H137" t="s">
        <v>307</v>
      </c>
      <c r="I137" t="s">
        <v>741</v>
      </c>
      <c r="J137">
        <v>21</v>
      </c>
      <c r="K137" t="s">
        <v>308</v>
      </c>
      <c r="L137" s="2">
        <v>5554190164</v>
      </c>
      <c r="M137" t="s">
        <v>157</v>
      </c>
      <c r="N137" t="s">
        <v>42</v>
      </c>
      <c r="V137" t="str">
        <v>Surf 'N Shore</v>
      </c>
    </row>
    <row r="138" spans="8:22" x14ac:dyDescent="0.35">
      <c r="H138" t="s">
        <v>307</v>
      </c>
      <c r="I138" t="s">
        <v>751</v>
      </c>
      <c r="J138">
        <v>28</v>
      </c>
      <c r="K138" t="s">
        <v>669</v>
      </c>
      <c r="L138" s="2">
        <v>5558840961</v>
      </c>
      <c r="M138" t="s">
        <v>157</v>
      </c>
      <c r="N138" t="s">
        <v>42</v>
      </c>
      <c r="V138" t="str">
        <v>Surf Nest</v>
      </c>
    </row>
    <row r="139" spans="8:22" x14ac:dyDescent="0.35">
      <c r="H139" t="s">
        <v>307</v>
      </c>
      <c r="I139" t="s">
        <v>745</v>
      </c>
      <c r="J139">
        <v>20</v>
      </c>
      <c r="K139" t="s">
        <v>704</v>
      </c>
      <c r="L139" s="2">
        <v>5559395647</v>
      </c>
      <c r="M139" t="s">
        <v>157</v>
      </c>
      <c r="N139" t="s">
        <v>42</v>
      </c>
      <c r="V139" t="str">
        <v>Surf Odyssey</v>
      </c>
    </row>
    <row r="140" spans="8:22" x14ac:dyDescent="0.35">
      <c r="H140" t="s">
        <v>390</v>
      </c>
      <c r="I140" t="s">
        <v>741</v>
      </c>
      <c r="J140">
        <v>2</v>
      </c>
      <c r="K140" t="s">
        <v>391</v>
      </c>
      <c r="L140" s="2">
        <v>5555439207</v>
      </c>
      <c r="M140" t="s">
        <v>54</v>
      </c>
      <c r="N140" t="s">
        <v>42</v>
      </c>
      <c r="V140" t="str">
        <v>Surf Paradise</v>
      </c>
    </row>
    <row r="141" spans="8:22" x14ac:dyDescent="0.35">
      <c r="H141" t="s">
        <v>390</v>
      </c>
      <c r="I141" t="s">
        <v>747</v>
      </c>
      <c r="J141">
        <v>37</v>
      </c>
      <c r="K141" t="s">
        <v>435</v>
      </c>
      <c r="L141" s="2">
        <v>5555870995</v>
      </c>
      <c r="M141" t="s">
        <v>54</v>
      </c>
      <c r="N141" t="s">
        <v>42</v>
      </c>
      <c r="V141" t="str">
        <v>Surf Resonance</v>
      </c>
    </row>
    <row r="142" spans="8:22" x14ac:dyDescent="0.35">
      <c r="H142" t="s">
        <v>390</v>
      </c>
      <c r="I142" t="s">
        <v>748</v>
      </c>
      <c r="J142">
        <v>46</v>
      </c>
      <c r="K142" t="s">
        <v>554</v>
      </c>
      <c r="L142" s="2">
        <v>5557306670</v>
      </c>
      <c r="M142" t="s">
        <v>54</v>
      </c>
      <c r="N142" t="s">
        <v>42</v>
      </c>
      <c r="V142" t="str">
        <v>Surf Retreat</v>
      </c>
    </row>
    <row r="143" spans="8:22" x14ac:dyDescent="0.35">
      <c r="H143" t="s">
        <v>390</v>
      </c>
      <c r="I143" t="s">
        <v>746</v>
      </c>
      <c r="J143">
        <v>8</v>
      </c>
      <c r="K143" t="s">
        <v>663</v>
      </c>
      <c r="L143" s="2">
        <v>5558725539</v>
      </c>
      <c r="M143" t="s">
        <v>54</v>
      </c>
      <c r="N143" t="s">
        <v>42</v>
      </c>
      <c r="V143" t="str">
        <v>Surf Rider</v>
      </c>
    </row>
    <row r="144" spans="8:22" x14ac:dyDescent="0.35">
      <c r="H144" t="s">
        <v>183</v>
      </c>
      <c r="I144" t="s">
        <v>741</v>
      </c>
      <c r="J144">
        <v>26</v>
      </c>
      <c r="K144" t="s">
        <v>184</v>
      </c>
      <c r="L144" s="2">
        <v>5553168659</v>
      </c>
      <c r="M144" t="s">
        <v>91</v>
      </c>
      <c r="N144" t="s">
        <v>42</v>
      </c>
      <c r="V144" t="str">
        <v>Surf Safari</v>
      </c>
    </row>
    <row r="145" spans="8:22" x14ac:dyDescent="0.35">
      <c r="H145" t="s">
        <v>658</v>
      </c>
      <c r="I145" t="s">
        <v>741</v>
      </c>
      <c r="J145">
        <v>17</v>
      </c>
      <c r="K145" t="s">
        <v>659</v>
      </c>
      <c r="L145" s="2">
        <v>5558660199</v>
      </c>
      <c r="M145" t="s">
        <v>69</v>
      </c>
      <c r="N145" t="s">
        <v>47</v>
      </c>
      <c r="V145" t="str">
        <v>Surf Sanctuary</v>
      </c>
    </row>
    <row r="146" spans="8:22" x14ac:dyDescent="0.35">
      <c r="H146" t="s">
        <v>658</v>
      </c>
      <c r="I146" t="s">
        <v>744</v>
      </c>
      <c r="J146">
        <v>32</v>
      </c>
      <c r="K146" t="s">
        <v>728</v>
      </c>
      <c r="L146" s="2">
        <v>5559694658</v>
      </c>
      <c r="M146" t="s">
        <v>69</v>
      </c>
      <c r="N146" t="s">
        <v>47</v>
      </c>
      <c r="V146" t="str">
        <v>Surf Seekers</v>
      </c>
    </row>
    <row r="147" spans="8:22" x14ac:dyDescent="0.35">
      <c r="H147" t="s">
        <v>572</v>
      </c>
      <c r="I147" t="s">
        <v>741</v>
      </c>
      <c r="J147">
        <v>43</v>
      </c>
      <c r="K147" t="s">
        <v>573</v>
      </c>
      <c r="L147" s="2">
        <v>5557585650</v>
      </c>
      <c r="M147" t="s">
        <v>164</v>
      </c>
      <c r="N147" t="s">
        <v>42</v>
      </c>
      <c r="V147" t="str">
        <v>Surf Splash</v>
      </c>
    </row>
    <row r="148" spans="8:22" x14ac:dyDescent="0.35">
      <c r="H148" t="s">
        <v>572</v>
      </c>
      <c r="I148" t="s">
        <v>753</v>
      </c>
      <c r="J148">
        <v>8</v>
      </c>
      <c r="K148" t="s">
        <v>711</v>
      </c>
      <c r="L148" s="2">
        <v>5559451553</v>
      </c>
      <c r="M148" t="s">
        <v>164</v>
      </c>
      <c r="N148" t="s">
        <v>42</v>
      </c>
      <c r="V148" t="str">
        <v>Surf Spot</v>
      </c>
    </row>
    <row r="149" spans="8:22" x14ac:dyDescent="0.35">
      <c r="H149" t="s">
        <v>30</v>
      </c>
      <c r="I149" t="s">
        <v>749</v>
      </c>
      <c r="J149">
        <v>5</v>
      </c>
      <c r="K149" t="s">
        <v>150</v>
      </c>
      <c r="L149" s="2">
        <v>5552831530</v>
      </c>
      <c r="M149" t="s">
        <v>151</v>
      </c>
      <c r="N149" t="s">
        <v>42</v>
      </c>
      <c r="V149" t="str">
        <v>Surf Station</v>
      </c>
    </row>
    <row r="150" spans="8:22" x14ac:dyDescent="0.35">
      <c r="H150" t="s">
        <v>30</v>
      </c>
      <c r="I150" t="s">
        <v>746</v>
      </c>
      <c r="J150">
        <v>49</v>
      </c>
      <c r="K150" t="s">
        <v>722</v>
      </c>
      <c r="L150" s="2">
        <v>5559533510</v>
      </c>
      <c r="M150" t="s">
        <v>151</v>
      </c>
      <c r="N150" t="s">
        <v>42</v>
      </c>
      <c r="V150" t="str">
        <v>Surf Symphony</v>
      </c>
    </row>
    <row r="151" spans="8:22" x14ac:dyDescent="0.35">
      <c r="H151" t="s">
        <v>223</v>
      </c>
      <c r="I151" t="s">
        <v>741</v>
      </c>
      <c r="J151">
        <v>26</v>
      </c>
      <c r="K151" t="s">
        <v>224</v>
      </c>
      <c r="L151" s="2">
        <v>5553422553</v>
      </c>
      <c r="M151" t="s">
        <v>225</v>
      </c>
      <c r="N151" t="s">
        <v>47</v>
      </c>
      <c r="V151" t="str">
        <v>Surf the Sea</v>
      </c>
    </row>
    <row r="152" spans="8:22" x14ac:dyDescent="0.35">
      <c r="H152" t="s">
        <v>223</v>
      </c>
      <c r="I152" t="s">
        <v>746</v>
      </c>
      <c r="J152">
        <v>20</v>
      </c>
      <c r="K152" t="s">
        <v>339</v>
      </c>
      <c r="L152" s="2">
        <v>5554695023</v>
      </c>
      <c r="M152" t="s">
        <v>225</v>
      </c>
      <c r="N152" t="s">
        <v>47</v>
      </c>
      <c r="V152" t="str">
        <v>Surf Thrill</v>
      </c>
    </row>
    <row r="153" spans="8:22" x14ac:dyDescent="0.35">
      <c r="H153" t="s">
        <v>223</v>
      </c>
      <c r="I153" t="s">
        <v>750</v>
      </c>
      <c r="J153">
        <v>0</v>
      </c>
      <c r="K153" t="s">
        <v>347</v>
      </c>
      <c r="L153" s="2">
        <v>5554788659</v>
      </c>
      <c r="M153" t="s">
        <v>225</v>
      </c>
      <c r="N153" t="s">
        <v>47</v>
      </c>
      <c r="V153" t="str">
        <v>Surf Tradewinds</v>
      </c>
    </row>
    <row r="154" spans="8:22" x14ac:dyDescent="0.35">
      <c r="H154" t="s">
        <v>212</v>
      </c>
      <c r="I154" t="s">
        <v>741</v>
      </c>
      <c r="J154">
        <v>27</v>
      </c>
      <c r="K154" t="s">
        <v>213</v>
      </c>
      <c r="L154" s="2">
        <v>5553387731</v>
      </c>
      <c r="M154" t="s">
        <v>108</v>
      </c>
      <c r="N154" t="s">
        <v>42</v>
      </c>
      <c r="V154" t="str">
        <v>Surf Vibe</v>
      </c>
    </row>
    <row r="155" spans="8:22" x14ac:dyDescent="0.35">
      <c r="H155" t="s">
        <v>212</v>
      </c>
      <c r="I155" t="s">
        <v>746</v>
      </c>
      <c r="J155">
        <v>44</v>
      </c>
      <c r="K155" t="s">
        <v>243</v>
      </c>
      <c r="L155" s="2">
        <v>5553519383</v>
      </c>
      <c r="M155" t="s">
        <v>108</v>
      </c>
      <c r="N155" t="s">
        <v>42</v>
      </c>
      <c r="V155" t="str">
        <v>Surf Wanderer</v>
      </c>
    </row>
    <row r="156" spans="8:22" x14ac:dyDescent="0.35">
      <c r="H156" t="s">
        <v>142</v>
      </c>
      <c r="I156" t="s">
        <v>741</v>
      </c>
      <c r="J156">
        <v>42</v>
      </c>
      <c r="K156" t="s">
        <v>143</v>
      </c>
      <c r="L156" s="2">
        <v>5552767845</v>
      </c>
      <c r="M156" t="s">
        <v>144</v>
      </c>
      <c r="N156" t="s">
        <v>42</v>
      </c>
      <c r="V156" t="str">
        <v>Surf Zone</v>
      </c>
    </row>
    <row r="157" spans="8:22" x14ac:dyDescent="0.35">
      <c r="H157" t="s">
        <v>142</v>
      </c>
      <c r="I157" t="s">
        <v>742</v>
      </c>
      <c r="J157">
        <v>26</v>
      </c>
      <c r="K157" t="s">
        <v>362</v>
      </c>
      <c r="L157" s="2">
        <v>5555070190</v>
      </c>
      <c r="M157" t="s">
        <v>144</v>
      </c>
      <c r="N157" t="s">
        <v>42</v>
      </c>
      <c r="V157" t="str">
        <v>Surfer's Point</v>
      </c>
    </row>
    <row r="158" spans="8:22" x14ac:dyDescent="0.35">
      <c r="H158" t="s">
        <v>142</v>
      </c>
      <c r="I158" t="s">
        <v>753</v>
      </c>
      <c r="J158">
        <v>4</v>
      </c>
      <c r="K158" t="s">
        <v>436</v>
      </c>
      <c r="L158" s="2">
        <v>5555900745</v>
      </c>
      <c r="M158" t="s">
        <v>144</v>
      </c>
      <c r="N158" t="s">
        <v>42</v>
      </c>
      <c r="V158" t="str">
        <v>Surfing Spot</v>
      </c>
    </row>
    <row r="159" spans="8:22" x14ac:dyDescent="0.35">
      <c r="H159" t="s">
        <v>142</v>
      </c>
      <c r="I159" t="s">
        <v>743</v>
      </c>
      <c r="J159">
        <v>33</v>
      </c>
      <c r="K159" t="s">
        <v>460</v>
      </c>
      <c r="L159" s="2">
        <v>5558641001</v>
      </c>
      <c r="M159" t="s">
        <v>144</v>
      </c>
      <c r="N159" t="s">
        <v>42</v>
      </c>
      <c r="V159" t="str">
        <v>Surfside Shack</v>
      </c>
    </row>
    <row r="160" spans="8:22" x14ac:dyDescent="0.35">
      <c r="H160" t="s">
        <v>63</v>
      </c>
      <c r="I160" t="s">
        <v>741</v>
      </c>
      <c r="J160">
        <v>1</v>
      </c>
      <c r="K160" t="s">
        <v>64</v>
      </c>
      <c r="L160" s="2">
        <v>5552109172</v>
      </c>
      <c r="M160" t="s">
        <v>65</v>
      </c>
      <c r="N160" t="s">
        <v>47</v>
      </c>
      <c r="V160" t="str">
        <v>Swell Surf Co.</v>
      </c>
    </row>
    <row r="161" spans="8:22" x14ac:dyDescent="0.35">
      <c r="H161" t="s">
        <v>63</v>
      </c>
      <c r="I161" t="s">
        <v>743</v>
      </c>
      <c r="J161">
        <v>15</v>
      </c>
      <c r="K161" t="s">
        <v>124</v>
      </c>
      <c r="L161" s="2">
        <v>5552556504</v>
      </c>
      <c r="M161" t="s">
        <v>65</v>
      </c>
      <c r="N161" t="s">
        <v>47</v>
      </c>
      <c r="V161" t="str">
        <v>Tidal Surf</v>
      </c>
    </row>
    <row r="162" spans="8:22" x14ac:dyDescent="0.35">
      <c r="H162" t="s">
        <v>63</v>
      </c>
      <c r="I162" t="s">
        <v>749</v>
      </c>
      <c r="J162">
        <v>17</v>
      </c>
      <c r="K162" t="s">
        <v>496</v>
      </c>
      <c r="L162" s="2">
        <v>5556552920</v>
      </c>
      <c r="M162" t="s">
        <v>65</v>
      </c>
      <c r="N162" t="s">
        <v>47</v>
      </c>
      <c r="V162" t="str">
        <v>Tidal Surf Gear</v>
      </c>
    </row>
    <row r="163" spans="8:22" x14ac:dyDescent="0.35">
      <c r="H163" t="s">
        <v>276</v>
      </c>
      <c r="I163" t="s">
        <v>741</v>
      </c>
      <c r="J163">
        <v>45</v>
      </c>
      <c r="K163" t="s">
        <v>277</v>
      </c>
      <c r="L163" s="2">
        <v>5553922380</v>
      </c>
      <c r="M163" t="s">
        <v>46</v>
      </c>
      <c r="N163" t="s">
        <v>47</v>
      </c>
      <c r="V163" t="str">
        <v>Tidal Surf Shop</v>
      </c>
    </row>
    <row r="164" spans="8:22" x14ac:dyDescent="0.35">
      <c r="H164" t="s">
        <v>550</v>
      </c>
      <c r="I164" t="s">
        <v>741</v>
      </c>
      <c r="J164">
        <v>50</v>
      </c>
      <c r="K164" t="s">
        <v>551</v>
      </c>
      <c r="L164" s="2">
        <v>5557267260</v>
      </c>
      <c r="M164" t="s">
        <v>151</v>
      </c>
      <c r="N164" t="s">
        <v>42</v>
      </c>
      <c r="V164" t="str">
        <v>Tidal Times Surf</v>
      </c>
    </row>
    <row r="165" spans="8:22" x14ac:dyDescent="0.35">
      <c r="H165" t="s">
        <v>550</v>
      </c>
      <c r="I165" t="s">
        <v>751</v>
      </c>
      <c r="J165">
        <v>22</v>
      </c>
      <c r="K165" t="s">
        <v>634</v>
      </c>
      <c r="L165" s="2">
        <v>5558305308</v>
      </c>
      <c r="M165" t="s">
        <v>151</v>
      </c>
      <c r="N165" t="s">
        <v>42</v>
      </c>
      <c r="V165" t="str">
        <v>Tidal Wave Surf</v>
      </c>
    </row>
    <row r="166" spans="8:22" x14ac:dyDescent="0.35">
      <c r="H166" t="s">
        <v>301</v>
      </c>
      <c r="I166" t="s">
        <v>741</v>
      </c>
      <c r="J166">
        <v>19</v>
      </c>
      <c r="K166" t="s">
        <v>302</v>
      </c>
      <c r="L166" s="2">
        <v>5554144198</v>
      </c>
      <c r="M166" t="s">
        <v>144</v>
      </c>
      <c r="N166" t="s">
        <v>42</v>
      </c>
      <c r="V166" t="str">
        <v>Tide Lines</v>
      </c>
    </row>
    <row r="167" spans="8:22" x14ac:dyDescent="0.35">
      <c r="H167" t="s">
        <v>301</v>
      </c>
      <c r="I167" t="s">
        <v>747</v>
      </c>
      <c r="J167">
        <v>44</v>
      </c>
      <c r="K167" t="s">
        <v>541</v>
      </c>
      <c r="L167" s="2">
        <v>5557171082</v>
      </c>
      <c r="M167" t="s">
        <v>144</v>
      </c>
      <c r="N167" t="s">
        <v>42</v>
      </c>
      <c r="V167" t="str">
        <v>Tide Point</v>
      </c>
    </row>
    <row r="168" spans="8:22" x14ac:dyDescent="0.35">
      <c r="H168" t="s">
        <v>301</v>
      </c>
      <c r="I168" t="s">
        <v>748</v>
      </c>
      <c r="J168">
        <v>41</v>
      </c>
      <c r="K168" t="s">
        <v>705</v>
      </c>
      <c r="L168" s="2">
        <v>5559396796</v>
      </c>
      <c r="M168" t="s">
        <v>144</v>
      </c>
      <c r="N168" t="s">
        <v>42</v>
      </c>
      <c r="V168" t="str">
        <v>Tide Pools Surf</v>
      </c>
    </row>
    <row r="169" spans="8:22" x14ac:dyDescent="0.35">
      <c r="H169" t="s">
        <v>95</v>
      </c>
      <c r="I169" t="s">
        <v>741</v>
      </c>
      <c r="J169">
        <v>1</v>
      </c>
      <c r="K169" t="s">
        <v>96</v>
      </c>
      <c r="L169" s="2">
        <v>5552300019</v>
      </c>
      <c r="M169" t="s">
        <v>97</v>
      </c>
      <c r="N169" t="s">
        <v>42</v>
      </c>
      <c r="V169" t="str">
        <v>Tide Rush Surf</v>
      </c>
    </row>
    <row r="170" spans="8:22" x14ac:dyDescent="0.35">
      <c r="H170" t="s">
        <v>95</v>
      </c>
      <c r="I170" t="s">
        <v>743</v>
      </c>
      <c r="J170">
        <v>10</v>
      </c>
      <c r="K170" t="s">
        <v>290</v>
      </c>
      <c r="L170" s="2">
        <v>5553998792</v>
      </c>
      <c r="M170" t="s">
        <v>97</v>
      </c>
      <c r="N170" t="s">
        <v>42</v>
      </c>
      <c r="V170" t="str">
        <v>Tide Surf</v>
      </c>
    </row>
    <row r="171" spans="8:22" x14ac:dyDescent="0.35">
      <c r="H171" t="s">
        <v>95</v>
      </c>
      <c r="I171" t="s">
        <v>749</v>
      </c>
      <c r="J171">
        <v>49</v>
      </c>
      <c r="K171" t="s">
        <v>582</v>
      </c>
      <c r="L171" s="2">
        <v>5557702794</v>
      </c>
      <c r="M171" t="s">
        <v>97</v>
      </c>
      <c r="N171" t="s">
        <v>42</v>
      </c>
      <c r="V171" t="str">
        <v>Tide Surf Co.</v>
      </c>
    </row>
    <row r="172" spans="8:22" x14ac:dyDescent="0.35">
      <c r="H172" t="s">
        <v>179</v>
      </c>
      <c r="I172" t="s">
        <v>741</v>
      </c>
      <c r="J172">
        <v>21</v>
      </c>
      <c r="K172" t="s">
        <v>180</v>
      </c>
      <c r="L172" s="2">
        <v>5553153919</v>
      </c>
      <c r="M172" t="s">
        <v>108</v>
      </c>
      <c r="N172" t="s">
        <v>42</v>
      </c>
      <c r="V172" t="str">
        <v>Tide Touch</v>
      </c>
    </row>
    <row r="173" spans="8:22" x14ac:dyDescent="0.35">
      <c r="H173" t="s">
        <v>179</v>
      </c>
      <c r="I173" t="s">
        <v>746</v>
      </c>
      <c r="J173">
        <v>40</v>
      </c>
      <c r="K173" t="s">
        <v>358</v>
      </c>
      <c r="L173" s="2">
        <v>5555018587</v>
      </c>
      <c r="M173" t="s">
        <v>108</v>
      </c>
      <c r="N173" t="s">
        <v>42</v>
      </c>
      <c r="V173" t="str">
        <v>Tide Tracker</v>
      </c>
    </row>
    <row r="174" spans="8:22" x14ac:dyDescent="0.35">
      <c r="H174" t="s">
        <v>179</v>
      </c>
      <c r="I174" t="s">
        <v>750</v>
      </c>
      <c r="J174">
        <v>48</v>
      </c>
      <c r="K174" t="s">
        <v>449</v>
      </c>
      <c r="L174" s="2">
        <v>5556057563</v>
      </c>
      <c r="M174" t="s">
        <v>108</v>
      </c>
      <c r="N174" t="s">
        <v>42</v>
      </c>
      <c r="V174" t="str">
        <v>Tide Venture</v>
      </c>
    </row>
    <row r="175" spans="8:22" x14ac:dyDescent="0.35">
      <c r="H175" t="s">
        <v>717</v>
      </c>
      <c r="I175" t="s">
        <v>741</v>
      </c>
      <c r="J175">
        <v>10</v>
      </c>
      <c r="K175" t="s">
        <v>718</v>
      </c>
      <c r="L175" s="2">
        <v>5559489943</v>
      </c>
      <c r="M175" t="s">
        <v>97</v>
      </c>
      <c r="N175" t="s">
        <v>42</v>
      </c>
      <c r="V175" t="str">
        <v>Wave Baron</v>
      </c>
    </row>
    <row r="176" spans="8:22" x14ac:dyDescent="0.35">
      <c r="H176" t="s">
        <v>196</v>
      </c>
      <c r="I176" t="s">
        <v>741</v>
      </c>
      <c r="J176">
        <v>23</v>
      </c>
      <c r="K176" t="s">
        <v>197</v>
      </c>
      <c r="L176" s="2">
        <v>5553210228</v>
      </c>
      <c r="M176" t="s">
        <v>164</v>
      </c>
      <c r="N176" t="s">
        <v>42</v>
      </c>
      <c r="V176" t="str">
        <v>Wave Bliss</v>
      </c>
    </row>
    <row r="177" spans="8:22" x14ac:dyDescent="0.35">
      <c r="H177" t="s">
        <v>196</v>
      </c>
      <c r="I177" t="s">
        <v>749</v>
      </c>
      <c r="J177">
        <v>48</v>
      </c>
      <c r="K177" t="s">
        <v>590</v>
      </c>
      <c r="L177" s="2">
        <v>5557780189</v>
      </c>
      <c r="M177" t="s">
        <v>164</v>
      </c>
      <c r="N177" t="s">
        <v>42</v>
      </c>
      <c r="V177" t="str">
        <v>Wave Catcher</v>
      </c>
    </row>
    <row r="178" spans="8:22" x14ac:dyDescent="0.35">
      <c r="H178" t="s">
        <v>196</v>
      </c>
      <c r="I178" t="s">
        <v>744</v>
      </c>
      <c r="J178">
        <v>16</v>
      </c>
      <c r="K178" t="s">
        <v>612</v>
      </c>
      <c r="L178" s="2">
        <v>5558073464</v>
      </c>
      <c r="M178" t="s">
        <v>164</v>
      </c>
      <c r="N178" t="s">
        <v>42</v>
      </c>
      <c r="V178" t="str">
        <v>Wave Chase</v>
      </c>
    </row>
    <row r="179" spans="8:22" x14ac:dyDescent="0.35">
      <c r="H179" t="s">
        <v>196</v>
      </c>
      <c r="I179" t="s">
        <v>752</v>
      </c>
      <c r="J179">
        <v>24</v>
      </c>
      <c r="K179" t="s">
        <v>674</v>
      </c>
      <c r="L179" s="2">
        <v>5558920183</v>
      </c>
      <c r="M179" t="s">
        <v>164</v>
      </c>
      <c r="N179" t="s">
        <v>42</v>
      </c>
      <c r="V179" t="str">
        <v>Wave Craft</v>
      </c>
    </row>
    <row r="180" spans="8:22" x14ac:dyDescent="0.35">
      <c r="H180" t="s">
        <v>133</v>
      </c>
      <c r="I180" t="s">
        <v>741</v>
      </c>
      <c r="J180">
        <v>45</v>
      </c>
      <c r="K180" t="s">
        <v>134</v>
      </c>
      <c r="L180" s="2">
        <v>5552611915</v>
      </c>
      <c r="M180" t="s">
        <v>132</v>
      </c>
      <c r="N180" t="s">
        <v>42</v>
      </c>
      <c r="V180" t="str">
        <v>Wave Dance</v>
      </c>
    </row>
    <row r="181" spans="8:22" x14ac:dyDescent="0.35">
      <c r="H181" t="s">
        <v>133</v>
      </c>
      <c r="I181" t="s">
        <v>745</v>
      </c>
      <c r="J181">
        <v>29</v>
      </c>
      <c r="K181" t="s">
        <v>203</v>
      </c>
      <c r="L181" s="2">
        <v>5553310394</v>
      </c>
      <c r="M181" t="s">
        <v>132</v>
      </c>
      <c r="N181" t="s">
        <v>42</v>
      </c>
      <c r="V181" t="str">
        <v>Wave Echo</v>
      </c>
    </row>
    <row r="182" spans="8:22" x14ac:dyDescent="0.35">
      <c r="H182" t="s">
        <v>133</v>
      </c>
      <c r="I182" t="s">
        <v>747</v>
      </c>
      <c r="J182">
        <v>12</v>
      </c>
      <c r="K182" t="s">
        <v>346</v>
      </c>
      <c r="L182" s="2">
        <v>5554779235</v>
      </c>
      <c r="M182" t="s">
        <v>132</v>
      </c>
      <c r="N182" t="s">
        <v>42</v>
      </c>
      <c r="V182" t="str">
        <v>Wave Explorer</v>
      </c>
    </row>
    <row r="183" spans="8:22" x14ac:dyDescent="0.35">
      <c r="H183" t="s">
        <v>133</v>
      </c>
      <c r="I183" t="s">
        <v>748</v>
      </c>
      <c r="J183">
        <v>5</v>
      </c>
      <c r="K183" t="s">
        <v>406</v>
      </c>
      <c r="L183" s="2">
        <v>5555543828</v>
      </c>
      <c r="M183" t="s">
        <v>132</v>
      </c>
      <c r="N183" t="s">
        <v>42</v>
      </c>
      <c r="V183" t="str">
        <v>Wave Front</v>
      </c>
    </row>
    <row r="184" spans="8:22" x14ac:dyDescent="0.35">
      <c r="H184" t="s">
        <v>332</v>
      </c>
      <c r="I184" t="s">
        <v>741</v>
      </c>
      <c r="J184">
        <v>27</v>
      </c>
      <c r="K184" t="s">
        <v>333</v>
      </c>
      <c r="L184" s="2">
        <v>5554619518</v>
      </c>
      <c r="M184" t="s">
        <v>65</v>
      </c>
      <c r="N184" t="s">
        <v>47</v>
      </c>
      <c r="V184" t="str">
        <v>Wave Harmony</v>
      </c>
    </row>
    <row r="185" spans="8:22" x14ac:dyDescent="0.35">
      <c r="H185" t="s">
        <v>332</v>
      </c>
      <c r="I185" t="s">
        <v>745</v>
      </c>
      <c r="J185">
        <v>15</v>
      </c>
      <c r="K185" t="s">
        <v>624</v>
      </c>
      <c r="L185" s="2">
        <v>5558152290</v>
      </c>
      <c r="M185" t="s">
        <v>65</v>
      </c>
      <c r="N185" t="s">
        <v>47</v>
      </c>
      <c r="V185" t="str">
        <v>Wave Journey</v>
      </c>
    </row>
    <row r="186" spans="8:22" x14ac:dyDescent="0.35">
      <c r="H186" t="s">
        <v>332</v>
      </c>
      <c r="I186" t="s">
        <v>747</v>
      </c>
      <c r="J186">
        <v>29</v>
      </c>
      <c r="K186" t="s">
        <v>703</v>
      </c>
      <c r="L186" s="2">
        <v>5559376356</v>
      </c>
      <c r="M186" t="s">
        <v>65</v>
      </c>
      <c r="N186" t="s">
        <v>47</v>
      </c>
      <c r="V186" t="str">
        <v>Wave King</v>
      </c>
    </row>
    <row r="187" spans="8:22" x14ac:dyDescent="0.35">
      <c r="H187" t="s">
        <v>497</v>
      </c>
      <c r="I187" t="s">
        <v>741</v>
      </c>
      <c r="J187">
        <v>19</v>
      </c>
      <c r="K187" t="s">
        <v>498</v>
      </c>
      <c r="L187" s="2">
        <v>5556553281</v>
      </c>
      <c r="M187" t="s">
        <v>164</v>
      </c>
      <c r="N187" t="s">
        <v>42</v>
      </c>
      <c r="V187" t="str">
        <v>Wave Motion</v>
      </c>
    </row>
    <row r="188" spans="8:22" x14ac:dyDescent="0.35">
      <c r="H188" t="s">
        <v>497</v>
      </c>
      <c r="I188" t="s">
        <v>750</v>
      </c>
      <c r="J188">
        <v>22</v>
      </c>
      <c r="K188" t="s">
        <v>656</v>
      </c>
      <c r="L188" s="2">
        <v>5558601611</v>
      </c>
      <c r="M188" t="s">
        <v>164</v>
      </c>
      <c r="N188" t="s">
        <v>42</v>
      </c>
      <c r="V188" t="str">
        <v>Wave Quest</v>
      </c>
    </row>
    <row r="189" spans="8:22" x14ac:dyDescent="0.35">
      <c r="H189" t="s">
        <v>497</v>
      </c>
      <c r="I189" t="s">
        <v>742</v>
      </c>
      <c r="J189">
        <v>15</v>
      </c>
      <c r="K189" t="s">
        <v>723</v>
      </c>
      <c r="L189" s="2">
        <v>5559557006</v>
      </c>
      <c r="M189" t="s">
        <v>164</v>
      </c>
      <c r="N189" t="s">
        <v>42</v>
      </c>
      <c r="V189" t="str">
        <v>Wave Reef</v>
      </c>
    </row>
    <row r="190" spans="8:22" x14ac:dyDescent="0.35">
      <c r="H190" t="s">
        <v>430</v>
      </c>
      <c r="I190" t="s">
        <v>741</v>
      </c>
      <c r="J190">
        <v>39</v>
      </c>
      <c r="K190" t="s">
        <v>431</v>
      </c>
      <c r="L190" s="2">
        <v>5555771174</v>
      </c>
      <c r="M190" t="s">
        <v>80</v>
      </c>
      <c r="N190" t="s">
        <v>47</v>
      </c>
      <c r="V190" t="str">
        <v>Wave Riders</v>
      </c>
    </row>
    <row r="191" spans="8:22" x14ac:dyDescent="0.35">
      <c r="H191" t="s">
        <v>98</v>
      </c>
      <c r="I191" t="s">
        <v>741</v>
      </c>
      <c r="J191">
        <v>3</v>
      </c>
      <c r="K191" t="s">
        <v>99</v>
      </c>
      <c r="L191" s="2">
        <v>5552322832</v>
      </c>
      <c r="M191" t="s">
        <v>94</v>
      </c>
      <c r="N191" t="s">
        <v>42</v>
      </c>
      <c r="V191" t="str">
        <v>Wave Runner Surf</v>
      </c>
    </row>
    <row r="192" spans="8:22" x14ac:dyDescent="0.35">
      <c r="H192" t="s">
        <v>98</v>
      </c>
      <c r="I192" t="s">
        <v>747</v>
      </c>
      <c r="J192">
        <v>24</v>
      </c>
      <c r="K192" t="s">
        <v>147</v>
      </c>
      <c r="L192" s="2">
        <v>5552794888</v>
      </c>
      <c r="M192" t="s">
        <v>94</v>
      </c>
      <c r="N192" t="s">
        <v>42</v>
      </c>
      <c r="V192" t="str">
        <v>Wave Seeker</v>
      </c>
    </row>
    <row r="193" spans="8:22" x14ac:dyDescent="0.35">
      <c r="H193" t="s">
        <v>98</v>
      </c>
      <c r="I193" t="s">
        <v>748</v>
      </c>
      <c r="J193">
        <v>16</v>
      </c>
      <c r="K193" t="s">
        <v>699</v>
      </c>
      <c r="L193" s="2">
        <v>5559308421</v>
      </c>
      <c r="M193" t="s">
        <v>94</v>
      </c>
      <c r="N193" t="s">
        <v>42</v>
      </c>
      <c r="V193" t="str">
        <v>Wave Serenity</v>
      </c>
    </row>
    <row r="194" spans="8:22" x14ac:dyDescent="0.35">
      <c r="H194" t="s">
        <v>98</v>
      </c>
      <c r="I194" t="s">
        <v>746</v>
      </c>
      <c r="J194">
        <v>22</v>
      </c>
      <c r="K194" t="s">
        <v>725</v>
      </c>
      <c r="L194" s="2">
        <v>5559625312</v>
      </c>
      <c r="M194" t="s">
        <v>94</v>
      </c>
      <c r="N194" t="s">
        <v>42</v>
      </c>
      <c r="V194" t="str">
        <v>Wave Tracker</v>
      </c>
    </row>
    <row r="195" spans="8:22" x14ac:dyDescent="0.35">
      <c r="H195" t="s">
        <v>714</v>
      </c>
      <c r="I195" t="s">
        <v>741</v>
      </c>
      <c r="J195">
        <v>35</v>
      </c>
      <c r="K195" t="s">
        <v>715</v>
      </c>
      <c r="L195" s="2">
        <v>5559472386</v>
      </c>
      <c r="M195" t="s">
        <v>108</v>
      </c>
      <c r="N195" t="s">
        <v>42</v>
      </c>
      <c r="V195" t="str">
        <v>Wave Whisperer</v>
      </c>
    </row>
    <row r="196" spans="8:22" x14ac:dyDescent="0.35">
      <c r="H196" t="s">
        <v>136</v>
      </c>
      <c r="I196" t="s">
        <v>741</v>
      </c>
      <c r="J196">
        <v>18</v>
      </c>
      <c r="K196" t="s">
        <v>137</v>
      </c>
      <c r="L196" s="2">
        <v>5552709625</v>
      </c>
      <c r="M196" t="s">
        <v>86</v>
      </c>
      <c r="N196" t="s">
        <v>42</v>
      </c>
      <c r="V196" t="str">
        <v>Wavefront Surf</v>
      </c>
    </row>
    <row r="197" spans="8:22" x14ac:dyDescent="0.35">
      <c r="H197" t="s">
        <v>136</v>
      </c>
      <c r="I197" t="s">
        <v>751</v>
      </c>
      <c r="J197">
        <v>21</v>
      </c>
      <c r="K197" t="s">
        <v>405</v>
      </c>
      <c r="L197" s="2">
        <v>5555542841</v>
      </c>
      <c r="M197" t="s">
        <v>86</v>
      </c>
      <c r="N197" t="s">
        <v>42</v>
      </c>
      <c r="V197" t="str">
        <v>Waves and Wonders</v>
      </c>
    </row>
    <row r="198" spans="8:22" x14ac:dyDescent="0.35">
      <c r="H198" t="s">
        <v>486</v>
      </c>
      <c r="I198" t="s">
        <v>741</v>
      </c>
      <c r="J198">
        <v>31</v>
      </c>
      <c r="K198" t="s">
        <v>487</v>
      </c>
      <c r="L198" s="2">
        <v>5556449407</v>
      </c>
      <c r="M198" t="s">
        <v>189</v>
      </c>
      <c r="N198" t="s">
        <v>42</v>
      </c>
      <c r="V198" t="str">
        <v>Waves Galore</v>
      </c>
    </row>
    <row r="199" spans="8:22" x14ac:dyDescent="0.35">
      <c r="H199" t="s">
        <v>486</v>
      </c>
      <c r="I199" t="s">
        <v>753</v>
      </c>
      <c r="J199">
        <v>19</v>
      </c>
      <c r="K199" t="s">
        <v>696</v>
      </c>
      <c r="L199" s="2">
        <v>5559285048</v>
      </c>
      <c r="M199" t="s">
        <v>189</v>
      </c>
      <c r="N199" t="s">
        <v>42</v>
      </c>
      <c r="V199" t="str">
        <v>Wavescape Surf</v>
      </c>
    </row>
    <row r="200" spans="8:22" x14ac:dyDescent="0.35">
      <c r="H200" t="s">
        <v>421</v>
      </c>
      <c r="I200" t="s">
        <v>741</v>
      </c>
      <c r="J200">
        <v>14</v>
      </c>
      <c r="K200" t="s">
        <v>422</v>
      </c>
      <c r="L200" s="2">
        <v>5555658760</v>
      </c>
      <c r="M200" t="s">
        <v>46</v>
      </c>
      <c r="N200" t="s">
        <v>47</v>
      </c>
    </row>
    <row r="201" spans="8:22" x14ac:dyDescent="0.35">
      <c r="H201" t="s">
        <v>421</v>
      </c>
      <c r="I201" t="s">
        <v>747</v>
      </c>
      <c r="J201">
        <v>9</v>
      </c>
      <c r="K201" t="s">
        <v>538</v>
      </c>
      <c r="L201" s="2">
        <v>5557081163</v>
      </c>
      <c r="M201" t="s">
        <v>46</v>
      </c>
      <c r="N201" t="s">
        <v>47</v>
      </c>
    </row>
    <row r="202" spans="8:22" x14ac:dyDescent="0.35">
      <c r="H202" t="s">
        <v>421</v>
      </c>
      <c r="I202" t="s">
        <v>748</v>
      </c>
      <c r="J202">
        <v>25</v>
      </c>
      <c r="K202" t="s">
        <v>540</v>
      </c>
      <c r="L202" s="2">
        <v>5557149468</v>
      </c>
      <c r="M202" t="s">
        <v>46</v>
      </c>
      <c r="N202" t="s">
        <v>47</v>
      </c>
    </row>
    <row r="203" spans="8:22" x14ac:dyDescent="0.35">
      <c r="H203" t="s">
        <v>421</v>
      </c>
      <c r="I203" t="s">
        <v>746</v>
      </c>
      <c r="J203">
        <v>15</v>
      </c>
      <c r="K203" t="s">
        <v>610</v>
      </c>
      <c r="L203" s="2">
        <v>5558055074</v>
      </c>
      <c r="M203" t="s">
        <v>46</v>
      </c>
      <c r="N203" t="s">
        <v>47</v>
      </c>
    </row>
    <row r="204" spans="8:22" x14ac:dyDescent="0.35">
      <c r="H204" t="s">
        <v>374</v>
      </c>
      <c r="I204" t="s">
        <v>741</v>
      </c>
      <c r="J204">
        <v>43</v>
      </c>
      <c r="K204" t="s">
        <v>375</v>
      </c>
      <c r="L204" s="2">
        <v>5555179055</v>
      </c>
      <c r="M204" t="s">
        <v>54</v>
      </c>
      <c r="N204" t="s">
        <v>42</v>
      </c>
    </row>
    <row r="205" spans="8:22" x14ac:dyDescent="0.35">
      <c r="H205" t="s">
        <v>106</v>
      </c>
      <c r="I205" t="s">
        <v>741</v>
      </c>
      <c r="J205">
        <v>30</v>
      </c>
      <c r="K205" t="s">
        <v>107</v>
      </c>
      <c r="L205" s="2">
        <v>5552419601</v>
      </c>
      <c r="M205" t="s">
        <v>108</v>
      </c>
      <c r="N205" t="s">
        <v>42</v>
      </c>
    </row>
    <row r="206" spans="8:22" x14ac:dyDescent="0.35">
      <c r="H206" t="s">
        <v>87</v>
      </c>
      <c r="I206" t="s">
        <v>741</v>
      </c>
      <c r="J206">
        <v>32</v>
      </c>
      <c r="K206" t="s">
        <v>88</v>
      </c>
      <c r="L206" s="2">
        <v>5552202998</v>
      </c>
      <c r="M206" t="s">
        <v>86</v>
      </c>
      <c r="N206" t="s">
        <v>42</v>
      </c>
    </row>
    <row r="207" spans="8:22" x14ac:dyDescent="0.35">
      <c r="H207" t="s">
        <v>87</v>
      </c>
      <c r="I207" t="s">
        <v>748</v>
      </c>
      <c r="J207">
        <v>22</v>
      </c>
      <c r="K207" t="s">
        <v>261</v>
      </c>
      <c r="L207" s="2">
        <v>5553738565</v>
      </c>
      <c r="M207" t="s">
        <v>86</v>
      </c>
      <c r="N207" t="s">
        <v>42</v>
      </c>
    </row>
    <row r="208" spans="8:22" x14ac:dyDescent="0.35">
      <c r="H208" t="s">
        <v>87</v>
      </c>
      <c r="I208" t="s">
        <v>746</v>
      </c>
      <c r="J208">
        <v>12</v>
      </c>
      <c r="K208" t="s">
        <v>537</v>
      </c>
      <c r="L208" s="2">
        <v>5557077845</v>
      </c>
      <c r="M208" t="s">
        <v>86</v>
      </c>
      <c r="N208" t="s">
        <v>42</v>
      </c>
    </row>
    <row r="209" spans="8:14" x14ac:dyDescent="0.35">
      <c r="H209" t="s">
        <v>653</v>
      </c>
      <c r="I209" t="s">
        <v>741</v>
      </c>
      <c r="J209">
        <v>17</v>
      </c>
      <c r="K209" t="s">
        <v>654</v>
      </c>
      <c r="L209" s="2">
        <v>5558560655</v>
      </c>
      <c r="M209" t="s">
        <v>237</v>
      </c>
      <c r="N209" t="s">
        <v>47</v>
      </c>
    </row>
    <row r="210" spans="8:14" x14ac:dyDescent="0.35">
      <c r="H210" t="s">
        <v>314</v>
      </c>
      <c r="I210" t="s">
        <v>741</v>
      </c>
      <c r="J210">
        <v>3</v>
      </c>
      <c r="K210" t="s">
        <v>315</v>
      </c>
      <c r="L210" s="2">
        <v>5554318817</v>
      </c>
      <c r="M210" t="s">
        <v>105</v>
      </c>
      <c r="N210" t="s">
        <v>47</v>
      </c>
    </row>
    <row r="211" spans="8:14" x14ac:dyDescent="0.35">
      <c r="H211" t="s">
        <v>452</v>
      </c>
      <c r="I211" t="s">
        <v>741</v>
      </c>
      <c r="J211">
        <v>16</v>
      </c>
      <c r="K211" t="s">
        <v>453</v>
      </c>
      <c r="L211" s="2">
        <v>5556090430</v>
      </c>
      <c r="M211" t="s">
        <v>62</v>
      </c>
      <c r="N211" t="s">
        <v>47</v>
      </c>
    </row>
    <row r="212" spans="8:14" x14ac:dyDescent="0.35">
      <c r="H212" t="s">
        <v>452</v>
      </c>
      <c r="I212" t="s">
        <v>750</v>
      </c>
      <c r="J212">
        <v>4</v>
      </c>
      <c r="K212" t="s">
        <v>633</v>
      </c>
      <c r="L212" s="2">
        <v>5558278225</v>
      </c>
      <c r="M212" t="s">
        <v>62</v>
      </c>
      <c r="N212" t="s">
        <v>47</v>
      </c>
    </row>
    <row r="213" spans="8:14" x14ac:dyDescent="0.35">
      <c r="H213" t="s">
        <v>219</v>
      </c>
      <c r="I213" t="s">
        <v>741</v>
      </c>
      <c r="J213">
        <v>49</v>
      </c>
      <c r="K213" t="s">
        <v>220</v>
      </c>
      <c r="L213" s="2">
        <v>5553411895</v>
      </c>
      <c r="M213" t="s">
        <v>164</v>
      </c>
      <c r="N213" t="s">
        <v>42</v>
      </c>
    </row>
    <row r="214" spans="8:14" x14ac:dyDescent="0.35">
      <c r="H214" t="s">
        <v>394</v>
      </c>
      <c r="I214" t="s">
        <v>741</v>
      </c>
      <c r="J214">
        <v>42</v>
      </c>
      <c r="K214" t="s">
        <v>395</v>
      </c>
      <c r="L214" s="2">
        <v>5555477156</v>
      </c>
      <c r="M214" t="s">
        <v>108</v>
      </c>
      <c r="N214" t="s">
        <v>42</v>
      </c>
    </row>
    <row r="215" spans="8:14" x14ac:dyDescent="0.35">
      <c r="H215" t="s">
        <v>394</v>
      </c>
      <c r="I215" t="s">
        <v>753</v>
      </c>
      <c r="J215">
        <v>30</v>
      </c>
      <c r="K215" t="s">
        <v>623</v>
      </c>
      <c r="L215" s="2">
        <v>5558150593</v>
      </c>
      <c r="M215" t="s">
        <v>108</v>
      </c>
      <c r="N215" t="s">
        <v>42</v>
      </c>
    </row>
    <row r="216" spans="8:14" x14ac:dyDescent="0.35">
      <c r="H216" t="s">
        <v>235</v>
      </c>
      <c r="I216" t="s">
        <v>741</v>
      </c>
      <c r="J216">
        <v>31</v>
      </c>
      <c r="K216" t="s">
        <v>236</v>
      </c>
      <c r="L216" s="2">
        <v>5553475936</v>
      </c>
      <c r="M216" t="s">
        <v>237</v>
      </c>
      <c r="N216" t="s">
        <v>47</v>
      </c>
    </row>
    <row r="217" spans="8:14" x14ac:dyDescent="0.35">
      <c r="H217" t="s">
        <v>235</v>
      </c>
      <c r="I217" t="s">
        <v>746</v>
      </c>
      <c r="J217">
        <v>42</v>
      </c>
      <c r="K217" t="s">
        <v>450</v>
      </c>
      <c r="L217" s="2">
        <v>5556059651</v>
      </c>
      <c r="M217" t="s">
        <v>237</v>
      </c>
      <c r="N217" t="s">
        <v>47</v>
      </c>
    </row>
    <row r="218" spans="8:14" x14ac:dyDescent="0.35">
      <c r="H218" t="s">
        <v>235</v>
      </c>
      <c r="I218" t="s">
        <v>750</v>
      </c>
      <c r="J218">
        <v>35</v>
      </c>
      <c r="K218" t="s">
        <v>511</v>
      </c>
      <c r="L218" s="2">
        <v>5556805783</v>
      </c>
      <c r="M218" t="s">
        <v>237</v>
      </c>
      <c r="N218" t="s">
        <v>47</v>
      </c>
    </row>
    <row r="219" spans="8:14" x14ac:dyDescent="0.35">
      <c r="H219" t="s">
        <v>70</v>
      </c>
      <c r="I219" t="s">
        <v>741</v>
      </c>
      <c r="J219">
        <v>19</v>
      </c>
      <c r="K219" t="s">
        <v>79</v>
      </c>
      <c r="L219" s="2">
        <v>5552158213</v>
      </c>
      <c r="M219" t="s">
        <v>80</v>
      </c>
      <c r="N219" t="s">
        <v>47</v>
      </c>
    </row>
    <row r="220" spans="8:14" x14ac:dyDescent="0.35">
      <c r="H220" t="s">
        <v>210</v>
      </c>
      <c r="I220" t="s">
        <v>741</v>
      </c>
      <c r="J220">
        <v>24</v>
      </c>
      <c r="K220" t="s">
        <v>211</v>
      </c>
      <c r="L220" s="2">
        <v>5553352771</v>
      </c>
      <c r="M220" t="s">
        <v>58</v>
      </c>
      <c r="N220" t="s">
        <v>42</v>
      </c>
    </row>
    <row r="221" spans="8:14" x14ac:dyDescent="0.35">
      <c r="H221" t="s">
        <v>210</v>
      </c>
      <c r="I221" t="s">
        <v>750</v>
      </c>
      <c r="J221">
        <v>39</v>
      </c>
      <c r="K221" t="s">
        <v>494</v>
      </c>
      <c r="L221" s="2">
        <v>5556496355</v>
      </c>
      <c r="M221" t="s">
        <v>58</v>
      </c>
      <c r="N221" t="s">
        <v>42</v>
      </c>
    </row>
    <row r="222" spans="8:14" x14ac:dyDescent="0.35">
      <c r="H222" t="s">
        <v>210</v>
      </c>
      <c r="I222" t="s">
        <v>742</v>
      </c>
      <c r="J222">
        <v>35</v>
      </c>
      <c r="K222" t="s">
        <v>595</v>
      </c>
      <c r="L222" s="2">
        <v>5557863998</v>
      </c>
      <c r="M222" t="s">
        <v>58</v>
      </c>
      <c r="N222" t="s">
        <v>42</v>
      </c>
    </row>
    <row r="223" spans="8:14" x14ac:dyDescent="0.35">
      <c r="H223" t="s">
        <v>210</v>
      </c>
      <c r="I223" t="s">
        <v>753</v>
      </c>
      <c r="J223">
        <v>9</v>
      </c>
      <c r="K223" t="s">
        <v>702</v>
      </c>
      <c r="L223" s="2">
        <v>5559375305</v>
      </c>
      <c r="M223" t="s">
        <v>58</v>
      </c>
      <c r="N223" t="s">
        <v>42</v>
      </c>
    </row>
    <row r="224" spans="8:14" x14ac:dyDescent="0.35">
      <c r="H224" t="s">
        <v>262</v>
      </c>
      <c r="I224" t="s">
        <v>741</v>
      </c>
      <c r="J224">
        <v>14</v>
      </c>
      <c r="K224" t="s">
        <v>263</v>
      </c>
      <c r="L224" s="2">
        <v>5553778854</v>
      </c>
      <c r="M224" t="s">
        <v>105</v>
      </c>
      <c r="N224" t="s">
        <v>47</v>
      </c>
    </row>
    <row r="225" spans="8:14" x14ac:dyDescent="0.35">
      <c r="H225" t="s">
        <v>262</v>
      </c>
      <c r="I225" t="s">
        <v>750</v>
      </c>
      <c r="J225">
        <v>29</v>
      </c>
      <c r="K225" t="s">
        <v>215</v>
      </c>
      <c r="L225" s="2">
        <v>5554479623</v>
      </c>
      <c r="M225" t="s">
        <v>105</v>
      </c>
      <c r="N225" t="s">
        <v>47</v>
      </c>
    </row>
    <row r="226" spans="8:14" x14ac:dyDescent="0.35">
      <c r="H226" t="s">
        <v>262</v>
      </c>
      <c r="I226" t="s">
        <v>742</v>
      </c>
      <c r="J226">
        <v>6</v>
      </c>
      <c r="K226" t="s">
        <v>432</v>
      </c>
      <c r="L226" s="2">
        <v>5555821501</v>
      </c>
      <c r="M226" t="s">
        <v>105</v>
      </c>
      <c r="N226" t="s">
        <v>47</v>
      </c>
    </row>
    <row r="227" spans="8:14" x14ac:dyDescent="0.35">
      <c r="H227" t="s">
        <v>262</v>
      </c>
      <c r="I227" t="s">
        <v>753</v>
      </c>
      <c r="J227">
        <v>50</v>
      </c>
      <c r="K227" t="s">
        <v>495</v>
      </c>
      <c r="L227" s="2">
        <v>5556546952</v>
      </c>
      <c r="M227" t="s">
        <v>105</v>
      </c>
      <c r="N227" t="s">
        <v>47</v>
      </c>
    </row>
    <row r="228" spans="8:14" x14ac:dyDescent="0.35">
      <c r="H228" t="s">
        <v>288</v>
      </c>
      <c r="I228" t="s">
        <v>741</v>
      </c>
      <c r="J228">
        <v>6</v>
      </c>
      <c r="K228" t="s">
        <v>289</v>
      </c>
      <c r="L228" s="2">
        <v>5553994887</v>
      </c>
      <c r="M228" t="s">
        <v>41</v>
      </c>
      <c r="N228" t="s">
        <v>42</v>
      </c>
    </row>
    <row r="229" spans="8:14" x14ac:dyDescent="0.35">
      <c r="H229" t="s">
        <v>288</v>
      </c>
      <c r="I229" t="s">
        <v>753</v>
      </c>
      <c r="J229">
        <v>49</v>
      </c>
      <c r="K229" t="s">
        <v>415</v>
      </c>
      <c r="L229" s="2">
        <v>5555606782</v>
      </c>
      <c r="M229" t="s">
        <v>41</v>
      </c>
      <c r="N229" t="s">
        <v>42</v>
      </c>
    </row>
    <row r="230" spans="8:14" x14ac:dyDescent="0.35">
      <c r="H230" t="s">
        <v>44</v>
      </c>
      <c r="I230" t="s">
        <v>741</v>
      </c>
      <c r="J230">
        <v>8</v>
      </c>
      <c r="K230" t="s">
        <v>45</v>
      </c>
      <c r="L230" s="2">
        <v>5552053422</v>
      </c>
      <c r="M230" t="s">
        <v>46</v>
      </c>
      <c r="N230" t="s">
        <v>47</v>
      </c>
    </row>
    <row r="231" spans="8:14" x14ac:dyDescent="0.35">
      <c r="H231" t="s">
        <v>44</v>
      </c>
      <c r="I231" t="s">
        <v>747</v>
      </c>
      <c r="J231">
        <v>4</v>
      </c>
      <c r="K231" t="s">
        <v>111</v>
      </c>
      <c r="L231" s="2">
        <v>5552460300</v>
      </c>
      <c r="M231" t="s">
        <v>46</v>
      </c>
      <c r="N231" t="s">
        <v>47</v>
      </c>
    </row>
    <row r="232" spans="8:14" x14ac:dyDescent="0.35">
      <c r="H232" t="s">
        <v>44</v>
      </c>
      <c r="I232" t="s">
        <v>748</v>
      </c>
      <c r="J232">
        <v>9</v>
      </c>
      <c r="K232" t="s">
        <v>380</v>
      </c>
      <c r="L232" s="2">
        <v>5555250851</v>
      </c>
      <c r="M232" t="s">
        <v>46</v>
      </c>
      <c r="N232" t="s">
        <v>47</v>
      </c>
    </row>
    <row r="233" spans="8:14" x14ac:dyDescent="0.35">
      <c r="H233" t="s">
        <v>44</v>
      </c>
      <c r="I233" t="s">
        <v>746</v>
      </c>
      <c r="J233">
        <v>4</v>
      </c>
      <c r="K233" t="s">
        <v>388</v>
      </c>
      <c r="L233" s="2">
        <v>5555413940</v>
      </c>
      <c r="M233" t="s">
        <v>46</v>
      </c>
      <c r="N233" t="s">
        <v>47</v>
      </c>
    </row>
    <row r="234" spans="8:14" x14ac:dyDescent="0.35">
      <c r="H234" t="s">
        <v>187</v>
      </c>
      <c r="I234" t="s">
        <v>741</v>
      </c>
      <c r="J234">
        <v>10</v>
      </c>
      <c r="K234" t="s">
        <v>188</v>
      </c>
      <c r="L234" s="2">
        <v>5553185302</v>
      </c>
      <c r="M234" t="s">
        <v>189</v>
      </c>
      <c r="N234" t="s">
        <v>42</v>
      </c>
    </row>
    <row r="235" spans="8:14" x14ac:dyDescent="0.35">
      <c r="H235" t="s">
        <v>187</v>
      </c>
      <c r="I235" t="s">
        <v>743</v>
      </c>
      <c r="J235">
        <v>32</v>
      </c>
      <c r="K235" t="s">
        <v>423</v>
      </c>
      <c r="L235" s="2">
        <v>5555681050</v>
      </c>
      <c r="M235" t="s">
        <v>189</v>
      </c>
      <c r="N235" t="s">
        <v>42</v>
      </c>
    </row>
    <row r="236" spans="8:14" x14ac:dyDescent="0.35">
      <c r="H236" t="s">
        <v>84</v>
      </c>
      <c r="I236" t="s">
        <v>741</v>
      </c>
      <c r="J236">
        <v>10</v>
      </c>
      <c r="K236" t="s">
        <v>85</v>
      </c>
      <c r="L236" s="2">
        <v>5552169194</v>
      </c>
      <c r="M236" t="s">
        <v>86</v>
      </c>
      <c r="N236" t="s">
        <v>42</v>
      </c>
    </row>
    <row r="237" spans="8:14" x14ac:dyDescent="0.35">
      <c r="H237" t="s">
        <v>84</v>
      </c>
      <c r="I237" t="s">
        <v>742</v>
      </c>
      <c r="J237">
        <v>47</v>
      </c>
      <c r="K237" t="s">
        <v>148</v>
      </c>
      <c r="L237" s="2">
        <v>5552801438</v>
      </c>
      <c r="M237" t="s">
        <v>86</v>
      </c>
      <c r="N237" t="s">
        <v>42</v>
      </c>
    </row>
    <row r="238" spans="8:14" x14ac:dyDescent="0.35">
      <c r="H238" t="s">
        <v>84</v>
      </c>
      <c r="I238" t="s">
        <v>753</v>
      </c>
      <c r="J238">
        <v>4</v>
      </c>
      <c r="K238" t="s">
        <v>318</v>
      </c>
      <c r="L238" s="2">
        <v>5554342980</v>
      </c>
      <c r="M238" t="s">
        <v>86</v>
      </c>
      <c r="N238" t="s">
        <v>42</v>
      </c>
    </row>
    <row r="239" spans="8:14" x14ac:dyDescent="0.35">
      <c r="H239" t="s">
        <v>84</v>
      </c>
      <c r="I239" t="s">
        <v>743</v>
      </c>
      <c r="J239">
        <v>15</v>
      </c>
      <c r="K239" t="s">
        <v>523</v>
      </c>
      <c r="L239" s="2">
        <v>5556990309</v>
      </c>
      <c r="M239" t="s">
        <v>86</v>
      </c>
      <c r="N239" t="s">
        <v>42</v>
      </c>
    </row>
    <row r="240" spans="8:14" x14ac:dyDescent="0.35">
      <c r="H240" t="s">
        <v>75</v>
      </c>
      <c r="I240" t="s">
        <v>741</v>
      </c>
      <c r="J240">
        <v>49</v>
      </c>
      <c r="K240" t="s">
        <v>81</v>
      </c>
      <c r="L240" s="2">
        <v>5552161499</v>
      </c>
      <c r="M240" t="s">
        <v>82</v>
      </c>
      <c r="N240" t="s">
        <v>42</v>
      </c>
    </row>
    <row r="241" spans="8:14" x14ac:dyDescent="0.35">
      <c r="H241" t="s">
        <v>75</v>
      </c>
      <c r="I241" t="s">
        <v>751</v>
      </c>
      <c r="J241">
        <v>39</v>
      </c>
      <c r="K241" t="s">
        <v>437</v>
      </c>
      <c r="L241" s="2">
        <v>5555905750</v>
      </c>
      <c r="M241" t="s">
        <v>82</v>
      </c>
      <c r="N241" t="s">
        <v>42</v>
      </c>
    </row>
    <row r="242" spans="8:14" x14ac:dyDescent="0.35">
      <c r="H242" t="s">
        <v>75</v>
      </c>
      <c r="I242" t="s">
        <v>745</v>
      </c>
      <c r="J242">
        <v>46</v>
      </c>
      <c r="K242" t="s">
        <v>446</v>
      </c>
      <c r="L242" s="2">
        <v>5556010313</v>
      </c>
      <c r="M242" t="s">
        <v>82</v>
      </c>
      <c r="N242" t="s">
        <v>42</v>
      </c>
    </row>
    <row r="243" spans="8:14" x14ac:dyDescent="0.35">
      <c r="H243" t="s">
        <v>75</v>
      </c>
      <c r="I243" t="s">
        <v>747</v>
      </c>
      <c r="J243">
        <v>38</v>
      </c>
      <c r="K243" t="s">
        <v>636</v>
      </c>
      <c r="L243" s="2">
        <v>5558339004</v>
      </c>
      <c r="M243" t="s">
        <v>82</v>
      </c>
      <c r="N243" t="s">
        <v>42</v>
      </c>
    </row>
    <row r="244" spans="8:14" x14ac:dyDescent="0.35">
      <c r="H244" t="s">
        <v>330</v>
      </c>
      <c r="I244" t="s">
        <v>741</v>
      </c>
      <c r="J244">
        <v>8</v>
      </c>
      <c r="K244" t="s">
        <v>331</v>
      </c>
      <c r="L244" s="2">
        <v>5554604508</v>
      </c>
      <c r="M244" t="s">
        <v>164</v>
      </c>
      <c r="N244" t="s">
        <v>42</v>
      </c>
    </row>
    <row r="245" spans="8:14" x14ac:dyDescent="0.35">
      <c r="H245" t="s">
        <v>351</v>
      </c>
      <c r="I245" t="s">
        <v>741</v>
      </c>
      <c r="J245">
        <v>44</v>
      </c>
      <c r="K245" t="s">
        <v>352</v>
      </c>
      <c r="L245" s="2">
        <v>5554891201</v>
      </c>
      <c r="M245" t="s">
        <v>54</v>
      </c>
      <c r="N245" t="s">
        <v>42</v>
      </c>
    </row>
    <row r="246" spans="8:14" x14ac:dyDescent="0.35">
      <c r="H246" t="s">
        <v>351</v>
      </c>
      <c r="I246" t="s">
        <v>744</v>
      </c>
      <c r="J246">
        <v>38</v>
      </c>
      <c r="K246" t="s">
        <v>469</v>
      </c>
      <c r="L246" s="2">
        <v>5556268343</v>
      </c>
      <c r="M246" t="s">
        <v>54</v>
      </c>
      <c r="N246" t="s">
        <v>42</v>
      </c>
    </row>
    <row r="247" spans="8:14" x14ac:dyDescent="0.35">
      <c r="H247" t="s">
        <v>351</v>
      </c>
      <c r="I247" t="s">
        <v>752</v>
      </c>
      <c r="J247">
        <v>12</v>
      </c>
      <c r="K247" t="s">
        <v>631</v>
      </c>
      <c r="L247" s="2">
        <v>5558239070</v>
      </c>
      <c r="M247" t="s">
        <v>54</v>
      </c>
      <c r="N247" t="s">
        <v>42</v>
      </c>
    </row>
    <row r="248" spans="8:14" x14ac:dyDescent="0.35">
      <c r="H248" t="s">
        <v>351</v>
      </c>
      <c r="I248" t="s">
        <v>751</v>
      </c>
      <c r="J248">
        <v>14</v>
      </c>
      <c r="K248" t="s">
        <v>731</v>
      </c>
      <c r="L248" s="2">
        <v>5559716475</v>
      </c>
      <c r="M248" t="s">
        <v>54</v>
      </c>
      <c r="N248" t="s">
        <v>42</v>
      </c>
    </row>
    <row r="249" spans="8:14" x14ac:dyDescent="0.35">
      <c r="H249" t="s">
        <v>587</v>
      </c>
      <c r="I249" t="s">
        <v>741</v>
      </c>
      <c r="J249">
        <v>1</v>
      </c>
      <c r="K249" t="s">
        <v>588</v>
      </c>
      <c r="L249" s="2">
        <v>5557753898</v>
      </c>
      <c r="M249" t="s">
        <v>51</v>
      </c>
      <c r="N249" t="s">
        <v>47</v>
      </c>
    </row>
    <row r="250" spans="8:14" x14ac:dyDescent="0.35">
      <c r="H250" t="s">
        <v>587</v>
      </c>
      <c r="I250" t="s">
        <v>748</v>
      </c>
      <c r="J250">
        <v>13</v>
      </c>
      <c r="K250" t="s">
        <v>621</v>
      </c>
      <c r="L250" s="2">
        <v>5558141548</v>
      </c>
      <c r="M250" t="s">
        <v>51</v>
      </c>
      <c r="N250" t="s">
        <v>47</v>
      </c>
    </row>
    <row r="251" spans="8:14" x14ac:dyDescent="0.35">
      <c r="H251" t="s">
        <v>587</v>
      </c>
      <c r="I251" t="s">
        <v>746</v>
      </c>
      <c r="J251">
        <v>26</v>
      </c>
      <c r="K251" t="s">
        <v>726</v>
      </c>
      <c r="L251" s="2">
        <v>5559628866</v>
      </c>
      <c r="M251" t="s">
        <v>51</v>
      </c>
      <c r="N251" t="s">
        <v>47</v>
      </c>
    </row>
    <row r="252" spans="8:14" x14ac:dyDescent="0.35">
      <c r="H252" t="s">
        <v>584</v>
      </c>
      <c r="I252" t="s">
        <v>741</v>
      </c>
      <c r="J252">
        <v>41</v>
      </c>
      <c r="K252" t="s">
        <v>585</v>
      </c>
      <c r="L252" s="2">
        <v>5557726137</v>
      </c>
      <c r="M252" t="s">
        <v>102</v>
      </c>
      <c r="N252" t="s">
        <v>42</v>
      </c>
    </row>
    <row r="253" spans="8:14" x14ac:dyDescent="0.35">
      <c r="H253" t="s">
        <v>259</v>
      </c>
      <c r="I253" t="s">
        <v>741</v>
      </c>
      <c r="J253">
        <v>41</v>
      </c>
      <c r="K253" t="s">
        <v>260</v>
      </c>
      <c r="L253" s="2">
        <v>5553713657</v>
      </c>
      <c r="M253" t="s">
        <v>54</v>
      </c>
      <c r="N253" t="s">
        <v>42</v>
      </c>
    </row>
    <row r="254" spans="8:14" x14ac:dyDescent="0.35">
      <c r="H254" t="s">
        <v>259</v>
      </c>
      <c r="I254" t="s">
        <v>753</v>
      </c>
      <c r="J254">
        <v>9</v>
      </c>
      <c r="K254" t="s">
        <v>609</v>
      </c>
      <c r="L254" s="2">
        <v>5558007098</v>
      </c>
      <c r="M254" t="s">
        <v>54</v>
      </c>
      <c r="N254" t="s">
        <v>42</v>
      </c>
    </row>
    <row r="255" spans="8:14" x14ac:dyDescent="0.35">
      <c r="H255" t="s">
        <v>564</v>
      </c>
      <c r="I255" t="s">
        <v>741</v>
      </c>
      <c r="J255">
        <v>47</v>
      </c>
      <c r="K255" t="s">
        <v>565</v>
      </c>
      <c r="L255" s="2">
        <v>5557446328</v>
      </c>
      <c r="M255" t="s">
        <v>189</v>
      </c>
      <c r="N255" t="s">
        <v>42</v>
      </c>
    </row>
    <row r="256" spans="8:14" x14ac:dyDescent="0.35">
      <c r="H256" t="s">
        <v>564</v>
      </c>
      <c r="I256" t="s">
        <v>750</v>
      </c>
      <c r="J256">
        <v>29</v>
      </c>
      <c r="K256" t="s">
        <v>655</v>
      </c>
      <c r="L256" s="2">
        <v>5558560878</v>
      </c>
      <c r="M256" t="s">
        <v>189</v>
      </c>
      <c r="N256" t="s">
        <v>42</v>
      </c>
    </row>
    <row r="257" spans="8:14" x14ac:dyDescent="0.35">
      <c r="H257" t="s">
        <v>89</v>
      </c>
      <c r="I257" t="s">
        <v>741</v>
      </c>
      <c r="J257">
        <v>16</v>
      </c>
      <c r="K257" t="s">
        <v>90</v>
      </c>
      <c r="L257" s="2">
        <v>5552212337</v>
      </c>
      <c r="M257" t="s">
        <v>91</v>
      </c>
      <c r="N257" t="s">
        <v>42</v>
      </c>
    </row>
    <row r="258" spans="8:14" x14ac:dyDescent="0.35">
      <c r="H258" t="s">
        <v>89</v>
      </c>
      <c r="I258" t="s">
        <v>748</v>
      </c>
      <c r="J258">
        <v>0</v>
      </c>
      <c r="K258" t="s">
        <v>135</v>
      </c>
      <c r="L258" s="2">
        <v>5552692975</v>
      </c>
      <c r="M258" t="s">
        <v>91</v>
      </c>
      <c r="N258" t="s">
        <v>42</v>
      </c>
    </row>
    <row r="259" spans="8:14" x14ac:dyDescent="0.35">
      <c r="H259" t="s">
        <v>89</v>
      </c>
      <c r="I259" t="s">
        <v>746</v>
      </c>
      <c r="J259">
        <v>38</v>
      </c>
      <c r="K259" t="s">
        <v>594</v>
      </c>
      <c r="L259" s="2">
        <v>5557859705</v>
      </c>
      <c r="M259" t="s">
        <v>91</v>
      </c>
      <c r="N259" t="s">
        <v>42</v>
      </c>
    </row>
    <row r="260" spans="8:14" x14ac:dyDescent="0.35">
      <c r="H260" t="s">
        <v>89</v>
      </c>
      <c r="I260" t="s">
        <v>750</v>
      </c>
      <c r="J260">
        <v>17</v>
      </c>
      <c r="K260" t="s">
        <v>689</v>
      </c>
      <c r="L260" s="2">
        <v>5559232192</v>
      </c>
      <c r="M260" t="s">
        <v>91</v>
      </c>
      <c r="N260" t="s">
        <v>42</v>
      </c>
    </row>
    <row r="261" spans="8:14" x14ac:dyDescent="0.35">
      <c r="H261" t="s">
        <v>118</v>
      </c>
      <c r="I261" t="s">
        <v>741</v>
      </c>
      <c r="J261">
        <v>32</v>
      </c>
      <c r="K261" t="s">
        <v>119</v>
      </c>
      <c r="L261" s="2">
        <v>5552507671</v>
      </c>
      <c r="M261" t="s">
        <v>65</v>
      </c>
      <c r="N261" t="s">
        <v>47</v>
      </c>
    </row>
    <row r="262" spans="8:14" x14ac:dyDescent="0.35">
      <c r="H262" t="s">
        <v>118</v>
      </c>
      <c r="I262" t="s">
        <v>743</v>
      </c>
      <c r="J262">
        <v>34</v>
      </c>
      <c r="K262" t="s">
        <v>326</v>
      </c>
      <c r="L262" s="2">
        <v>5554480501</v>
      </c>
      <c r="M262" t="s">
        <v>65</v>
      </c>
      <c r="N262" t="s">
        <v>47</v>
      </c>
    </row>
    <row r="263" spans="8:14" x14ac:dyDescent="0.35">
      <c r="H263" t="s">
        <v>118</v>
      </c>
      <c r="I263" t="s">
        <v>749</v>
      </c>
      <c r="J263">
        <v>45</v>
      </c>
      <c r="K263" t="s">
        <v>592</v>
      </c>
      <c r="L263" s="2">
        <v>5557802715</v>
      </c>
      <c r="M263" t="s">
        <v>65</v>
      </c>
      <c r="N263" t="s">
        <v>47</v>
      </c>
    </row>
    <row r="264" spans="8:14" x14ac:dyDescent="0.35">
      <c r="H264" t="s">
        <v>118</v>
      </c>
      <c r="I264" t="s">
        <v>744</v>
      </c>
      <c r="J264">
        <v>41</v>
      </c>
      <c r="K264" t="s">
        <v>600</v>
      </c>
      <c r="L264" s="2">
        <v>5557926061</v>
      </c>
      <c r="M264" t="s">
        <v>65</v>
      </c>
      <c r="N264" t="s">
        <v>47</v>
      </c>
    </row>
    <row r="265" spans="8:14" x14ac:dyDescent="0.35">
      <c r="H265" t="s">
        <v>292</v>
      </c>
      <c r="I265" t="s">
        <v>741</v>
      </c>
      <c r="J265">
        <v>8</v>
      </c>
      <c r="K265" t="s">
        <v>293</v>
      </c>
      <c r="L265" s="2">
        <v>5554036054</v>
      </c>
      <c r="M265" t="s">
        <v>108</v>
      </c>
      <c r="N265" t="s">
        <v>42</v>
      </c>
    </row>
    <row r="266" spans="8:14" x14ac:dyDescent="0.35">
      <c r="H266" t="s">
        <v>292</v>
      </c>
      <c r="I266" t="s">
        <v>743</v>
      </c>
      <c r="J266">
        <v>33</v>
      </c>
      <c r="K266" t="s">
        <v>499</v>
      </c>
      <c r="L266" s="2">
        <v>5556578357</v>
      </c>
      <c r="M266" t="s">
        <v>108</v>
      </c>
      <c r="N266" t="s">
        <v>42</v>
      </c>
    </row>
    <row r="267" spans="8:14" x14ac:dyDescent="0.35">
      <c r="H267" t="s">
        <v>292</v>
      </c>
      <c r="I267" t="s">
        <v>749</v>
      </c>
      <c r="J267">
        <v>30</v>
      </c>
      <c r="K267" t="s">
        <v>660</v>
      </c>
      <c r="L267" s="2">
        <v>5558665393</v>
      </c>
      <c r="M267" t="s">
        <v>108</v>
      </c>
      <c r="N267" t="s">
        <v>42</v>
      </c>
    </row>
    <row r="268" spans="8:14" x14ac:dyDescent="0.35">
      <c r="H268" t="s">
        <v>292</v>
      </c>
      <c r="I268" t="s">
        <v>744</v>
      </c>
      <c r="J268">
        <v>8</v>
      </c>
      <c r="K268" t="s">
        <v>666</v>
      </c>
      <c r="L268" s="2">
        <v>5558790297</v>
      </c>
      <c r="M268" t="s">
        <v>108</v>
      </c>
      <c r="N268" t="s">
        <v>42</v>
      </c>
    </row>
    <row r="269" spans="8:14" x14ac:dyDescent="0.35">
      <c r="H269" t="s">
        <v>530</v>
      </c>
      <c r="I269" t="s">
        <v>741</v>
      </c>
      <c r="J269">
        <v>22</v>
      </c>
      <c r="K269" t="s">
        <v>531</v>
      </c>
      <c r="L269" s="2">
        <v>5557041285</v>
      </c>
      <c r="M269" t="s">
        <v>167</v>
      </c>
      <c r="N269" t="s">
        <v>42</v>
      </c>
    </row>
    <row r="270" spans="8:14" x14ac:dyDescent="0.35">
      <c r="H270" t="s">
        <v>530</v>
      </c>
      <c r="I270" t="s">
        <v>746</v>
      </c>
      <c r="J270">
        <v>42</v>
      </c>
      <c r="K270" t="s">
        <v>605</v>
      </c>
      <c r="L270" s="2">
        <v>5557953230</v>
      </c>
      <c r="M270" t="s">
        <v>167</v>
      </c>
      <c r="N270" t="s">
        <v>42</v>
      </c>
    </row>
    <row r="271" spans="8:14" x14ac:dyDescent="0.35">
      <c r="H271" t="s">
        <v>530</v>
      </c>
      <c r="I271" t="s">
        <v>750</v>
      </c>
      <c r="J271">
        <v>2</v>
      </c>
      <c r="K271" t="s">
        <v>648</v>
      </c>
      <c r="L271" s="2">
        <v>5558505536</v>
      </c>
      <c r="M271" t="s">
        <v>167</v>
      </c>
      <c r="N271" t="s">
        <v>42</v>
      </c>
    </row>
    <row r="272" spans="8:14" x14ac:dyDescent="0.35">
      <c r="H272" t="s">
        <v>360</v>
      </c>
      <c r="I272" t="s">
        <v>741</v>
      </c>
      <c r="J272">
        <v>3</v>
      </c>
      <c r="K272" t="s">
        <v>361</v>
      </c>
      <c r="L272" s="2">
        <v>5555061338</v>
      </c>
      <c r="M272" t="s">
        <v>176</v>
      </c>
      <c r="N272" t="s">
        <v>177</v>
      </c>
    </row>
    <row r="273" spans="8:14" x14ac:dyDescent="0.35">
      <c r="H273" t="s">
        <v>407</v>
      </c>
      <c r="I273" t="s">
        <v>824</v>
      </c>
      <c r="J273">
        <v>41</v>
      </c>
      <c r="K273" t="s">
        <v>408</v>
      </c>
      <c r="L273" s="2">
        <v>5555565157</v>
      </c>
      <c r="M273" t="s">
        <v>80</v>
      </c>
      <c r="N273" t="s">
        <v>47</v>
      </c>
    </row>
    <row r="274" spans="8:14" x14ac:dyDescent="0.35">
      <c r="H274" t="s">
        <v>407</v>
      </c>
      <c r="I274" t="s">
        <v>748</v>
      </c>
      <c r="J274">
        <v>29</v>
      </c>
      <c r="K274" t="s">
        <v>644</v>
      </c>
      <c r="L274" s="2">
        <v>5558481556</v>
      </c>
      <c r="M274" t="s">
        <v>80</v>
      </c>
      <c r="N274" t="s">
        <v>47</v>
      </c>
    </row>
    <row r="275" spans="8:14" x14ac:dyDescent="0.35">
      <c r="H275" t="s">
        <v>481</v>
      </c>
      <c r="I275" t="s">
        <v>741</v>
      </c>
      <c r="J275">
        <v>7</v>
      </c>
      <c r="K275" t="s">
        <v>482</v>
      </c>
      <c r="L275" s="2">
        <v>5556365520</v>
      </c>
      <c r="M275" t="s">
        <v>97</v>
      </c>
      <c r="N275" t="s">
        <v>42</v>
      </c>
    </row>
    <row r="276" spans="8:14" x14ac:dyDescent="0.35">
      <c r="H276" t="s">
        <v>56</v>
      </c>
      <c r="I276" t="s">
        <v>741</v>
      </c>
      <c r="J276">
        <v>13</v>
      </c>
      <c r="K276" t="s">
        <v>57</v>
      </c>
      <c r="L276" s="2">
        <v>5553839979</v>
      </c>
      <c r="M276" t="s">
        <v>58</v>
      </c>
      <c r="N276" t="s">
        <v>42</v>
      </c>
    </row>
    <row r="277" spans="8:14" x14ac:dyDescent="0.35">
      <c r="H277" t="s">
        <v>56</v>
      </c>
      <c r="I277" t="s">
        <v>745</v>
      </c>
      <c r="J277">
        <v>19</v>
      </c>
      <c r="K277" t="s">
        <v>76</v>
      </c>
      <c r="L277" s="2">
        <v>5556386203</v>
      </c>
      <c r="M277" t="s">
        <v>58</v>
      </c>
      <c r="N277" t="s">
        <v>42</v>
      </c>
    </row>
    <row r="278" spans="8:14" x14ac:dyDescent="0.35">
      <c r="H278" t="s">
        <v>56</v>
      </c>
      <c r="I278" t="s">
        <v>747</v>
      </c>
      <c r="J278">
        <v>26</v>
      </c>
      <c r="K278" t="s">
        <v>488</v>
      </c>
      <c r="L278" s="2">
        <v>5556449700</v>
      </c>
      <c r="M278" t="s">
        <v>58</v>
      </c>
      <c r="N278" t="s">
        <v>42</v>
      </c>
    </row>
    <row r="279" spans="8:14" x14ac:dyDescent="0.35">
      <c r="H279" t="s">
        <v>56</v>
      </c>
      <c r="I279" t="s">
        <v>748</v>
      </c>
      <c r="J279">
        <v>5</v>
      </c>
      <c r="K279" t="s">
        <v>509</v>
      </c>
      <c r="L279" s="2">
        <v>5556800586</v>
      </c>
      <c r="M279" t="s">
        <v>58</v>
      </c>
      <c r="N279" t="s">
        <v>42</v>
      </c>
    </row>
    <row r="280" spans="8:14" x14ac:dyDescent="0.35">
      <c r="H280" t="s">
        <v>518</v>
      </c>
      <c r="I280" t="s">
        <v>741</v>
      </c>
      <c r="J280">
        <v>19</v>
      </c>
      <c r="K280" t="s">
        <v>519</v>
      </c>
      <c r="L280" s="2">
        <v>5556930541</v>
      </c>
      <c r="M280" t="s">
        <v>58</v>
      </c>
      <c r="N280" t="s">
        <v>42</v>
      </c>
    </row>
    <row r="281" spans="8:14" x14ac:dyDescent="0.35">
      <c r="H281" t="s">
        <v>518</v>
      </c>
      <c r="I281" t="s">
        <v>742</v>
      </c>
      <c r="J281">
        <v>29</v>
      </c>
      <c r="K281" t="s">
        <v>578</v>
      </c>
      <c r="L281" s="2">
        <v>5557628601</v>
      </c>
      <c r="M281" t="s">
        <v>58</v>
      </c>
      <c r="N281" t="s">
        <v>42</v>
      </c>
    </row>
    <row r="282" spans="8:14" x14ac:dyDescent="0.35">
      <c r="H282" t="s">
        <v>697</v>
      </c>
      <c r="I282" t="s">
        <v>741</v>
      </c>
      <c r="J282">
        <v>20</v>
      </c>
      <c r="K282" t="s">
        <v>698</v>
      </c>
      <c r="L282" s="2">
        <v>5559290172</v>
      </c>
      <c r="M282" t="s">
        <v>78</v>
      </c>
      <c r="N282" t="s">
        <v>47</v>
      </c>
    </row>
    <row r="283" spans="8:14" x14ac:dyDescent="0.35">
      <c r="H283" t="s">
        <v>165</v>
      </c>
      <c r="I283" t="s">
        <v>741</v>
      </c>
      <c r="J283">
        <v>49</v>
      </c>
      <c r="K283" t="s">
        <v>166</v>
      </c>
      <c r="L283" s="2">
        <v>5553044604</v>
      </c>
      <c r="M283" t="s">
        <v>167</v>
      </c>
      <c r="N283" t="s">
        <v>42</v>
      </c>
    </row>
    <row r="284" spans="8:14" x14ac:dyDescent="0.35">
      <c r="H284" t="s">
        <v>165</v>
      </c>
      <c r="I284" t="s">
        <v>747</v>
      </c>
      <c r="J284">
        <v>29</v>
      </c>
      <c r="K284" t="s">
        <v>657</v>
      </c>
      <c r="L284" s="2">
        <v>5558629673</v>
      </c>
      <c r="M284" t="s">
        <v>167</v>
      </c>
      <c r="N284" t="s">
        <v>42</v>
      </c>
    </row>
    <row r="285" spans="8:14" x14ac:dyDescent="0.35">
      <c r="H285" t="s">
        <v>555</v>
      </c>
      <c r="I285" t="s">
        <v>741</v>
      </c>
      <c r="J285">
        <v>28</v>
      </c>
      <c r="K285" t="s">
        <v>556</v>
      </c>
      <c r="L285" s="2">
        <v>5557311747</v>
      </c>
      <c r="M285" t="s">
        <v>108</v>
      </c>
      <c r="N285" t="s">
        <v>42</v>
      </c>
    </row>
    <row r="286" spans="8:14" x14ac:dyDescent="0.35">
      <c r="H286" t="s">
        <v>241</v>
      </c>
      <c r="I286" t="s">
        <v>741</v>
      </c>
      <c r="J286">
        <v>13</v>
      </c>
      <c r="K286" t="s">
        <v>242</v>
      </c>
      <c r="L286" s="2">
        <v>5553512539</v>
      </c>
      <c r="M286" t="s">
        <v>132</v>
      </c>
      <c r="N286" t="s">
        <v>42</v>
      </c>
    </row>
    <row r="287" spans="8:14" x14ac:dyDescent="0.35">
      <c r="H287" t="s">
        <v>241</v>
      </c>
      <c r="I287" t="s">
        <v>743</v>
      </c>
      <c r="J287">
        <v>2</v>
      </c>
      <c r="K287" t="s">
        <v>635</v>
      </c>
      <c r="L287" s="2">
        <v>5558319671</v>
      </c>
      <c r="M287" t="s">
        <v>132</v>
      </c>
      <c r="N287" t="s">
        <v>42</v>
      </c>
    </row>
    <row r="288" spans="8:14" x14ac:dyDescent="0.35">
      <c r="H288" t="s">
        <v>403</v>
      </c>
      <c r="I288" t="s">
        <v>741</v>
      </c>
      <c r="J288">
        <v>46</v>
      </c>
      <c r="K288" t="s">
        <v>404</v>
      </c>
      <c r="L288" s="2">
        <v>5555541285</v>
      </c>
      <c r="M288" t="s">
        <v>94</v>
      </c>
      <c r="N288" t="s">
        <v>42</v>
      </c>
    </row>
    <row r="289" spans="8:14" x14ac:dyDescent="0.35">
      <c r="H289" t="s">
        <v>403</v>
      </c>
      <c r="I289" t="s">
        <v>750</v>
      </c>
      <c r="J289">
        <v>7</v>
      </c>
      <c r="K289" t="s">
        <v>438</v>
      </c>
      <c r="L289" s="2">
        <v>5555916341</v>
      </c>
      <c r="M289" t="s">
        <v>94</v>
      </c>
      <c r="N289" t="s">
        <v>42</v>
      </c>
    </row>
    <row r="290" spans="8:14" x14ac:dyDescent="0.35">
      <c r="H290" t="s">
        <v>403</v>
      </c>
      <c r="I290" t="s">
        <v>742</v>
      </c>
      <c r="J290">
        <v>44</v>
      </c>
      <c r="K290" t="s">
        <v>503</v>
      </c>
      <c r="L290" s="2">
        <v>5556645363</v>
      </c>
      <c r="M290" t="s">
        <v>94</v>
      </c>
      <c r="N290" t="s">
        <v>42</v>
      </c>
    </row>
    <row r="291" spans="8:14" x14ac:dyDescent="0.35">
      <c r="H291" t="s">
        <v>403</v>
      </c>
      <c r="I291" t="s">
        <v>753</v>
      </c>
      <c r="J291">
        <v>13</v>
      </c>
      <c r="K291" t="s">
        <v>617</v>
      </c>
      <c r="L291" s="2">
        <v>5558113503</v>
      </c>
      <c r="M291" t="s">
        <v>94</v>
      </c>
      <c r="N291" t="s">
        <v>42</v>
      </c>
    </row>
    <row r="292" spans="8:14" x14ac:dyDescent="0.35">
      <c r="H292" t="s">
        <v>280</v>
      </c>
      <c r="I292" t="s">
        <v>741</v>
      </c>
      <c r="J292">
        <v>46</v>
      </c>
      <c r="K292" t="s">
        <v>281</v>
      </c>
      <c r="L292" s="2">
        <v>5553940626</v>
      </c>
      <c r="M292" t="s">
        <v>282</v>
      </c>
      <c r="N292" t="s">
        <v>283</v>
      </c>
    </row>
    <row r="293" spans="8:14" x14ac:dyDescent="0.35">
      <c r="H293" t="s">
        <v>280</v>
      </c>
      <c r="I293" t="s">
        <v>747</v>
      </c>
      <c r="J293">
        <v>10</v>
      </c>
      <c r="K293" t="s">
        <v>350</v>
      </c>
      <c r="L293" s="2">
        <v>5554814370</v>
      </c>
      <c r="M293" t="s">
        <v>282</v>
      </c>
      <c r="N293" t="s">
        <v>283</v>
      </c>
    </row>
    <row r="294" spans="8:14" x14ac:dyDescent="0.35">
      <c r="H294" t="s">
        <v>316</v>
      </c>
      <c r="I294" t="s">
        <v>741</v>
      </c>
      <c r="J294">
        <v>48</v>
      </c>
      <c r="K294" t="s">
        <v>317</v>
      </c>
      <c r="L294" s="2">
        <v>5554338478</v>
      </c>
      <c r="M294" t="s">
        <v>102</v>
      </c>
      <c r="N294" t="s">
        <v>42</v>
      </c>
    </row>
    <row r="295" spans="8:14" x14ac:dyDescent="0.35">
      <c r="H295" t="s">
        <v>316</v>
      </c>
      <c r="I295" t="s">
        <v>749</v>
      </c>
      <c r="J295">
        <v>15</v>
      </c>
      <c r="K295" t="s">
        <v>491</v>
      </c>
      <c r="L295" s="2">
        <v>5556486326</v>
      </c>
      <c r="M295" t="s">
        <v>102</v>
      </c>
      <c r="N295" t="s">
        <v>42</v>
      </c>
    </row>
    <row r="296" spans="8:14" x14ac:dyDescent="0.35">
      <c r="H296" t="s">
        <v>464</v>
      </c>
      <c r="I296" t="s">
        <v>741</v>
      </c>
      <c r="J296">
        <v>48</v>
      </c>
      <c r="K296" t="s">
        <v>465</v>
      </c>
      <c r="L296" s="2">
        <v>5556184819</v>
      </c>
      <c r="M296" t="s">
        <v>73</v>
      </c>
      <c r="N296" t="s">
        <v>74</v>
      </c>
    </row>
    <row r="297" spans="8:14" x14ac:dyDescent="0.35">
      <c r="H297" t="s">
        <v>355</v>
      </c>
      <c r="I297" t="s">
        <v>741</v>
      </c>
      <c r="J297">
        <v>22</v>
      </c>
      <c r="K297" t="s">
        <v>356</v>
      </c>
      <c r="L297" s="2">
        <v>5554906249</v>
      </c>
      <c r="M297" t="s">
        <v>237</v>
      </c>
      <c r="N297" t="s">
        <v>47</v>
      </c>
    </row>
    <row r="298" spans="8:14" x14ac:dyDescent="0.35">
      <c r="H298" t="s">
        <v>48</v>
      </c>
      <c r="I298" t="s">
        <v>741</v>
      </c>
      <c r="J298">
        <v>21</v>
      </c>
      <c r="K298" t="s">
        <v>155</v>
      </c>
      <c r="L298" s="2">
        <v>5552850629</v>
      </c>
      <c r="M298" t="s">
        <v>69</v>
      </c>
      <c r="N298" t="s">
        <v>47</v>
      </c>
    </row>
    <row r="299" spans="8:14" x14ac:dyDescent="0.35">
      <c r="H299" t="s">
        <v>48</v>
      </c>
      <c r="I299" t="s">
        <v>745</v>
      </c>
      <c r="J299">
        <v>9</v>
      </c>
      <c r="K299" t="s">
        <v>629</v>
      </c>
      <c r="L299" s="2">
        <v>5558233095</v>
      </c>
      <c r="M299" t="s">
        <v>69</v>
      </c>
      <c r="N299" t="s">
        <v>47</v>
      </c>
    </row>
    <row r="300" spans="8:14" x14ac:dyDescent="0.35">
      <c r="H300" t="s">
        <v>500</v>
      </c>
      <c r="I300" t="s">
        <v>741</v>
      </c>
      <c r="J300">
        <v>1</v>
      </c>
      <c r="K300" t="s">
        <v>501</v>
      </c>
      <c r="L300" s="2">
        <v>5556617055</v>
      </c>
      <c r="M300" t="s">
        <v>86</v>
      </c>
      <c r="N300" t="s">
        <v>42</v>
      </c>
    </row>
    <row r="301" spans="8:14" x14ac:dyDescent="0.35">
      <c r="H301" t="s">
        <v>500</v>
      </c>
      <c r="I301" t="s">
        <v>747</v>
      </c>
      <c r="J301">
        <v>5</v>
      </c>
      <c r="K301" t="s">
        <v>693</v>
      </c>
      <c r="L301" s="2">
        <v>5559266419</v>
      </c>
      <c r="M301" t="s">
        <v>86</v>
      </c>
      <c r="N301" t="s">
        <v>42</v>
      </c>
    </row>
    <row r="302" spans="8:14" x14ac:dyDescent="0.35">
      <c r="H302" t="s">
        <v>286</v>
      </c>
      <c r="I302" t="s">
        <v>741</v>
      </c>
      <c r="J302">
        <v>33</v>
      </c>
      <c r="K302" t="s">
        <v>287</v>
      </c>
      <c r="L302" s="2">
        <v>5553972593</v>
      </c>
      <c r="M302" t="s">
        <v>167</v>
      </c>
      <c r="N302" t="s">
        <v>42</v>
      </c>
    </row>
    <row r="303" spans="8:14" x14ac:dyDescent="0.35">
      <c r="H303" t="s">
        <v>286</v>
      </c>
      <c r="I303" t="s">
        <v>747</v>
      </c>
      <c r="J303">
        <v>37</v>
      </c>
      <c r="K303" t="s">
        <v>382</v>
      </c>
      <c r="L303" s="2">
        <v>5555367422</v>
      </c>
      <c r="M303" t="s">
        <v>167</v>
      </c>
      <c r="N303" t="s">
        <v>42</v>
      </c>
    </row>
    <row r="304" spans="8:14" x14ac:dyDescent="0.35">
      <c r="H304" t="s">
        <v>286</v>
      </c>
      <c r="I304" t="s">
        <v>748</v>
      </c>
      <c r="J304">
        <v>16</v>
      </c>
      <c r="K304" t="s">
        <v>535</v>
      </c>
      <c r="L304" s="2">
        <v>5557059035</v>
      </c>
      <c r="M304" t="s">
        <v>167</v>
      </c>
      <c r="N304" t="s">
        <v>42</v>
      </c>
    </row>
    <row r="305" spans="8:14" x14ac:dyDescent="0.35">
      <c r="H305" t="s">
        <v>109</v>
      </c>
      <c r="I305" t="s">
        <v>741</v>
      </c>
      <c r="J305">
        <v>15</v>
      </c>
      <c r="K305" t="s">
        <v>110</v>
      </c>
      <c r="L305" s="2">
        <v>5552441639</v>
      </c>
      <c r="M305" t="s">
        <v>58</v>
      </c>
      <c r="N305" t="s">
        <v>42</v>
      </c>
    </row>
    <row r="306" spans="8:14" x14ac:dyDescent="0.35">
      <c r="H306" t="s">
        <v>109</v>
      </c>
      <c r="I306" t="s">
        <v>745</v>
      </c>
      <c r="J306">
        <v>5</v>
      </c>
      <c r="K306" t="s">
        <v>178</v>
      </c>
      <c r="L306" s="2">
        <v>5553139519</v>
      </c>
      <c r="M306" t="s">
        <v>58</v>
      </c>
      <c r="N306" t="s">
        <v>42</v>
      </c>
    </row>
    <row r="307" spans="8:14" x14ac:dyDescent="0.35">
      <c r="H307" t="s">
        <v>109</v>
      </c>
      <c r="I307" t="s">
        <v>747</v>
      </c>
      <c r="J307">
        <v>29</v>
      </c>
      <c r="K307" t="s">
        <v>527</v>
      </c>
      <c r="L307" s="2">
        <v>5557037584</v>
      </c>
      <c r="M307" t="s">
        <v>58</v>
      </c>
      <c r="N307" t="s">
        <v>42</v>
      </c>
    </row>
    <row r="308" spans="8:14" x14ac:dyDescent="0.35">
      <c r="H308" t="s">
        <v>524</v>
      </c>
      <c r="I308" t="s">
        <v>741</v>
      </c>
      <c r="J308">
        <v>15</v>
      </c>
      <c r="K308" t="s">
        <v>525</v>
      </c>
      <c r="L308" s="2">
        <v>5557016283</v>
      </c>
      <c r="M308" t="s">
        <v>97</v>
      </c>
      <c r="N308" t="s">
        <v>42</v>
      </c>
    </row>
    <row r="309" spans="8:14" x14ac:dyDescent="0.35">
      <c r="H309" t="s">
        <v>524</v>
      </c>
      <c r="I309" t="s">
        <v>744</v>
      </c>
      <c r="J309">
        <v>9</v>
      </c>
      <c r="K309" t="s">
        <v>545</v>
      </c>
      <c r="L309" s="2">
        <v>5557198328</v>
      </c>
      <c r="M309" t="s">
        <v>97</v>
      </c>
      <c r="N309" t="s">
        <v>42</v>
      </c>
    </row>
    <row r="310" spans="8:14" x14ac:dyDescent="0.35">
      <c r="H310" t="s">
        <v>174</v>
      </c>
      <c r="I310" t="s">
        <v>741</v>
      </c>
      <c r="J310">
        <v>43</v>
      </c>
      <c r="K310" t="s">
        <v>175</v>
      </c>
      <c r="L310" s="2">
        <v>5553123302</v>
      </c>
      <c r="M310" t="s">
        <v>176</v>
      </c>
      <c r="N310" t="s">
        <v>177</v>
      </c>
    </row>
    <row r="311" spans="8:14" x14ac:dyDescent="0.35">
      <c r="H311" t="s">
        <v>174</v>
      </c>
      <c r="I311" t="s">
        <v>742</v>
      </c>
      <c r="J311">
        <v>13</v>
      </c>
      <c r="K311" t="s">
        <v>291</v>
      </c>
      <c r="L311" s="2">
        <v>5554017616</v>
      </c>
      <c r="M311" t="s">
        <v>176</v>
      </c>
      <c r="N311" t="s">
        <v>177</v>
      </c>
    </row>
    <row r="312" spans="8:14" x14ac:dyDescent="0.35">
      <c r="H312" t="s">
        <v>174</v>
      </c>
      <c r="I312" t="s">
        <v>753</v>
      </c>
      <c r="J312">
        <v>33</v>
      </c>
      <c r="K312" t="s">
        <v>327</v>
      </c>
      <c r="L312" s="2">
        <v>5554493881</v>
      </c>
      <c r="M312" t="s">
        <v>176</v>
      </c>
      <c r="N312" t="s">
        <v>177</v>
      </c>
    </row>
    <row r="313" spans="8:14" x14ac:dyDescent="0.35">
      <c r="H313" t="s">
        <v>174</v>
      </c>
      <c r="I313" t="s">
        <v>743</v>
      </c>
      <c r="J313">
        <v>11</v>
      </c>
      <c r="K313" t="s">
        <v>557</v>
      </c>
      <c r="L313" s="2">
        <v>5557328307</v>
      </c>
      <c r="M313" t="s">
        <v>176</v>
      </c>
      <c r="N313" t="s">
        <v>177</v>
      </c>
    </row>
    <row r="314" spans="8:14" x14ac:dyDescent="0.35">
      <c r="H314" t="s">
        <v>145</v>
      </c>
      <c r="I314" t="s">
        <v>741</v>
      </c>
      <c r="J314">
        <v>6</v>
      </c>
      <c r="K314" t="s">
        <v>146</v>
      </c>
      <c r="L314" s="2">
        <v>5552771169</v>
      </c>
      <c r="M314" t="s">
        <v>127</v>
      </c>
      <c r="N314" t="s">
        <v>42</v>
      </c>
    </row>
    <row r="315" spans="8:14" x14ac:dyDescent="0.35">
      <c r="H315" t="s">
        <v>145</v>
      </c>
      <c r="I315" t="s">
        <v>749</v>
      </c>
      <c r="J315">
        <v>26</v>
      </c>
      <c r="K315" t="s">
        <v>226</v>
      </c>
      <c r="L315" s="2">
        <v>5553423765</v>
      </c>
      <c r="M315" t="s">
        <v>127</v>
      </c>
      <c r="N315" t="s">
        <v>42</v>
      </c>
    </row>
    <row r="316" spans="8:14" x14ac:dyDescent="0.35">
      <c r="H316" t="s">
        <v>145</v>
      </c>
      <c r="I316" t="s">
        <v>744</v>
      </c>
      <c r="J316">
        <v>38</v>
      </c>
      <c r="K316" t="s">
        <v>329</v>
      </c>
      <c r="L316" s="2">
        <v>5554585165</v>
      </c>
      <c r="M316" t="s">
        <v>127</v>
      </c>
      <c r="N316" t="s">
        <v>42</v>
      </c>
    </row>
    <row r="317" spans="8:14" x14ac:dyDescent="0.35">
      <c r="H317" t="s">
        <v>145</v>
      </c>
      <c r="I317" t="s">
        <v>752</v>
      </c>
      <c r="J317">
        <v>6</v>
      </c>
      <c r="K317" t="s">
        <v>616</v>
      </c>
      <c r="L317" s="2">
        <v>5558100500</v>
      </c>
      <c r="M317" t="s">
        <v>127</v>
      </c>
      <c r="N317" t="s">
        <v>42</v>
      </c>
    </row>
    <row r="318" spans="8:14" x14ac:dyDescent="0.35">
      <c r="H318" t="s">
        <v>160</v>
      </c>
      <c r="I318" t="s">
        <v>741</v>
      </c>
      <c r="J318">
        <v>42</v>
      </c>
      <c r="K318" t="s">
        <v>161</v>
      </c>
      <c r="L318" s="2">
        <v>5553023763</v>
      </c>
      <c r="M318" t="s">
        <v>41</v>
      </c>
      <c r="N318" t="s">
        <v>42</v>
      </c>
    </row>
    <row r="319" spans="8:14" x14ac:dyDescent="0.35">
      <c r="H319" t="s">
        <v>160</v>
      </c>
      <c r="I319" t="s">
        <v>745</v>
      </c>
      <c r="J319">
        <v>43</v>
      </c>
      <c r="K319" t="s">
        <v>335</v>
      </c>
      <c r="L319" s="2">
        <v>5554635842</v>
      </c>
      <c r="M319" t="s">
        <v>41</v>
      </c>
      <c r="N319" t="s">
        <v>42</v>
      </c>
    </row>
    <row r="320" spans="8:14" x14ac:dyDescent="0.35">
      <c r="H320" t="s">
        <v>160</v>
      </c>
      <c r="I320" t="s">
        <v>747</v>
      </c>
      <c r="J320">
        <v>29</v>
      </c>
      <c r="K320" t="s">
        <v>445</v>
      </c>
      <c r="L320" s="2">
        <v>5555995660</v>
      </c>
      <c r="M320" t="s">
        <v>41</v>
      </c>
      <c r="N320" t="s">
        <v>42</v>
      </c>
    </row>
    <row r="321" spans="8:14" x14ac:dyDescent="0.35">
      <c r="H321" t="s">
        <v>100</v>
      </c>
      <c r="I321" t="s">
        <v>741</v>
      </c>
      <c r="J321">
        <v>6</v>
      </c>
      <c r="K321" t="s">
        <v>101</v>
      </c>
      <c r="L321" s="2">
        <v>5552361740</v>
      </c>
      <c r="M321" t="s">
        <v>102</v>
      </c>
      <c r="N321" t="s">
        <v>42</v>
      </c>
    </row>
    <row r="322" spans="8:14" x14ac:dyDescent="0.35">
      <c r="H322" t="s">
        <v>100</v>
      </c>
      <c r="I322" t="s">
        <v>753</v>
      </c>
      <c r="J322">
        <v>41</v>
      </c>
      <c r="K322" t="s">
        <v>514</v>
      </c>
      <c r="L322" s="2">
        <v>5556890535</v>
      </c>
      <c r="M322" t="s">
        <v>102</v>
      </c>
      <c r="N322" t="s">
        <v>42</v>
      </c>
    </row>
    <row r="323" spans="8:14" x14ac:dyDescent="0.35">
      <c r="H323" t="s">
        <v>100</v>
      </c>
      <c r="I323" t="s">
        <v>743</v>
      </c>
      <c r="J323">
        <v>13</v>
      </c>
      <c r="K323" t="s">
        <v>606</v>
      </c>
      <c r="L323" s="2">
        <v>5557960015</v>
      </c>
      <c r="M323" t="s">
        <v>102</v>
      </c>
      <c r="N323" t="s">
        <v>42</v>
      </c>
    </row>
    <row r="324" spans="8:14" x14ac:dyDescent="0.35">
      <c r="H324" t="s">
        <v>378</v>
      </c>
      <c r="I324" t="s">
        <v>741</v>
      </c>
      <c r="J324">
        <v>40</v>
      </c>
      <c r="K324" t="s">
        <v>379</v>
      </c>
      <c r="L324" s="2">
        <v>5555210976</v>
      </c>
      <c r="M324" t="s">
        <v>54</v>
      </c>
      <c r="N324" t="s">
        <v>42</v>
      </c>
    </row>
    <row r="325" spans="8:14" x14ac:dyDescent="0.35">
      <c r="H325" t="s">
        <v>378</v>
      </c>
      <c r="I325" t="s">
        <v>750</v>
      </c>
      <c r="J325">
        <v>16</v>
      </c>
      <c r="K325" t="s">
        <v>492</v>
      </c>
      <c r="L325" s="2">
        <v>5556492695</v>
      </c>
      <c r="M325" t="s">
        <v>54</v>
      </c>
      <c r="N325" t="s">
        <v>42</v>
      </c>
    </row>
    <row r="326" spans="8:14" x14ac:dyDescent="0.35">
      <c r="H326" t="s">
        <v>378</v>
      </c>
      <c r="I326" t="s">
        <v>742</v>
      </c>
      <c r="J326">
        <v>18</v>
      </c>
      <c r="K326" t="s">
        <v>569</v>
      </c>
      <c r="L326" s="2">
        <v>5557513927</v>
      </c>
      <c r="M326" t="s">
        <v>54</v>
      </c>
      <c r="N326" t="s">
        <v>42</v>
      </c>
    </row>
    <row r="327" spans="8:14" x14ac:dyDescent="0.35">
      <c r="H327" t="s">
        <v>378</v>
      </c>
      <c r="I327" t="s">
        <v>753</v>
      </c>
      <c r="J327">
        <v>19</v>
      </c>
      <c r="K327" t="s">
        <v>596</v>
      </c>
      <c r="L327" s="2">
        <v>5557874522</v>
      </c>
      <c r="M327" t="s">
        <v>54</v>
      </c>
      <c r="N327" t="s">
        <v>42</v>
      </c>
    </row>
    <row r="328" spans="8:14" x14ac:dyDescent="0.35">
      <c r="H328" t="s">
        <v>368</v>
      </c>
      <c r="I328" t="s">
        <v>741</v>
      </c>
      <c r="J328">
        <v>0</v>
      </c>
      <c r="K328" t="s">
        <v>369</v>
      </c>
      <c r="L328" s="2">
        <v>5555096334</v>
      </c>
      <c r="M328" t="s">
        <v>80</v>
      </c>
      <c r="N328" t="s">
        <v>47</v>
      </c>
    </row>
    <row r="329" spans="8:14" x14ac:dyDescent="0.35">
      <c r="H329" t="s">
        <v>368</v>
      </c>
      <c r="I329" t="s">
        <v>745</v>
      </c>
      <c r="J329">
        <v>46</v>
      </c>
      <c r="K329" t="s">
        <v>461</v>
      </c>
      <c r="L329" s="2">
        <v>5556150665</v>
      </c>
      <c r="M329" t="s">
        <v>80</v>
      </c>
      <c r="N329" t="s">
        <v>47</v>
      </c>
    </row>
    <row r="330" spans="8:14" x14ac:dyDescent="0.35">
      <c r="H330" t="s">
        <v>413</v>
      </c>
      <c r="I330" t="s">
        <v>741</v>
      </c>
      <c r="J330">
        <v>32</v>
      </c>
      <c r="K330" t="s">
        <v>318</v>
      </c>
      <c r="L330" s="2">
        <v>5555592039</v>
      </c>
      <c r="M330" t="s">
        <v>78</v>
      </c>
      <c r="N330" t="s">
        <v>47</v>
      </c>
    </row>
    <row r="331" spans="8:14" x14ac:dyDescent="0.35">
      <c r="H331" t="s">
        <v>413</v>
      </c>
      <c r="I331" t="s">
        <v>742</v>
      </c>
      <c r="J331">
        <v>23</v>
      </c>
      <c r="K331" t="s">
        <v>483</v>
      </c>
      <c r="L331" s="2">
        <v>5556392699</v>
      </c>
      <c r="M331" t="s">
        <v>78</v>
      </c>
      <c r="N331" t="s">
        <v>47</v>
      </c>
    </row>
    <row r="332" spans="8:14" x14ac:dyDescent="0.35">
      <c r="H332" t="s">
        <v>413</v>
      </c>
      <c r="I332" t="s">
        <v>753</v>
      </c>
      <c r="J332">
        <v>10</v>
      </c>
      <c r="K332" t="s">
        <v>632</v>
      </c>
      <c r="L332" s="2">
        <v>5558266717</v>
      </c>
      <c r="M332" t="s">
        <v>78</v>
      </c>
      <c r="N332" t="s">
        <v>47</v>
      </c>
    </row>
    <row r="333" spans="8:14" x14ac:dyDescent="0.35">
      <c r="H333" t="s">
        <v>192</v>
      </c>
      <c r="I333" t="s">
        <v>741</v>
      </c>
      <c r="J333">
        <v>21</v>
      </c>
      <c r="K333" t="s">
        <v>193</v>
      </c>
      <c r="L333" s="2">
        <v>5553194406</v>
      </c>
      <c r="M333" t="s">
        <v>105</v>
      </c>
      <c r="N333" t="s">
        <v>47</v>
      </c>
    </row>
    <row r="334" spans="8:14" x14ac:dyDescent="0.35">
      <c r="H334" t="s">
        <v>192</v>
      </c>
      <c r="I334" t="s">
        <v>749</v>
      </c>
      <c r="J334">
        <v>10</v>
      </c>
      <c r="K334" t="s">
        <v>603</v>
      </c>
      <c r="L334" s="2">
        <v>5557946785</v>
      </c>
      <c r="M334" t="s">
        <v>105</v>
      </c>
      <c r="N334" t="s">
        <v>47</v>
      </c>
    </row>
    <row r="335" spans="8:14" x14ac:dyDescent="0.35">
      <c r="H335" t="s">
        <v>192</v>
      </c>
      <c r="I335" t="s">
        <v>744</v>
      </c>
      <c r="J335">
        <v>16</v>
      </c>
      <c r="K335" t="s">
        <v>664</v>
      </c>
      <c r="L335" s="2">
        <v>5558735534</v>
      </c>
      <c r="M335" t="s">
        <v>105</v>
      </c>
      <c r="N335" t="s">
        <v>47</v>
      </c>
    </row>
    <row r="336" spans="8:14" x14ac:dyDescent="0.35">
      <c r="H336" t="s">
        <v>443</v>
      </c>
      <c r="I336" t="s">
        <v>741</v>
      </c>
      <c r="J336">
        <v>21</v>
      </c>
      <c r="K336" t="s">
        <v>444</v>
      </c>
      <c r="L336" s="2">
        <v>5555980518</v>
      </c>
      <c r="M336" t="s">
        <v>157</v>
      </c>
      <c r="N336" t="s">
        <v>42</v>
      </c>
    </row>
    <row r="337" spans="8:14" x14ac:dyDescent="0.35">
      <c r="H337" t="s">
        <v>443</v>
      </c>
      <c r="I337" t="s">
        <v>753</v>
      </c>
      <c r="J337">
        <v>19</v>
      </c>
      <c r="K337" t="s">
        <v>684</v>
      </c>
      <c r="L337" s="2">
        <v>5559116666</v>
      </c>
      <c r="M337" t="s">
        <v>157</v>
      </c>
      <c r="N337" t="s">
        <v>42</v>
      </c>
    </row>
    <row r="338" spans="8:14" x14ac:dyDescent="0.35">
      <c r="H338" t="s">
        <v>640</v>
      </c>
      <c r="I338" t="s">
        <v>741</v>
      </c>
      <c r="J338">
        <v>46</v>
      </c>
      <c r="K338" t="s">
        <v>641</v>
      </c>
      <c r="L338" s="2">
        <v>5558443187</v>
      </c>
      <c r="M338" t="s">
        <v>157</v>
      </c>
      <c r="N338" t="s">
        <v>42</v>
      </c>
    </row>
    <row r="339" spans="8:14" x14ac:dyDescent="0.35">
      <c r="H339" t="s">
        <v>424</v>
      </c>
      <c r="I339" t="s">
        <v>741</v>
      </c>
      <c r="J339">
        <v>42</v>
      </c>
      <c r="K339" t="s">
        <v>425</v>
      </c>
      <c r="L339" s="2">
        <v>5555725992</v>
      </c>
      <c r="M339" t="s">
        <v>102</v>
      </c>
      <c r="N339" t="s">
        <v>42</v>
      </c>
    </row>
    <row r="340" spans="8:14" x14ac:dyDescent="0.35">
      <c r="H340" t="s">
        <v>424</v>
      </c>
      <c r="I340" t="s">
        <v>752</v>
      </c>
      <c r="J340">
        <v>17</v>
      </c>
      <c r="K340" t="s">
        <v>643</v>
      </c>
      <c r="L340" s="2">
        <v>5558467977</v>
      </c>
      <c r="M340" t="s">
        <v>102</v>
      </c>
      <c r="N340" t="s">
        <v>42</v>
      </c>
    </row>
    <row r="341" spans="8:14" x14ac:dyDescent="0.35">
      <c r="H341" t="s">
        <v>424</v>
      </c>
      <c r="I341" t="s">
        <v>751</v>
      </c>
      <c r="J341">
        <v>22</v>
      </c>
      <c r="K341" t="s">
        <v>667</v>
      </c>
      <c r="L341" s="2">
        <v>5558813566</v>
      </c>
      <c r="M341" t="s">
        <v>102</v>
      </c>
      <c r="N341" t="s">
        <v>42</v>
      </c>
    </row>
    <row r="342" spans="8:14" x14ac:dyDescent="0.35">
      <c r="H342" t="s">
        <v>114</v>
      </c>
      <c r="I342" t="s">
        <v>741</v>
      </c>
      <c r="J342">
        <v>5</v>
      </c>
      <c r="K342" t="s">
        <v>115</v>
      </c>
      <c r="L342" s="2">
        <v>5552473707</v>
      </c>
      <c r="M342" t="s">
        <v>82</v>
      </c>
      <c r="N342" t="s">
        <v>42</v>
      </c>
    </row>
    <row r="343" spans="8:14" x14ac:dyDescent="0.35">
      <c r="H343" t="s">
        <v>114</v>
      </c>
      <c r="I343" t="s">
        <v>743</v>
      </c>
      <c r="J343">
        <v>48</v>
      </c>
      <c r="K343" t="s">
        <v>198</v>
      </c>
      <c r="L343" s="2">
        <v>5553246704</v>
      </c>
      <c r="M343" t="s">
        <v>82</v>
      </c>
      <c r="N343" t="s">
        <v>42</v>
      </c>
    </row>
    <row r="344" spans="8:14" x14ac:dyDescent="0.35">
      <c r="H344" t="s">
        <v>114</v>
      </c>
      <c r="I344" t="s">
        <v>749</v>
      </c>
      <c r="J344">
        <v>26</v>
      </c>
      <c r="K344" t="s">
        <v>420</v>
      </c>
      <c r="L344" s="2">
        <v>5555658439</v>
      </c>
      <c r="M344" t="s">
        <v>82</v>
      </c>
      <c r="N344" t="s">
        <v>42</v>
      </c>
    </row>
    <row r="345" spans="8:14" x14ac:dyDescent="0.35">
      <c r="H345" t="s">
        <v>114</v>
      </c>
      <c r="I345" t="s">
        <v>744</v>
      </c>
      <c r="J345">
        <v>26</v>
      </c>
      <c r="K345" t="s">
        <v>434</v>
      </c>
      <c r="L345" s="2">
        <v>5555854894</v>
      </c>
      <c r="M345" t="s">
        <v>82</v>
      </c>
      <c r="N345" t="s">
        <v>42</v>
      </c>
    </row>
    <row r="346" spans="8:14" x14ac:dyDescent="0.35">
      <c r="H346" t="s">
        <v>255</v>
      </c>
      <c r="I346" t="s">
        <v>741</v>
      </c>
      <c r="J346">
        <v>50</v>
      </c>
      <c r="K346" t="s">
        <v>256</v>
      </c>
      <c r="L346" s="2">
        <v>5553638926</v>
      </c>
      <c r="M346" t="s">
        <v>132</v>
      </c>
      <c r="N346" t="s">
        <v>42</v>
      </c>
    </row>
    <row r="347" spans="8:14" x14ac:dyDescent="0.35">
      <c r="H347" t="s">
        <v>719</v>
      </c>
      <c r="I347" t="s">
        <v>741</v>
      </c>
      <c r="J347">
        <v>48</v>
      </c>
      <c r="K347" t="s">
        <v>720</v>
      </c>
      <c r="L347" s="2">
        <v>5559501828</v>
      </c>
      <c r="M347" t="s">
        <v>69</v>
      </c>
      <c r="N347" t="s">
        <v>47</v>
      </c>
    </row>
    <row r="348" spans="8:14" x14ac:dyDescent="0.35">
      <c r="H348" t="s">
        <v>401</v>
      </c>
      <c r="I348" t="s">
        <v>741</v>
      </c>
      <c r="J348">
        <v>33</v>
      </c>
      <c r="K348" t="s">
        <v>402</v>
      </c>
      <c r="L348" s="2">
        <v>5555531047</v>
      </c>
      <c r="M348" t="s">
        <v>94</v>
      </c>
      <c r="N348" t="s">
        <v>42</v>
      </c>
    </row>
    <row r="349" spans="8:14" x14ac:dyDescent="0.35">
      <c r="H349" t="s">
        <v>401</v>
      </c>
      <c r="I349" t="s">
        <v>745</v>
      </c>
      <c r="J349">
        <v>34</v>
      </c>
      <c r="K349" t="s">
        <v>417</v>
      </c>
      <c r="L349" s="2">
        <v>5555637066</v>
      </c>
      <c r="M349" t="s">
        <v>94</v>
      </c>
      <c r="N349" t="s">
        <v>42</v>
      </c>
    </row>
    <row r="350" spans="8:14" x14ac:dyDescent="0.35">
      <c r="H350" t="s">
        <v>738</v>
      </c>
      <c r="I350" t="s">
        <v>741</v>
      </c>
      <c r="J350">
        <v>45</v>
      </c>
      <c r="K350" t="s">
        <v>739</v>
      </c>
      <c r="L350" s="2">
        <v>5559956229</v>
      </c>
      <c r="M350" t="s">
        <v>78</v>
      </c>
      <c r="N350" t="s">
        <v>47</v>
      </c>
    </row>
    <row r="351" spans="8:14" x14ac:dyDescent="0.35">
      <c r="H351" t="s">
        <v>130</v>
      </c>
      <c r="I351" t="s">
        <v>741</v>
      </c>
      <c r="J351">
        <v>28</v>
      </c>
      <c r="K351" t="s">
        <v>131</v>
      </c>
      <c r="L351" s="2">
        <v>5552605482</v>
      </c>
      <c r="M351" t="s">
        <v>132</v>
      </c>
      <c r="N351" t="s">
        <v>42</v>
      </c>
    </row>
    <row r="352" spans="8:14" x14ac:dyDescent="0.35">
      <c r="H352" t="s">
        <v>194</v>
      </c>
      <c r="I352" t="s">
        <v>741</v>
      </c>
      <c r="J352">
        <v>10</v>
      </c>
      <c r="K352" t="s">
        <v>195</v>
      </c>
      <c r="L352" s="2">
        <v>5553198736</v>
      </c>
      <c r="M352" t="s">
        <v>144</v>
      </c>
      <c r="N352" t="s">
        <v>42</v>
      </c>
    </row>
    <row r="353" spans="8:14" x14ac:dyDescent="0.35">
      <c r="H353" t="s">
        <v>194</v>
      </c>
      <c r="I353" t="s">
        <v>747</v>
      </c>
      <c r="J353">
        <v>16</v>
      </c>
      <c r="K353" t="s">
        <v>630</v>
      </c>
      <c r="L353" s="2">
        <v>5558236289</v>
      </c>
      <c r="M353" t="s">
        <v>144</v>
      </c>
      <c r="N353" t="s">
        <v>42</v>
      </c>
    </row>
    <row r="354" spans="8:14" x14ac:dyDescent="0.35">
      <c r="H354" t="s">
        <v>194</v>
      </c>
      <c r="I354" t="s">
        <v>748</v>
      </c>
      <c r="J354">
        <v>27</v>
      </c>
      <c r="K354" t="s">
        <v>721</v>
      </c>
      <c r="L354" s="2">
        <v>5559523472</v>
      </c>
      <c r="M354" t="s">
        <v>144</v>
      </c>
      <c r="N354" t="s">
        <v>42</v>
      </c>
    </row>
    <row r="355" spans="8:14" x14ac:dyDescent="0.35">
      <c r="H355" t="s">
        <v>194</v>
      </c>
      <c r="I355" t="s">
        <v>746</v>
      </c>
      <c r="J355">
        <v>24</v>
      </c>
      <c r="K355" t="s">
        <v>732</v>
      </c>
      <c r="L355" s="2">
        <v>5559753237</v>
      </c>
      <c r="M355" t="s">
        <v>144</v>
      </c>
      <c r="N355" t="s">
        <v>42</v>
      </c>
    </row>
    <row r="356" spans="8:14" x14ac:dyDescent="0.35">
      <c r="H356" t="s">
        <v>231</v>
      </c>
      <c r="I356" t="s">
        <v>741</v>
      </c>
      <c r="J356">
        <v>16</v>
      </c>
      <c r="K356" t="s">
        <v>232</v>
      </c>
      <c r="L356" s="2">
        <v>5553470498</v>
      </c>
      <c r="M356" t="s">
        <v>233</v>
      </c>
      <c r="N356" t="s">
        <v>234</v>
      </c>
    </row>
    <row r="357" spans="8:14" x14ac:dyDescent="0.35">
      <c r="H357" t="s">
        <v>231</v>
      </c>
      <c r="I357" t="s">
        <v>746</v>
      </c>
      <c r="J357">
        <v>12</v>
      </c>
      <c r="K357" t="s">
        <v>296</v>
      </c>
      <c r="L357" s="2">
        <v>5554074982</v>
      </c>
      <c r="M357" t="s">
        <v>233</v>
      </c>
      <c r="N357" t="s">
        <v>234</v>
      </c>
    </row>
    <row r="358" spans="8:14" x14ac:dyDescent="0.35">
      <c r="H358" t="s">
        <v>231</v>
      </c>
      <c r="I358" t="s">
        <v>750</v>
      </c>
      <c r="J358">
        <v>49</v>
      </c>
      <c r="K358" t="s">
        <v>370</v>
      </c>
      <c r="L358" s="2">
        <v>5555106472</v>
      </c>
      <c r="M358" t="s">
        <v>233</v>
      </c>
      <c r="N358" t="s">
        <v>234</v>
      </c>
    </row>
    <row r="359" spans="8:14" x14ac:dyDescent="0.35">
      <c r="H359" t="s">
        <v>231</v>
      </c>
      <c r="I359" t="s">
        <v>742</v>
      </c>
      <c r="J359">
        <v>27</v>
      </c>
      <c r="K359" t="s">
        <v>581</v>
      </c>
      <c r="L359" s="2">
        <v>5557681410</v>
      </c>
      <c r="M359" t="s">
        <v>233</v>
      </c>
      <c r="N359" t="s">
        <v>234</v>
      </c>
    </row>
    <row r="360" spans="8:14" x14ac:dyDescent="0.35">
      <c r="H360" t="s">
        <v>411</v>
      </c>
      <c r="I360" t="s">
        <v>741</v>
      </c>
      <c r="J360">
        <v>47</v>
      </c>
      <c r="K360" t="s">
        <v>412</v>
      </c>
      <c r="L360" s="2">
        <v>5555584792</v>
      </c>
      <c r="M360" t="s">
        <v>164</v>
      </c>
      <c r="N360" t="s">
        <v>42</v>
      </c>
    </row>
    <row r="361" spans="8:14" x14ac:dyDescent="0.35">
      <c r="H361" t="s">
        <v>411</v>
      </c>
      <c r="I361" t="s">
        <v>750</v>
      </c>
      <c r="J361">
        <v>30</v>
      </c>
      <c r="K361" t="s">
        <v>504</v>
      </c>
      <c r="L361" s="2">
        <v>5556660371</v>
      </c>
      <c r="M361" t="s">
        <v>164</v>
      </c>
      <c r="N361" t="s">
        <v>42</v>
      </c>
    </row>
    <row r="362" spans="8:14" x14ac:dyDescent="0.35">
      <c r="H362" t="s">
        <v>411</v>
      </c>
      <c r="I362" t="s">
        <v>742</v>
      </c>
      <c r="J362">
        <v>20</v>
      </c>
      <c r="K362" t="s">
        <v>680</v>
      </c>
      <c r="L362" s="2">
        <v>5559056491</v>
      </c>
      <c r="M362" t="s">
        <v>164</v>
      </c>
      <c r="N362" t="s">
        <v>42</v>
      </c>
    </row>
    <row r="363" spans="8:14" x14ac:dyDescent="0.35">
      <c r="H363" t="s">
        <v>411</v>
      </c>
      <c r="I363" t="s">
        <v>753</v>
      </c>
      <c r="J363">
        <v>1</v>
      </c>
      <c r="K363" t="s">
        <v>724</v>
      </c>
      <c r="L363" s="2">
        <v>5559576195</v>
      </c>
      <c r="M363" t="s">
        <v>164</v>
      </c>
      <c r="N363" t="s">
        <v>42</v>
      </c>
    </row>
    <row r="364" spans="8:14" x14ac:dyDescent="0.35">
      <c r="H364" t="s">
        <v>473</v>
      </c>
      <c r="I364" t="s">
        <v>741</v>
      </c>
      <c r="J364">
        <v>8</v>
      </c>
      <c r="K364" t="s">
        <v>474</v>
      </c>
      <c r="L364" s="2">
        <v>5556318220</v>
      </c>
      <c r="M364" t="s">
        <v>167</v>
      </c>
      <c r="N364" t="s">
        <v>42</v>
      </c>
    </row>
    <row r="365" spans="8:14" x14ac:dyDescent="0.35">
      <c r="H365" t="s">
        <v>103</v>
      </c>
      <c r="I365" t="s">
        <v>741</v>
      </c>
      <c r="J365">
        <v>42</v>
      </c>
      <c r="K365" t="s">
        <v>104</v>
      </c>
      <c r="L365" s="2">
        <v>5552370438</v>
      </c>
      <c r="M365" t="s">
        <v>105</v>
      </c>
      <c r="N365" t="s">
        <v>47</v>
      </c>
    </row>
    <row r="366" spans="8:14" x14ac:dyDescent="0.35">
      <c r="H366" t="s">
        <v>103</v>
      </c>
      <c r="I366" t="s">
        <v>744</v>
      </c>
      <c r="J366">
        <v>21</v>
      </c>
      <c r="K366" t="s">
        <v>510</v>
      </c>
      <c r="L366" s="2">
        <v>5556803255</v>
      </c>
      <c r="M366" t="s">
        <v>105</v>
      </c>
      <c r="N366" t="s">
        <v>47</v>
      </c>
    </row>
    <row r="367" spans="8:14" x14ac:dyDescent="0.35">
      <c r="H367" t="s">
        <v>103</v>
      </c>
      <c r="I367" t="s">
        <v>752</v>
      </c>
      <c r="J367">
        <v>34</v>
      </c>
      <c r="K367" t="s">
        <v>583</v>
      </c>
      <c r="L367" s="2">
        <v>5557704306</v>
      </c>
      <c r="M367" t="s">
        <v>105</v>
      </c>
      <c r="N367" t="s">
        <v>47</v>
      </c>
    </row>
    <row r="368" spans="8:14" x14ac:dyDescent="0.35">
      <c r="H368" t="s">
        <v>103</v>
      </c>
      <c r="I368" t="s">
        <v>751</v>
      </c>
      <c r="J368">
        <v>0</v>
      </c>
      <c r="K368" t="s">
        <v>600</v>
      </c>
      <c r="L368" s="2">
        <v>5559554642</v>
      </c>
      <c r="M368" t="s">
        <v>105</v>
      </c>
      <c r="N368" t="s">
        <v>47</v>
      </c>
    </row>
    <row r="369" spans="8:14" x14ac:dyDescent="0.35">
      <c r="H369" t="s">
        <v>484</v>
      </c>
      <c r="I369" t="s">
        <v>741</v>
      </c>
      <c r="J369">
        <v>11</v>
      </c>
      <c r="K369" t="s">
        <v>485</v>
      </c>
      <c r="L369" s="2">
        <v>5556434174</v>
      </c>
      <c r="M369" t="s">
        <v>41</v>
      </c>
      <c r="N369" t="s">
        <v>42</v>
      </c>
    </row>
    <row r="370" spans="8:14" x14ac:dyDescent="0.35">
      <c r="H370" t="s">
        <v>484</v>
      </c>
      <c r="I370" t="s">
        <v>745</v>
      </c>
      <c r="J370">
        <v>45</v>
      </c>
      <c r="K370" t="s">
        <v>568</v>
      </c>
      <c r="L370" s="2">
        <v>5557480863</v>
      </c>
      <c r="M370" t="s">
        <v>41</v>
      </c>
      <c r="N370" t="s">
        <v>42</v>
      </c>
    </row>
    <row r="371" spans="8:14" x14ac:dyDescent="0.35">
      <c r="H371" t="s">
        <v>625</v>
      </c>
      <c r="I371" t="s">
        <v>741</v>
      </c>
      <c r="J371">
        <v>1</v>
      </c>
      <c r="K371" t="s">
        <v>626</v>
      </c>
      <c r="L371" s="2">
        <v>5558179165</v>
      </c>
      <c r="M371" t="s">
        <v>127</v>
      </c>
      <c r="N371" t="s">
        <v>42</v>
      </c>
    </row>
    <row r="372" spans="8:14" x14ac:dyDescent="0.35">
      <c r="H372" t="s">
        <v>507</v>
      </c>
      <c r="I372" t="s">
        <v>741</v>
      </c>
      <c r="J372">
        <v>12</v>
      </c>
      <c r="K372" t="s">
        <v>508</v>
      </c>
      <c r="L372" s="2">
        <v>5556794450</v>
      </c>
      <c r="M372" t="s">
        <v>94</v>
      </c>
      <c r="N372" t="s">
        <v>42</v>
      </c>
    </row>
    <row r="373" spans="8:14" x14ac:dyDescent="0.35">
      <c r="H373" t="s">
        <v>507</v>
      </c>
      <c r="I373" t="s">
        <v>742</v>
      </c>
      <c r="J373">
        <v>4</v>
      </c>
      <c r="K373" t="s">
        <v>589</v>
      </c>
      <c r="L373" s="2">
        <v>5557758276</v>
      </c>
      <c r="M373" t="s">
        <v>94</v>
      </c>
      <c r="N373" t="s">
        <v>42</v>
      </c>
    </row>
    <row r="374" spans="8:14" x14ac:dyDescent="0.35">
      <c r="H374" t="s">
        <v>348</v>
      </c>
      <c r="I374" t="s">
        <v>741</v>
      </c>
      <c r="J374">
        <v>34</v>
      </c>
      <c r="K374" t="s">
        <v>349</v>
      </c>
      <c r="L374" s="2">
        <v>5554799198</v>
      </c>
      <c r="M374" t="s">
        <v>237</v>
      </c>
      <c r="N374" t="s">
        <v>47</v>
      </c>
    </row>
    <row r="375" spans="8:14" x14ac:dyDescent="0.35">
      <c r="H375" t="s">
        <v>348</v>
      </c>
      <c r="I375" t="s">
        <v>746</v>
      </c>
      <c r="J375">
        <v>22</v>
      </c>
      <c r="K375" t="s">
        <v>454</v>
      </c>
      <c r="L375" s="2">
        <v>5556123268</v>
      </c>
      <c r="M375" t="s">
        <v>237</v>
      </c>
      <c r="N375" t="s">
        <v>47</v>
      </c>
    </row>
    <row r="376" spans="8:14" x14ac:dyDescent="0.35">
      <c r="H376" t="s">
        <v>92</v>
      </c>
      <c r="I376" t="s">
        <v>741</v>
      </c>
      <c r="J376">
        <v>33</v>
      </c>
      <c r="K376" t="s">
        <v>93</v>
      </c>
      <c r="L376" s="2">
        <v>5552267646</v>
      </c>
      <c r="M376" t="s">
        <v>94</v>
      </c>
      <c r="N376" t="s">
        <v>42</v>
      </c>
    </row>
    <row r="377" spans="8:14" x14ac:dyDescent="0.35">
      <c r="H377" t="s">
        <v>92</v>
      </c>
      <c r="I377" t="s">
        <v>753</v>
      </c>
      <c r="J377">
        <v>4</v>
      </c>
      <c r="K377" t="s">
        <v>451</v>
      </c>
      <c r="L377" s="2">
        <v>5556078748</v>
      </c>
      <c r="M377" t="s">
        <v>94</v>
      </c>
      <c r="N377" t="s">
        <v>42</v>
      </c>
    </row>
    <row r="378" spans="8:14" x14ac:dyDescent="0.35">
      <c r="H378" t="s">
        <v>66</v>
      </c>
      <c r="I378" t="s">
        <v>741</v>
      </c>
      <c r="J378">
        <v>25</v>
      </c>
      <c r="K378" t="s">
        <v>77</v>
      </c>
      <c r="L378" s="2">
        <v>5552156082</v>
      </c>
      <c r="M378" t="s">
        <v>78</v>
      </c>
      <c r="N378" t="s">
        <v>47</v>
      </c>
    </row>
    <row r="379" spans="8:14" x14ac:dyDescent="0.35">
      <c r="H379" t="s">
        <v>66</v>
      </c>
      <c r="I379" t="s">
        <v>751</v>
      </c>
      <c r="J379">
        <v>3</v>
      </c>
      <c r="K379" t="s">
        <v>526</v>
      </c>
      <c r="L379" s="2">
        <v>5557033474</v>
      </c>
      <c r="M379" t="s">
        <v>78</v>
      </c>
      <c r="N379" t="s">
        <v>47</v>
      </c>
    </row>
    <row r="380" spans="8:14" x14ac:dyDescent="0.35">
      <c r="H380" t="s">
        <v>66</v>
      </c>
      <c r="I380" t="s">
        <v>745</v>
      </c>
      <c r="J380">
        <v>21</v>
      </c>
      <c r="K380" t="s">
        <v>642</v>
      </c>
      <c r="L380" s="2">
        <v>5558461164</v>
      </c>
      <c r="M380" t="s">
        <v>78</v>
      </c>
      <c r="N380" t="s">
        <v>47</v>
      </c>
    </row>
    <row r="381" spans="8:14" x14ac:dyDescent="0.35">
      <c r="H381" t="s">
        <v>66</v>
      </c>
      <c r="I381" t="s">
        <v>747</v>
      </c>
      <c r="J381">
        <v>42</v>
      </c>
      <c r="K381" t="s">
        <v>651</v>
      </c>
      <c r="L381" s="2">
        <v>5558529208</v>
      </c>
      <c r="M381" t="s">
        <v>78</v>
      </c>
      <c r="N381" t="s">
        <v>47</v>
      </c>
    </row>
    <row r="382" spans="8:14" x14ac:dyDescent="0.35">
      <c r="H382" t="s">
        <v>229</v>
      </c>
      <c r="I382" t="s">
        <v>741</v>
      </c>
      <c r="J382">
        <v>27</v>
      </c>
      <c r="K382" t="s">
        <v>230</v>
      </c>
      <c r="L382" s="2">
        <v>5553460592</v>
      </c>
      <c r="M382" t="s">
        <v>108</v>
      </c>
      <c r="N382" t="s">
        <v>42</v>
      </c>
    </row>
    <row r="383" spans="8:14" x14ac:dyDescent="0.35">
      <c r="H383" t="s">
        <v>229</v>
      </c>
      <c r="I383" t="s">
        <v>744</v>
      </c>
      <c r="J383">
        <v>10</v>
      </c>
      <c r="K383" t="s">
        <v>320</v>
      </c>
      <c r="L383" s="2">
        <v>5554360231</v>
      </c>
      <c r="M383" t="s">
        <v>108</v>
      </c>
      <c r="N383" t="s">
        <v>42</v>
      </c>
    </row>
    <row r="384" spans="8:14" x14ac:dyDescent="0.35">
      <c r="H384" t="s">
        <v>229</v>
      </c>
      <c r="I384" t="s">
        <v>752</v>
      </c>
      <c r="J384">
        <v>3</v>
      </c>
      <c r="K384" t="s">
        <v>387</v>
      </c>
      <c r="L384" s="2">
        <v>5555405372</v>
      </c>
      <c r="M384" t="s">
        <v>108</v>
      </c>
      <c r="N384" t="s">
        <v>42</v>
      </c>
    </row>
    <row r="385" spans="8:14" x14ac:dyDescent="0.35">
      <c r="H385" t="s">
        <v>229</v>
      </c>
      <c r="I385" t="s">
        <v>751</v>
      </c>
      <c r="J385">
        <v>21</v>
      </c>
      <c r="K385" t="s">
        <v>428</v>
      </c>
      <c r="L385" s="2">
        <v>5555758004</v>
      </c>
      <c r="M385" t="s">
        <v>108</v>
      </c>
      <c r="N385" t="s">
        <v>42</v>
      </c>
    </row>
    <row r="386" spans="8:14" x14ac:dyDescent="0.35">
      <c r="H386" t="s">
        <v>579</v>
      </c>
      <c r="I386" t="s">
        <v>741</v>
      </c>
      <c r="J386">
        <v>9</v>
      </c>
      <c r="K386" t="s">
        <v>580</v>
      </c>
      <c r="L386" s="2">
        <v>5557632365</v>
      </c>
      <c r="M386" t="s">
        <v>218</v>
      </c>
      <c r="N386" t="s">
        <v>42</v>
      </c>
    </row>
    <row r="387" spans="8:14" x14ac:dyDescent="0.35">
      <c r="H387" t="s">
        <v>170</v>
      </c>
      <c r="I387" t="s">
        <v>741</v>
      </c>
      <c r="J387">
        <v>31</v>
      </c>
      <c r="K387" t="s">
        <v>171</v>
      </c>
      <c r="L387" s="2">
        <v>5553085978</v>
      </c>
      <c r="M387" t="s">
        <v>69</v>
      </c>
      <c r="N387" t="s">
        <v>47</v>
      </c>
    </row>
    <row r="388" spans="8:14" x14ac:dyDescent="0.35">
      <c r="H388" t="s">
        <v>170</v>
      </c>
      <c r="I388" t="s">
        <v>745</v>
      </c>
      <c r="J388">
        <v>30</v>
      </c>
      <c r="K388" t="s">
        <v>406</v>
      </c>
      <c r="L388" s="2">
        <v>5559271068</v>
      </c>
      <c r="M388" t="s">
        <v>69</v>
      </c>
      <c r="N388" t="s">
        <v>47</v>
      </c>
    </row>
    <row r="389" spans="8:14" x14ac:dyDescent="0.35">
      <c r="H389" t="s">
        <v>170</v>
      </c>
      <c r="I389" t="s">
        <v>747</v>
      </c>
      <c r="J389">
        <v>0</v>
      </c>
      <c r="K389" t="s">
        <v>706</v>
      </c>
      <c r="L389" s="2">
        <v>5559405397</v>
      </c>
      <c r="M389" t="s">
        <v>69</v>
      </c>
      <c r="N389" t="s">
        <v>47</v>
      </c>
    </row>
    <row r="390" spans="8:14" x14ac:dyDescent="0.35">
      <c r="H390" t="s">
        <v>170</v>
      </c>
      <c r="I390" t="s">
        <v>748</v>
      </c>
      <c r="J390">
        <v>19</v>
      </c>
      <c r="K390" t="s">
        <v>733</v>
      </c>
      <c r="L390" s="2">
        <v>5559801685</v>
      </c>
      <c r="M390" t="s">
        <v>69</v>
      </c>
      <c r="N390" t="s">
        <v>47</v>
      </c>
    </row>
    <row r="391" spans="8:14" x14ac:dyDescent="0.35">
      <c r="H391" t="s">
        <v>574</v>
      </c>
      <c r="I391" t="s">
        <v>741</v>
      </c>
      <c r="J391">
        <v>13</v>
      </c>
      <c r="K391" t="s">
        <v>575</v>
      </c>
      <c r="L391" s="2">
        <v>5557591883</v>
      </c>
      <c r="M391" t="s">
        <v>151</v>
      </c>
      <c r="N391" t="s">
        <v>42</v>
      </c>
    </row>
    <row r="392" spans="8:14" x14ac:dyDescent="0.35">
      <c r="H392" t="s">
        <v>542</v>
      </c>
      <c r="I392" t="s">
        <v>741</v>
      </c>
      <c r="J392">
        <v>50</v>
      </c>
      <c r="K392" t="s">
        <v>543</v>
      </c>
      <c r="L392" s="2">
        <v>5557195100</v>
      </c>
      <c r="M392" t="s">
        <v>46</v>
      </c>
      <c r="N392" t="s">
        <v>47</v>
      </c>
    </row>
    <row r="393" spans="8:14" x14ac:dyDescent="0.35">
      <c r="H393" t="s">
        <v>542</v>
      </c>
      <c r="I393" t="s">
        <v>750</v>
      </c>
      <c r="J393">
        <v>20</v>
      </c>
      <c r="K393" t="s">
        <v>650</v>
      </c>
      <c r="L393" s="2">
        <v>5558526749</v>
      </c>
      <c r="M393" t="s">
        <v>46</v>
      </c>
      <c r="N393" t="s">
        <v>47</v>
      </c>
    </row>
    <row r="394" spans="8:14" x14ac:dyDescent="0.35">
      <c r="H394" t="s">
        <v>284</v>
      </c>
      <c r="I394" t="s">
        <v>741</v>
      </c>
      <c r="J394">
        <v>4</v>
      </c>
      <c r="K394" t="s">
        <v>285</v>
      </c>
      <c r="L394" s="2">
        <v>5553957271</v>
      </c>
      <c r="M394" t="s">
        <v>108</v>
      </c>
      <c r="N394" t="s">
        <v>42</v>
      </c>
    </row>
    <row r="395" spans="8:14" x14ac:dyDescent="0.35">
      <c r="H395" t="s">
        <v>516</v>
      </c>
      <c r="I395" t="s">
        <v>741</v>
      </c>
      <c r="J395">
        <v>28</v>
      </c>
      <c r="K395" t="s">
        <v>517</v>
      </c>
      <c r="L395" s="2">
        <v>5556925623</v>
      </c>
      <c r="M395" t="s">
        <v>86</v>
      </c>
      <c r="N395" t="s">
        <v>42</v>
      </c>
    </row>
    <row r="396" spans="8:14" x14ac:dyDescent="0.35">
      <c r="H396" t="s">
        <v>516</v>
      </c>
      <c r="I396" t="s">
        <v>750</v>
      </c>
      <c r="J396">
        <v>43</v>
      </c>
      <c r="K396" t="s">
        <v>571</v>
      </c>
      <c r="L396" s="2">
        <v>5557579700</v>
      </c>
      <c r="M396" t="s">
        <v>86</v>
      </c>
      <c r="N396" t="s">
        <v>42</v>
      </c>
    </row>
    <row r="397" spans="8:14" x14ac:dyDescent="0.35">
      <c r="H397" t="s">
        <v>516</v>
      </c>
      <c r="I397" t="s">
        <v>742</v>
      </c>
      <c r="J397">
        <v>16</v>
      </c>
      <c r="K397" t="s">
        <v>576</v>
      </c>
      <c r="L397" s="2">
        <v>5557601347</v>
      </c>
      <c r="M397" t="s">
        <v>86</v>
      </c>
      <c r="N397" t="s">
        <v>42</v>
      </c>
    </row>
    <row r="398" spans="8:14" x14ac:dyDescent="0.35">
      <c r="H398" t="s">
        <v>516</v>
      </c>
      <c r="I398" t="s">
        <v>753</v>
      </c>
      <c r="J398">
        <v>16</v>
      </c>
      <c r="K398" t="s">
        <v>679</v>
      </c>
      <c r="L398" s="2">
        <v>5559031083</v>
      </c>
      <c r="M398" t="s">
        <v>86</v>
      </c>
      <c r="N398" t="s">
        <v>42</v>
      </c>
    </row>
    <row r="399" spans="8:14" x14ac:dyDescent="0.35">
      <c r="H399" t="s">
        <v>122</v>
      </c>
      <c r="I399" t="s">
        <v>741</v>
      </c>
      <c r="J399">
        <v>23</v>
      </c>
      <c r="K399" t="s">
        <v>123</v>
      </c>
      <c r="L399" s="2">
        <v>5552532426</v>
      </c>
      <c r="M399" t="s">
        <v>86</v>
      </c>
      <c r="N399" t="s">
        <v>42</v>
      </c>
    </row>
    <row r="400" spans="8:14" x14ac:dyDescent="0.35">
      <c r="H400" t="s">
        <v>122</v>
      </c>
      <c r="I400" t="s">
        <v>749</v>
      </c>
      <c r="J400">
        <v>0</v>
      </c>
      <c r="K400" t="s">
        <v>683</v>
      </c>
      <c r="L400" s="2">
        <v>5559077151</v>
      </c>
      <c r="M400" t="s">
        <v>86</v>
      </c>
      <c r="N400" t="s">
        <v>42</v>
      </c>
    </row>
    <row r="401" spans="8:14" x14ac:dyDescent="0.35">
      <c r="H401" t="s">
        <v>52</v>
      </c>
      <c r="I401" t="s">
        <v>741</v>
      </c>
      <c r="J401">
        <v>13</v>
      </c>
      <c r="K401" t="s">
        <v>156</v>
      </c>
      <c r="L401" s="2">
        <v>5552856285</v>
      </c>
      <c r="M401" t="s">
        <v>157</v>
      </c>
      <c r="N401" t="s">
        <v>42</v>
      </c>
    </row>
    <row r="402" spans="8:14" x14ac:dyDescent="0.35">
      <c r="H402" t="s">
        <v>52</v>
      </c>
      <c r="I402" t="s">
        <v>749</v>
      </c>
      <c r="J402">
        <v>43</v>
      </c>
      <c r="K402" t="s">
        <v>168</v>
      </c>
      <c r="L402" s="2">
        <v>5553048471</v>
      </c>
      <c r="M402" t="s">
        <v>157</v>
      </c>
      <c r="N402" t="s">
        <v>42</v>
      </c>
    </row>
    <row r="403" spans="8:14" x14ac:dyDescent="0.35">
      <c r="H403" t="s">
        <v>52</v>
      </c>
      <c r="I403" t="s">
        <v>744</v>
      </c>
      <c r="J403">
        <v>1</v>
      </c>
      <c r="K403" t="s">
        <v>515</v>
      </c>
      <c r="L403" s="2">
        <v>5556909283</v>
      </c>
      <c r="M403" t="s">
        <v>157</v>
      </c>
      <c r="N403" t="s">
        <v>42</v>
      </c>
    </row>
    <row r="404" spans="8:14" x14ac:dyDescent="0.35">
      <c r="H404" t="s">
        <v>52</v>
      </c>
      <c r="I404" t="s">
        <v>752</v>
      </c>
      <c r="J404">
        <v>12</v>
      </c>
      <c r="K404" t="s">
        <v>678</v>
      </c>
      <c r="L404" s="2">
        <v>5559004358</v>
      </c>
      <c r="M404" t="s">
        <v>157</v>
      </c>
      <c r="N404" t="s">
        <v>42</v>
      </c>
    </row>
    <row r="405" spans="8:14" x14ac:dyDescent="0.35">
      <c r="H405" t="s">
        <v>244</v>
      </c>
      <c r="I405" t="s">
        <v>741</v>
      </c>
      <c r="J405">
        <v>48</v>
      </c>
      <c r="K405" t="s">
        <v>245</v>
      </c>
      <c r="L405" s="2">
        <v>5553543732</v>
      </c>
      <c r="M405" t="s">
        <v>80</v>
      </c>
      <c r="N405" t="s">
        <v>47</v>
      </c>
    </row>
    <row r="406" spans="8:14" x14ac:dyDescent="0.35">
      <c r="H406" t="s">
        <v>244</v>
      </c>
      <c r="I406" t="s">
        <v>747</v>
      </c>
      <c r="J406">
        <v>3</v>
      </c>
      <c r="K406" t="s">
        <v>548</v>
      </c>
      <c r="L406" s="2">
        <v>5557240926</v>
      </c>
      <c r="M406" t="s">
        <v>80</v>
      </c>
      <c r="N406" t="s">
        <v>47</v>
      </c>
    </row>
    <row r="407" spans="8:14" x14ac:dyDescent="0.35">
      <c r="H407" t="s">
        <v>140</v>
      </c>
      <c r="I407" t="s">
        <v>741</v>
      </c>
      <c r="J407">
        <v>19</v>
      </c>
      <c r="K407" t="s">
        <v>141</v>
      </c>
      <c r="L407" s="2">
        <v>5552758045</v>
      </c>
      <c r="M407" t="s">
        <v>51</v>
      </c>
      <c r="N407" t="s">
        <v>47</v>
      </c>
    </row>
    <row r="408" spans="8:14" x14ac:dyDescent="0.35">
      <c r="H408" t="s">
        <v>140</v>
      </c>
      <c r="I408" t="s">
        <v>749</v>
      </c>
      <c r="J408">
        <v>34</v>
      </c>
      <c r="K408" t="s">
        <v>539</v>
      </c>
      <c r="L408" s="2">
        <v>5557096181</v>
      </c>
      <c r="M408" t="s">
        <v>51</v>
      </c>
      <c r="N408" t="s">
        <v>47</v>
      </c>
    </row>
    <row r="409" spans="8:14" x14ac:dyDescent="0.35">
      <c r="H409" t="s">
        <v>140</v>
      </c>
      <c r="I409" t="s">
        <v>744</v>
      </c>
      <c r="J409">
        <v>18</v>
      </c>
      <c r="K409" t="s">
        <v>638</v>
      </c>
      <c r="L409" s="2">
        <v>5558393912</v>
      </c>
      <c r="M409" t="s">
        <v>51</v>
      </c>
      <c r="N409" t="s">
        <v>47</v>
      </c>
    </row>
    <row r="410" spans="8:14" x14ac:dyDescent="0.35">
      <c r="H410" t="s">
        <v>140</v>
      </c>
      <c r="I410" t="s">
        <v>752</v>
      </c>
      <c r="J410">
        <v>19</v>
      </c>
      <c r="K410" t="s">
        <v>685</v>
      </c>
      <c r="L410" s="2">
        <v>5559116853</v>
      </c>
      <c r="M410" t="s">
        <v>51</v>
      </c>
      <c r="N410" t="s">
        <v>47</v>
      </c>
    </row>
    <row r="411" spans="8:14" x14ac:dyDescent="0.35">
      <c r="H411" t="s">
        <v>199</v>
      </c>
      <c r="I411" t="s">
        <v>741</v>
      </c>
      <c r="J411">
        <v>39</v>
      </c>
      <c r="K411" t="s">
        <v>200</v>
      </c>
      <c r="L411" s="2">
        <v>5553251907</v>
      </c>
      <c r="M411" t="s">
        <v>144</v>
      </c>
      <c r="N411" t="s">
        <v>42</v>
      </c>
    </row>
    <row r="412" spans="8:14" x14ac:dyDescent="0.35">
      <c r="H412" t="s">
        <v>199</v>
      </c>
      <c r="I412" t="s">
        <v>742</v>
      </c>
      <c r="J412">
        <v>50</v>
      </c>
      <c r="K412" t="s">
        <v>502</v>
      </c>
      <c r="L412" s="2">
        <v>5556617388</v>
      </c>
      <c r="M412" t="s">
        <v>144</v>
      </c>
      <c r="N412" t="s">
        <v>42</v>
      </c>
    </row>
    <row r="413" spans="8:14" x14ac:dyDescent="0.35">
      <c r="H413" t="s">
        <v>199</v>
      </c>
      <c r="I413" t="s">
        <v>753</v>
      </c>
      <c r="J413">
        <v>19</v>
      </c>
      <c r="K413" t="s">
        <v>521</v>
      </c>
      <c r="L413" s="2">
        <v>5556988354</v>
      </c>
      <c r="M413" t="s">
        <v>144</v>
      </c>
      <c r="N413" t="s">
        <v>42</v>
      </c>
    </row>
    <row r="414" spans="8:14" x14ac:dyDescent="0.35">
      <c r="H414" t="s">
        <v>199</v>
      </c>
      <c r="I414" t="s">
        <v>743</v>
      </c>
      <c r="J414">
        <v>47</v>
      </c>
      <c r="K414" t="s">
        <v>665</v>
      </c>
      <c r="L414" s="2">
        <v>5558763455</v>
      </c>
      <c r="M414" t="s">
        <v>144</v>
      </c>
      <c r="N414" t="s">
        <v>42</v>
      </c>
    </row>
    <row r="415" spans="8:14" x14ac:dyDescent="0.35">
      <c r="H415" t="s">
        <v>120</v>
      </c>
      <c r="I415" t="s">
        <v>741</v>
      </c>
      <c r="J415">
        <v>1</v>
      </c>
      <c r="K415" t="s">
        <v>121</v>
      </c>
      <c r="L415" s="2">
        <v>5552520807</v>
      </c>
      <c r="M415" t="s">
        <v>41</v>
      </c>
      <c r="N415" t="s">
        <v>42</v>
      </c>
    </row>
    <row r="416" spans="8:14" x14ac:dyDescent="0.35">
      <c r="H416" t="s">
        <v>120</v>
      </c>
      <c r="I416" t="s">
        <v>746</v>
      </c>
      <c r="J416">
        <v>31</v>
      </c>
      <c r="K416" t="s">
        <v>169</v>
      </c>
      <c r="L416" s="2">
        <v>5553074200</v>
      </c>
      <c r="M416" t="s">
        <v>41</v>
      </c>
      <c r="N416" t="s">
        <v>42</v>
      </c>
    </row>
    <row r="417" spans="8:14" x14ac:dyDescent="0.35">
      <c r="H417" t="s">
        <v>120</v>
      </c>
      <c r="I417" t="s">
        <v>750</v>
      </c>
      <c r="J417">
        <v>33</v>
      </c>
      <c r="K417" t="s">
        <v>676</v>
      </c>
      <c r="L417" s="2">
        <v>5558974054</v>
      </c>
      <c r="M417" t="s">
        <v>41</v>
      </c>
      <c r="N417" t="s">
        <v>42</v>
      </c>
    </row>
    <row r="418" spans="8:14" x14ac:dyDescent="0.35">
      <c r="H418" t="s">
        <v>440</v>
      </c>
      <c r="I418" t="s">
        <v>741</v>
      </c>
      <c r="J418">
        <v>28</v>
      </c>
      <c r="K418" t="s">
        <v>441</v>
      </c>
      <c r="L418" s="2">
        <v>5555960721</v>
      </c>
      <c r="M418" t="s">
        <v>157</v>
      </c>
      <c r="N418" t="s">
        <v>42</v>
      </c>
    </row>
    <row r="419" spans="8:14" x14ac:dyDescent="0.35">
      <c r="H419" t="s">
        <v>440</v>
      </c>
      <c r="I419" t="s">
        <v>752</v>
      </c>
      <c r="J419">
        <v>37</v>
      </c>
      <c r="K419" t="s">
        <v>493</v>
      </c>
      <c r="L419" s="2">
        <v>5556496310</v>
      </c>
      <c r="M419" t="s">
        <v>157</v>
      </c>
      <c r="N419" t="s">
        <v>42</v>
      </c>
    </row>
    <row r="420" spans="8:14" x14ac:dyDescent="0.35">
      <c r="H420" t="s">
        <v>440</v>
      </c>
      <c r="I420" t="s">
        <v>751</v>
      </c>
      <c r="J420">
        <v>6</v>
      </c>
      <c r="K420" t="s">
        <v>549</v>
      </c>
      <c r="L420" s="2">
        <v>5557258384</v>
      </c>
      <c r="M420" t="s">
        <v>157</v>
      </c>
      <c r="N420" t="s">
        <v>42</v>
      </c>
    </row>
    <row r="421" spans="8:14" x14ac:dyDescent="0.35">
      <c r="H421" t="s">
        <v>309</v>
      </c>
      <c r="I421" t="s">
        <v>741</v>
      </c>
      <c r="J421">
        <v>1</v>
      </c>
      <c r="K421" t="s">
        <v>310</v>
      </c>
      <c r="L421" s="2">
        <v>5554198246</v>
      </c>
      <c r="M421" t="s">
        <v>218</v>
      </c>
      <c r="N421" t="s">
        <v>42</v>
      </c>
    </row>
    <row r="422" spans="8:14" x14ac:dyDescent="0.35">
      <c r="H422" t="s">
        <v>398</v>
      </c>
      <c r="I422" t="s">
        <v>741</v>
      </c>
      <c r="J422">
        <v>2</v>
      </c>
      <c r="K422" t="s">
        <v>399</v>
      </c>
      <c r="L422" s="2">
        <v>5555514047</v>
      </c>
      <c r="M422" t="s">
        <v>132</v>
      </c>
      <c r="N422" t="s">
        <v>42</v>
      </c>
    </row>
    <row r="423" spans="8:14" x14ac:dyDescent="0.35">
      <c r="H423" t="s">
        <v>248</v>
      </c>
      <c r="I423" t="s">
        <v>741</v>
      </c>
      <c r="J423">
        <v>50</v>
      </c>
      <c r="K423" t="s">
        <v>249</v>
      </c>
      <c r="L423" s="2">
        <v>5553612323</v>
      </c>
      <c r="M423" t="s">
        <v>250</v>
      </c>
      <c r="N423" t="s">
        <v>251</v>
      </c>
    </row>
    <row r="424" spans="8:14" x14ac:dyDescent="0.35">
      <c r="H424" t="s">
        <v>248</v>
      </c>
      <c r="I424" t="s">
        <v>746</v>
      </c>
      <c r="J424">
        <v>23</v>
      </c>
      <c r="K424" t="s">
        <v>414</v>
      </c>
      <c r="L424" s="2">
        <v>5555596201</v>
      </c>
      <c r="M424" t="s">
        <v>250</v>
      </c>
      <c r="N424" t="s">
        <v>251</v>
      </c>
    </row>
    <row r="425" spans="8:14" x14ac:dyDescent="0.35">
      <c r="H425" t="s">
        <v>248</v>
      </c>
      <c r="I425" t="s">
        <v>750</v>
      </c>
      <c r="J425">
        <v>3</v>
      </c>
      <c r="K425" t="s">
        <v>567</v>
      </c>
      <c r="L425" s="2">
        <v>5557480546</v>
      </c>
      <c r="M425" t="s">
        <v>250</v>
      </c>
      <c r="N425" t="s">
        <v>251</v>
      </c>
    </row>
    <row r="426" spans="8:14" x14ac:dyDescent="0.35">
      <c r="H426" t="s">
        <v>455</v>
      </c>
      <c r="I426" t="s">
        <v>741</v>
      </c>
      <c r="J426">
        <v>48</v>
      </c>
      <c r="K426" t="s">
        <v>456</v>
      </c>
      <c r="L426" s="2">
        <v>5556133958</v>
      </c>
      <c r="M426" t="s">
        <v>132</v>
      </c>
      <c r="N426" t="s">
        <v>42</v>
      </c>
    </row>
    <row r="427" spans="8:14" x14ac:dyDescent="0.35">
      <c r="H427" t="s">
        <v>455</v>
      </c>
      <c r="I427" t="s">
        <v>746</v>
      </c>
      <c r="J427">
        <v>12</v>
      </c>
      <c r="K427" t="s">
        <v>591</v>
      </c>
      <c r="L427" s="2">
        <v>5557781320</v>
      </c>
      <c r="M427" t="s">
        <v>132</v>
      </c>
      <c r="N427" t="s">
        <v>42</v>
      </c>
    </row>
    <row r="428" spans="8:14" x14ac:dyDescent="0.35">
      <c r="H428" t="s">
        <v>246</v>
      </c>
      <c r="I428" t="s">
        <v>741</v>
      </c>
      <c r="J428">
        <v>49</v>
      </c>
      <c r="K428" t="s">
        <v>247</v>
      </c>
      <c r="L428" s="2">
        <v>5553569279</v>
      </c>
      <c r="M428" t="s">
        <v>69</v>
      </c>
      <c r="N428" t="s">
        <v>47</v>
      </c>
    </row>
    <row r="429" spans="8:14" x14ac:dyDescent="0.35">
      <c r="H429" t="s">
        <v>246</v>
      </c>
      <c r="I429" t="s">
        <v>749</v>
      </c>
      <c r="J429">
        <v>13</v>
      </c>
      <c r="K429" t="s">
        <v>410</v>
      </c>
      <c r="L429" s="2">
        <v>5555574775</v>
      </c>
      <c r="M429" t="s">
        <v>69</v>
      </c>
      <c r="N429" t="s">
        <v>47</v>
      </c>
    </row>
    <row r="430" spans="8:14" x14ac:dyDescent="0.35">
      <c r="H430" t="s">
        <v>204</v>
      </c>
      <c r="I430" t="s">
        <v>741</v>
      </c>
      <c r="J430">
        <v>19</v>
      </c>
      <c r="K430" t="s">
        <v>205</v>
      </c>
      <c r="L430" s="2">
        <v>5553318227</v>
      </c>
      <c r="M430" t="s">
        <v>206</v>
      </c>
      <c r="N430" t="s">
        <v>207</v>
      </c>
    </row>
    <row r="431" spans="8:14" x14ac:dyDescent="0.35">
      <c r="H431" t="s">
        <v>204</v>
      </c>
      <c r="I431" t="s">
        <v>752</v>
      </c>
      <c r="J431">
        <v>28</v>
      </c>
      <c r="K431" t="s">
        <v>257</v>
      </c>
      <c r="L431" s="2">
        <v>5553643047</v>
      </c>
      <c r="M431" t="s">
        <v>206</v>
      </c>
      <c r="N431" t="s">
        <v>207</v>
      </c>
    </row>
    <row r="432" spans="8:14" x14ac:dyDescent="0.35">
      <c r="H432" t="s">
        <v>204</v>
      </c>
      <c r="I432" t="s">
        <v>751</v>
      </c>
      <c r="J432">
        <v>9</v>
      </c>
      <c r="K432" t="s">
        <v>258</v>
      </c>
      <c r="L432" s="2">
        <v>5553674456</v>
      </c>
      <c r="M432" t="s">
        <v>206</v>
      </c>
      <c r="N432" t="s">
        <v>207</v>
      </c>
    </row>
    <row r="433" spans="8:14" x14ac:dyDescent="0.35">
      <c r="H433" t="s">
        <v>204</v>
      </c>
      <c r="I433" t="s">
        <v>745</v>
      </c>
      <c r="J433">
        <v>46</v>
      </c>
      <c r="K433" t="s">
        <v>646</v>
      </c>
      <c r="L433" s="2">
        <v>5558495466</v>
      </c>
      <c r="M433" t="s">
        <v>206</v>
      </c>
      <c r="N433" t="s">
        <v>207</v>
      </c>
    </row>
    <row r="434" spans="8:14" x14ac:dyDescent="0.35">
      <c r="H434" t="s">
        <v>532</v>
      </c>
      <c r="I434" t="s">
        <v>741</v>
      </c>
      <c r="J434">
        <v>7</v>
      </c>
      <c r="K434" t="s">
        <v>533</v>
      </c>
      <c r="L434" s="2">
        <v>5557055838</v>
      </c>
      <c r="M434" t="s">
        <v>108</v>
      </c>
      <c r="N434" t="s">
        <v>42</v>
      </c>
    </row>
    <row r="435" spans="8:14" x14ac:dyDescent="0.35">
      <c r="H435" t="s">
        <v>532</v>
      </c>
      <c r="I435" t="s">
        <v>751</v>
      </c>
      <c r="J435">
        <v>34</v>
      </c>
      <c r="K435" t="s">
        <v>422</v>
      </c>
      <c r="L435" s="2">
        <v>5559852704</v>
      </c>
      <c r="M435" t="s">
        <v>108</v>
      </c>
      <c r="N435" t="s">
        <v>42</v>
      </c>
    </row>
    <row r="436" spans="8:14" x14ac:dyDescent="0.35">
      <c r="H436" t="s">
        <v>489</v>
      </c>
      <c r="I436" t="s">
        <v>741</v>
      </c>
      <c r="J436">
        <v>10</v>
      </c>
      <c r="K436" t="s">
        <v>490</v>
      </c>
      <c r="L436" s="2">
        <v>5556472102</v>
      </c>
      <c r="M436" t="s">
        <v>108</v>
      </c>
      <c r="N436" t="s">
        <v>42</v>
      </c>
    </row>
    <row r="437" spans="8:14" x14ac:dyDescent="0.35">
      <c r="H437" t="s">
        <v>489</v>
      </c>
      <c r="I437" t="s">
        <v>744</v>
      </c>
      <c r="J437">
        <v>14</v>
      </c>
      <c r="K437" t="s">
        <v>561</v>
      </c>
      <c r="L437" s="2">
        <v>5557436746</v>
      </c>
      <c r="M437" t="s">
        <v>108</v>
      </c>
      <c r="N437" t="s">
        <v>42</v>
      </c>
    </row>
    <row r="438" spans="8:14" x14ac:dyDescent="0.35">
      <c r="H438" t="s">
        <v>489</v>
      </c>
      <c r="I438" t="s">
        <v>752</v>
      </c>
      <c r="J438">
        <v>47</v>
      </c>
      <c r="K438" t="s">
        <v>604</v>
      </c>
      <c r="L438" s="2">
        <v>5557948712</v>
      </c>
      <c r="M438" t="s">
        <v>108</v>
      </c>
      <c r="N438" t="s">
        <v>42</v>
      </c>
    </row>
    <row r="439" spans="8:14" x14ac:dyDescent="0.35">
      <c r="H439" t="s">
        <v>489</v>
      </c>
      <c r="I439" t="s">
        <v>751</v>
      </c>
      <c r="J439">
        <v>3</v>
      </c>
      <c r="K439" t="s">
        <v>687</v>
      </c>
      <c r="L439" s="2">
        <v>5559155324</v>
      </c>
      <c r="M439" t="s">
        <v>108</v>
      </c>
      <c r="N439" t="s">
        <v>42</v>
      </c>
    </row>
    <row r="440" spans="8:14" x14ac:dyDescent="0.35">
      <c r="H440" t="s">
        <v>470</v>
      </c>
      <c r="I440" t="s">
        <v>741</v>
      </c>
      <c r="J440">
        <v>38</v>
      </c>
      <c r="K440" t="s">
        <v>471</v>
      </c>
      <c r="L440" s="2">
        <v>5556273522</v>
      </c>
      <c r="M440" t="s">
        <v>91</v>
      </c>
      <c r="N440" t="s">
        <v>42</v>
      </c>
    </row>
    <row r="441" spans="8:14" x14ac:dyDescent="0.35">
      <c r="H441" t="s">
        <v>470</v>
      </c>
      <c r="I441" t="s">
        <v>748</v>
      </c>
      <c r="J441">
        <v>38</v>
      </c>
      <c r="K441" t="s">
        <v>475</v>
      </c>
      <c r="L441" s="2">
        <v>5556318343</v>
      </c>
      <c r="M441" t="s">
        <v>91</v>
      </c>
      <c r="N441" t="s">
        <v>42</v>
      </c>
    </row>
    <row r="442" spans="8:14" x14ac:dyDescent="0.35">
      <c r="H442" t="s">
        <v>470</v>
      </c>
      <c r="I442" t="s">
        <v>746</v>
      </c>
      <c r="J442">
        <v>18</v>
      </c>
      <c r="K442" t="s">
        <v>597</v>
      </c>
      <c r="L442" s="2">
        <v>5557913169</v>
      </c>
      <c r="M442" t="s">
        <v>91</v>
      </c>
      <c r="N442" t="s">
        <v>42</v>
      </c>
    </row>
    <row r="443" spans="8:14" x14ac:dyDescent="0.35">
      <c r="H443" t="s">
        <v>297</v>
      </c>
      <c r="I443" t="s">
        <v>741</v>
      </c>
      <c r="J443">
        <v>7</v>
      </c>
      <c r="K443" t="s">
        <v>298</v>
      </c>
      <c r="L443" s="2">
        <v>5554083877</v>
      </c>
      <c r="M443" t="s">
        <v>80</v>
      </c>
      <c r="N443" t="s">
        <v>47</v>
      </c>
    </row>
    <row r="444" spans="8:14" x14ac:dyDescent="0.35">
      <c r="H444" t="s">
        <v>297</v>
      </c>
      <c r="I444" t="s">
        <v>748</v>
      </c>
      <c r="J444">
        <v>6</v>
      </c>
      <c r="K444" t="s">
        <v>442</v>
      </c>
      <c r="L444" s="2">
        <v>5555967593</v>
      </c>
      <c r="M444" t="s">
        <v>80</v>
      </c>
      <c r="N444" t="s">
        <v>47</v>
      </c>
    </row>
    <row r="445" spans="8:14" x14ac:dyDescent="0.35">
      <c r="H445" t="s">
        <v>297</v>
      </c>
      <c r="I445" t="s">
        <v>746</v>
      </c>
      <c r="J445">
        <v>38</v>
      </c>
      <c r="K445" t="s">
        <v>544</v>
      </c>
      <c r="L445" s="2">
        <v>5557198324</v>
      </c>
      <c r="M445" t="s">
        <v>80</v>
      </c>
      <c r="N445" t="s">
        <v>47</v>
      </c>
    </row>
    <row r="446" spans="8:14" x14ac:dyDescent="0.35">
      <c r="H446" t="s">
        <v>221</v>
      </c>
      <c r="I446" t="s">
        <v>741</v>
      </c>
      <c r="J446">
        <v>49</v>
      </c>
      <c r="K446" t="s">
        <v>222</v>
      </c>
      <c r="L446" s="2">
        <v>5553422116</v>
      </c>
      <c r="M446" t="s">
        <v>69</v>
      </c>
      <c r="N446" t="s">
        <v>47</v>
      </c>
    </row>
    <row r="447" spans="8:14" x14ac:dyDescent="0.35">
      <c r="H447" t="s">
        <v>221</v>
      </c>
      <c r="I447" t="s">
        <v>747</v>
      </c>
      <c r="J447">
        <v>16</v>
      </c>
      <c r="K447" t="s">
        <v>323</v>
      </c>
      <c r="L447" s="2">
        <v>5554431279</v>
      </c>
      <c r="M447" t="s">
        <v>69</v>
      </c>
      <c r="N447" t="s">
        <v>47</v>
      </c>
    </row>
    <row r="448" spans="8:14" x14ac:dyDescent="0.35">
      <c r="H448" t="s">
        <v>221</v>
      </c>
      <c r="I448" t="s">
        <v>748</v>
      </c>
      <c r="J448">
        <v>3</v>
      </c>
      <c r="K448" t="s">
        <v>520</v>
      </c>
      <c r="L448" s="2">
        <v>5556941133</v>
      </c>
      <c r="M448" t="s">
        <v>69</v>
      </c>
      <c r="N448" t="s">
        <v>47</v>
      </c>
    </row>
    <row r="449" spans="8:14" x14ac:dyDescent="0.35">
      <c r="H449" t="s">
        <v>221</v>
      </c>
      <c r="I449" t="s">
        <v>746</v>
      </c>
      <c r="J449">
        <v>5</v>
      </c>
      <c r="K449" t="s">
        <v>712</v>
      </c>
      <c r="L449" s="2">
        <v>5559457003</v>
      </c>
      <c r="M449" t="s">
        <v>69</v>
      </c>
      <c r="N449" t="s">
        <v>47</v>
      </c>
    </row>
    <row r="450" spans="8:14" x14ac:dyDescent="0.35">
      <c r="H450" t="s">
        <v>418</v>
      </c>
      <c r="I450" t="s">
        <v>741</v>
      </c>
      <c r="J450">
        <v>3</v>
      </c>
      <c r="K450" t="s">
        <v>419</v>
      </c>
      <c r="L450" s="2">
        <v>5555652879</v>
      </c>
      <c r="M450" t="s">
        <v>144</v>
      </c>
      <c r="N450" t="s">
        <v>42</v>
      </c>
    </row>
    <row r="451" spans="8:14" x14ac:dyDescent="0.35">
      <c r="H451" t="s">
        <v>112</v>
      </c>
      <c r="I451" t="s">
        <v>741</v>
      </c>
      <c r="J451">
        <v>43</v>
      </c>
      <c r="K451" t="s">
        <v>113</v>
      </c>
      <c r="L451" s="2">
        <v>5552467627</v>
      </c>
      <c r="M451" t="s">
        <v>62</v>
      </c>
      <c r="N451" t="s">
        <v>47</v>
      </c>
    </row>
    <row r="452" spans="8:14" x14ac:dyDescent="0.35">
      <c r="H452" t="s">
        <v>112</v>
      </c>
      <c r="I452" t="s">
        <v>751</v>
      </c>
      <c r="J452">
        <v>43</v>
      </c>
      <c r="K452" t="s">
        <v>359</v>
      </c>
      <c r="L452" s="2">
        <v>5555028048</v>
      </c>
      <c r="M452" t="s">
        <v>62</v>
      </c>
      <c r="N452" t="s">
        <v>47</v>
      </c>
    </row>
    <row r="453" spans="8:14" x14ac:dyDescent="0.35">
      <c r="H453" t="s">
        <v>181</v>
      </c>
      <c r="I453" t="s">
        <v>741</v>
      </c>
      <c r="J453">
        <v>7</v>
      </c>
      <c r="K453" t="s">
        <v>182</v>
      </c>
      <c r="L453" s="2">
        <v>5553166789</v>
      </c>
      <c r="M453" t="s">
        <v>82</v>
      </c>
      <c r="N453" t="s">
        <v>42</v>
      </c>
    </row>
    <row r="454" spans="8:14" x14ac:dyDescent="0.35">
      <c r="H454" t="s">
        <v>181</v>
      </c>
      <c r="I454" t="s">
        <v>753</v>
      </c>
      <c r="J454">
        <v>41</v>
      </c>
      <c r="K454" t="s">
        <v>675</v>
      </c>
      <c r="L454" s="2">
        <v>5558961479</v>
      </c>
      <c r="M454" t="s">
        <v>82</v>
      </c>
      <c r="N454" t="s">
        <v>42</v>
      </c>
    </row>
    <row r="455" spans="8:14" x14ac:dyDescent="0.35">
      <c r="H455" t="s">
        <v>383</v>
      </c>
      <c r="I455" t="s">
        <v>741</v>
      </c>
      <c r="J455">
        <v>11</v>
      </c>
      <c r="K455" t="s">
        <v>384</v>
      </c>
      <c r="L455" s="2">
        <v>5555376227</v>
      </c>
      <c r="M455" t="s">
        <v>91</v>
      </c>
      <c r="N455" t="s">
        <v>42</v>
      </c>
    </row>
    <row r="456" spans="8:14" x14ac:dyDescent="0.35">
      <c r="H456" t="s">
        <v>383</v>
      </c>
      <c r="I456" t="s">
        <v>753</v>
      </c>
      <c r="J456">
        <v>38</v>
      </c>
      <c r="K456" t="s">
        <v>478</v>
      </c>
      <c r="L456" s="2">
        <v>5556334783</v>
      </c>
      <c r="M456" t="s">
        <v>91</v>
      </c>
      <c r="N456" t="s">
        <v>42</v>
      </c>
    </row>
    <row r="457" spans="8:14" x14ac:dyDescent="0.35">
      <c r="H457" t="s">
        <v>383</v>
      </c>
      <c r="I457" t="s">
        <v>743</v>
      </c>
      <c r="J457">
        <v>5</v>
      </c>
      <c r="K457" t="s">
        <v>480</v>
      </c>
      <c r="L457" s="2">
        <v>5556349661</v>
      </c>
      <c r="M457" t="s">
        <v>91</v>
      </c>
      <c r="N457" t="s">
        <v>42</v>
      </c>
    </row>
    <row r="458" spans="8:14" x14ac:dyDescent="0.35">
      <c r="H458" t="s">
        <v>383</v>
      </c>
      <c r="I458" t="s">
        <v>749</v>
      </c>
      <c r="J458">
        <v>50</v>
      </c>
      <c r="K458" t="s">
        <v>735</v>
      </c>
      <c r="L458" s="2">
        <v>5559812577</v>
      </c>
      <c r="M458" t="s">
        <v>91</v>
      </c>
      <c r="N458" t="s">
        <v>42</v>
      </c>
    </row>
    <row r="459" spans="8:14" x14ac:dyDescent="0.35">
      <c r="H459" t="s">
        <v>43</v>
      </c>
      <c r="I459" t="s">
        <v>741</v>
      </c>
      <c r="J459">
        <v>26</v>
      </c>
      <c r="K459" t="s">
        <v>154</v>
      </c>
      <c r="L459" s="2">
        <v>5552845862</v>
      </c>
      <c r="M459" t="s">
        <v>127</v>
      </c>
      <c r="N459" t="s">
        <v>42</v>
      </c>
    </row>
    <row r="460" spans="8:14" x14ac:dyDescent="0.35">
      <c r="H460" t="s">
        <v>43</v>
      </c>
      <c r="I460" t="s">
        <v>742</v>
      </c>
      <c r="J460">
        <v>43</v>
      </c>
      <c r="K460" t="s">
        <v>270</v>
      </c>
      <c r="L460" s="2">
        <v>5553861812</v>
      </c>
      <c r="M460" t="s">
        <v>127</v>
      </c>
      <c r="N460" t="s">
        <v>42</v>
      </c>
    </row>
    <row r="461" spans="8:14" x14ac:dyDescent="0.35">
      <c r="H461" t="s">
        <v>43</v>
      </c>
      <c r="I461" t="s">
        <v>753</v>
      </c>
      <c r="J461">
        <v>1</v>
      </c>
      <c r="K461" t="s">
        <v>534</v>
      </c>
      <c r="L461" s="2">
        <v>5557057956</v>
      </c>
      <c r="M461" t="s">
        <v>127</v>
      </c>
      <c r="N461" t="s">
        <v>42</v>
      </c>
    </row>
    <row r="462" spans="8:14" x14ac:dyDescent="0.35">
      <c r="H462" t="s">
        <v>268</v>
      </c>
      <c r="I462" t="s">
        <v>741</v>
      </c>
      <c r="J462">
        <v>47</v>
      </c>
      <c r="K462" t="s">
        <v>269</v>
      </c>
      <c r="L462" s="2">
        <v>5553845777</v>
      </c>
      <c r="M462" t="s">
        <v>51</v>
      </c>
      <c r="N462" t="s">
        <v>47</v>
      </c>
    </row>
    <row r="463" spans="8:14" x14ac:dyDescent="0.35">
      <c r="H463" t="s">
        <v>268</v>
      </c>
      <c r="I463" t="s">
        <v>743</v>
      </c>
      <c r="J463">
        <v>11</v>
      </c>
      <c r="K463" t="s">
        <v>396</v>
      </c>
      <c r="L463" s="2">
        <v>5555489195</v>
      </c>
      <c r="M463" t="s">
        <v>51</v>
      </c>
      <c r="N463" t="s">
        <v>47</v>
      </c>
    </row>
    <row r="464" spans="8:14" x14ac:dyDescent="0.35">
      <c r="H464" t="s">
        <v>268</v>
      </c>
      <c r="I464" t="s">
        <v>749</v>
      </c>
      <c r="J464">
        <v>6</v>
      </c>
      <c r="K464" t="s">
        <v>566</v>
      </c>
      <c r="L464" s="2">
        <v>5557467350</v>
      </c>
      <c r="M464" t="s">
        <v>51</v>
      </c>
      <c r="N464" t="s">
        <v>47</v>
      </c>
    </row>
    <row r="465" spans="8:14" x14ac:dyDescent="0.35">
      <c r="H465" t="s">
        <v>467</v>
      </c>
      <c r="I465" t="s">
        <v>741</v>
      </c>
      <c r="J465">
        <v>29</v>
      </c>
      <c r="K465" t="s">
        <v>468</v>
      </c>
      <c r="L465" s="2">
        <v>5556201939</v>
      </c>
      <c r="M465" t="s">
        <v>58</v>
      </c>
      <c r="N465" t="s">
        <v>42</v>
      </c>
    </row>
    <row r="466" spans="8:14" x14ac:dyDescent="0.35">
      <c r="H466" t="s">
        <v>467</v>
      </c>
      <c r="I466" t="s">
        <v>750</v>
      </c>
      <c r="J466">
        <v>15</v>
      </c>
      <c r="K466" t="s">
        <v>472</v>
      </c>
      <c r="L466" s="2">
        <v>5556293919</v>
      </c>
      <c r="M466" t="s">
        <v>58</v>
      </c>
      <c r="N466" t="s">
        <v>42</v>
      </c>
    </row>
    <row r="467" spans="8:14" x14ac:dyDescent="0.35">
      <c r="H467" t="s">
        <v>467</v>
      </c>
      <c r="I467" t="s">
        <v>742</v>
      </c>
      <c r="J467">
        <v>4</v>
      </c>
      <c r="K467" t="s">
        <v>647</v>
      </c>
      <c r="L467" s="2">
        <v>5558495578</v>
      </c>
      <c r="M467" t="s">
        <v>58</v>
      </c>
      <c r="N467" t="s">
        <v>42</v>
      </c>
    </row>
    <row r="468" spans="8:14" x14ac:dyDescent="0.35">
      <c r="H468" t="s">
        <v>467</v>
      </c>
      <c r="I468" t="s">
        <v>753</v>
      </c>
      <c r="J468">
        <v>48</v>
      </c>
      <c r="K468" t="s">
        <v>677</v>
      </c>
      <c r="L468" s="2">
        <v>5558998858</v>
      </c>
      <c r="M468" t="s">
        <v>58</v>
      </c>
      <c r="N468" t="s">
        <v>42</v>
      </c>
    </row>
    <row r="469" spans="8:14" x14ac:dyDescent="0.35">
      <c r="H469" t="s">
        <v>125</v>
      </c>
      <c r="I469" t="s">
        <v>741</v>
      </c>
      <c r="J469">
        <v>39</v>
      </c>
      <c r="K469" t="s">
        <v>126</v>
      </c>
      <c r="L469" s="2">
        <v>5552586965</v>
      </c>
      <c r="M469" t="s">
        <v>127</v>
      </c>
      <c r="N469" t="s">
        <v>42</v>
      </c>
    </row>
    <row r="470" spans="8:14" x14ac:dyDescent="0.35">
      <c r="H470" t="s">
        <v>125</v>
      </c>
      <c r="I470" t="s">
        <v>746</v>
      </c>
      <c r="J470">
        <v>35</v>
      </c>
      <c r="K470" t="s">
        <v>389</v>
      </c>
      <c r="L470" s="2">
        <v>5555429349</v>
      </c>
      <c r="M470" t="s">
        <v>127</v>
      </c>
      <c r="N470" t="s">
        <v>42</v>
      </c>
    </row>
    <row r="471" spans="8:14" x14ac:dyDescent="0.35">
      <c r="H471" t="s">
        <v>125</v>
      </c>
      <c r="I471" t="s">
        <v>750</v>
      </c>
      <c r="J471">
        <v>44</v>
      </c>
      <c r="K471" t="s">
        <v>400</v>
      </c>
      <c r="L471" s="2">
        <v>5555517188</v>
      </c>
      <c r="M471" t="s">
        <v>127</v>
      </c>
      <c r="N471" t="s">
        <v>42</v>
      </c>
    </row>
    <row r="472" spans="8:14" x14ac:dyDescent="0.35">
      <c r="H472" t="s">
        <v>125</v>
      </c>
      <c r="I472" t="s">
        <v>742</v>
      </c>
      <c r="J472">
        <v>49</v>
      </c>
      <c r="K472" t="s">
        <v>639</v>
      </c>
      <c r="L472" s="2">
        <v>5558435520</v>
      </c>
      <c r="M472" t="s">
        <v>127</v>
      </c>
      <c r="N472" t="s">
        <v>42</v>
      </c>
    </row>
    <row r="473" spans="8:14" x14ac:dyDescent="0.35">
      <c r="H473" t="s">
        <v>214</v>
      </c>
      <c r="I473" t="s">
        <v>741</v>
      </c>
      <c r="J473">
        <v>28</v>
      </c>
      <c r="K473" t="s">
        <v>215</v>
      </c>
      <c r="L473" s="2">
        <v>5553401746</v>
      </c>
      <c r="M473" t="s">
        <v>69</v>
      </c>
      <c r="N473" t="s">
        <v>47</v>
      </c>
    </row>
    <row r="474" spans="8:14" x14ac:dyDescent="0.35">
      <c r="H474" t="s">
        <v>214</v>
      </c>
      <c r="I474" t="s">
        <v>747</v>
      </c>
      <c r="J474">
        <v>33</v>
      </c>
      <c r="K474" t="s">
        <v>560</v>
      </c>
      <c r="L474" s="2">
        <v>5557375153</v>
      </c>
      <c r="M474" t="s">
        <v>69</v>
      </c>
      <c r="N474" t="s">
        <v>47</v>
      </c>
    </row>
    <row r="475" spans="8:14" x14ac:dyDescent="0.35">
      <c r="H475" t="s">
        <v>376</v>
      </c>
      <c r="I475" t="s">
        <v>741</v>
      </c>
      <c r="J475">
        <v>37</v>
      </c>
      <c r="K475" t="s">
        <v>377</v>
      </c>
      <c r="L475" s="2">
        <v>5555197419</v>
      </c>
      <c r="M475" t="s">
        <v>250</v>
      </c>
      <c r="N475" t="s">
        <v>251</v>
      </c>
    </row>
    <row r="476" spans="8:14" x14ac:dyDescent="0.35">
      <c r="H476" t="s">
        <v>55</v>
      </c>
      <c r="I476" t="s">
        <v>741</v>
      </c>
      <c r="J476">
        <v>12</v>
      </c>
      <c r="K476" t="s">
        <v>158</v>
      </c>
      <c r="L476" s="2">
        <v>5552970600</v>
      </c>
      <c r="M476" t="s">
        <v>54</v>
      </c>
      <c r="N476" t="s">
        <v>42</v>
      </c>
    </row>
    <row r="477" spans="8:14" x14ac:dyDescent="0.35">
      <c r="H477" t="s">
        <v>55</v>
      </c>
      <c r="I477" t="s">
        <v>748</v>
      </c>
      <c r="J477">
        <v>1</v>
      </c>
      <c r="K477" t="s">
        <v>343</v>
      </c>
      <c r="L477" s="2">
        <v>5554752601</v>
      </c>
      <c r="M477" t="s">
        <v>54</v>
      </c>
      <c r="N477" t="s">
        <v>42</v>
      </c>
    </row>
    <row r="478" spans="8:14" x14ac:dyDescent="0.35">
      <c r="H478" t="s">
        <v>55</v>
      </c>
      <c r="I478" t="s">
        <v>746</v>
      </c>
      <c r="J478">
        <v>16</v>
      </c>
      <c r="K478" t="s">
        <v>608</v>
      </c>
      <c r="L478" s="2">
        <v>5558001230</v>
      </c>
      <c r="M478" t="s">
        <v>54</v>
      </c>
      <c r="N478" t="s">
        <v>42</v>
      </c>
    </row>
    <row r="479" spans="8:14" x14ac:dyDescent="0.35">
      <c r="H479" t="s">
        <v>239</v>
      </c>
      <c r="I479" t="s">
        <v>741</v>
      </c>
      <c r="J479">
        <v>20</v>
      </c>
      <c r="K479" t="s">
        <v>240</v>
      </c>
      <c r="L479" s="2">
        <v>5553512477</v>
      </c>
      <c r="M479" t="s">
        <v>41</v>
      </c>
      <c r="N479" t="s">
        <v>42</v>
      </c>
    </row>
    <row r="480" spans="8:14" x14ac:dyDescent="0.35">
      <c r="H480" t="s">
        <v>239</v>
      </c>
      <c r="I480" t="s">
        <v>751</v>
      </c>
      <c r="J480">
        <v>14</v>
      </c>
      <c r="K480" t="s">
        <v>254</v>
      </c>
      <c r="L480" s="2">
        <v>5553613500</v>
      </c>
      <c r="M480" t="s">
        <v>41</v>
      </c>
      <c r="N480" t="s">
        <v>42</v>
      </c>
    </row>
    <row r="481" spans="8:14" x14ac:dyDescent="0.35">
      <c r="H481" t="s">
        <v>239</v>
      </c>
      <c r="I481" t="s">
        <v>745</v>
      </c>
      <c r="J481">
        <v>28</v>
      </c>
      <c r="K481" t="s">
        <v>161</v>
      </c>
      <c r="L481" s="2">
        <v>5553815626</v>
      </c>
      <c r="M481" t="s">
        <v>41</v>
      </c>
      <c r="N481" t="s">
        <v>42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B8C53-311E-4FF1-93C0-C091F4330BC9}">
  <dimension ref="A1:N51"/>
  <sheetViews>
    <sheetView showGridLines="0" workbookViewId="0">
      <selection activeCell="F4" sqref="F4"/>
    </sheetView>
  </sheetViews>
  <sheetFormatPr defaultRowHeight="14.5" x14ac:dyDescent="0.35"/>
  <cols>
    <col min="1" max="1" width="2.7265625" customWidth="1"/>
    <col min="2" max="2" width="8" customWidth="1"/>
    <col min="3" max="3" width="17.26953125" customWidth="1"/>
    <col min="4" max="4" width="9.54296875" bestFit="1" customWidth="1"/>
    <col min="5" max="5" width="8.453125" bestFit="1" customWidth="1"/>
    <col min="6" max="6" width="9.7265625" bestFit="1" customWidth="1"/>
    <col min="7" max="7" width="1" customWidth="1"/>
    <col min="8" max="8" width="25.54296875" customWidth="1"/>
    <col min="9" max="9" width="5.1796875" style="17" customWidth="1"/>
    <col min="13" max="14" width="0" hidden="1" customWidth="1"/>
  </cols>
  <sheetData>
    <row r="1" spans="1:14" s="9" customFormat="1" ht="30" customHeight="1" x14ac:dyDescent="0.5">
      <c r="A1" s="8"/>
      <c r="B1" s="9" t="s">
        <v>811</v>
      </c>
      <c r="I1" s="10"/>
    </row>
    <row r="3" spans="1:14" x14ac:dyDescent="0.35">
      <c r="B3" t="s">
        <v>812</v>
      </c>
      <c r="C3" t="s">
        <v>813</v>
      </c>
      <c r="D3" t="s">
        <v>32</v>
      </c>
      <c r="E3" t="s">
        <v>814</v>
      </c>
      <c r="F3" t="s">
        <v>815</v>
      </c>
      <c r="H3" s="11" t="s">
        <v>776</v>
      </c>
      <c r="I3" s="12" t="s">
        <v>776</v>
      </c>
      <c r="M3" t="s">
        <v>816</v>
      </c>
      <c r="N3" t="s">
        <v>756</v>
      </c>
    </row>
    <row r="4" spans="1:14" x14ac:dyDescent="0.35">
      <c r="B4" s="13">
        <v>202126</v>
      </c>
      <c r="C4" s="14" t="s">
        <v>48</v>
      </c>
      <c r="D4" s="15">
        <v>45483</v>
      </c>
      <c r="E4" s="14">
        <f>COUNTIFS(tblSales[Order ID],tblOrders[[#This Row],[Order]])</f>
        <v>3</v>
      </c>
      <c r="F4" s="16" t="b">
        <v>0</v>
      </c>
      <c r="H4" t="str" cm="1">
        <f t="array" ref="H4">IFERROR(
_xlfn.LET(_xlpm.xRow,_xlfn.XMATCH(TRUE,tblOrders[Details],0),
_xlfn.DROP(_xlfn.VSTACK(_xlfn.EXPAND($H$3:$I$3,_xlpm.xRow,,""),$M$3:$N$3,_xlfn._xlws.FILTER(tblSales[[Product Name]:[Qty]],tblSales[Order ID]=INDEX(tblOrders[Order],_xlpm.xRow),"")),1)),
"")</f>
        <v/>
      </c>
    </row>
    <row r="5" spans="1:14" x14ac:dyDescent="0.35">
      <c r="B5" s="13">
        <v>202025</v>
      </c>
      <c r="C5" s="14" t="s">
        <v>464</v>
      </c>
      <c r="D5" s="15">
        <v>45487</v>
      </c>
      <c r="E5" s="14">
        <f>COUNTIFS(tblSales[Order ID],tblOrders[[#This Row],[Order]])</f>
        <v>1</v>
      </c>
      <c r="F5" s="16" t="b">
        <v>0</v>
      </c>
      <c r="H5" s="2"/>
    </row>
    <row r="6" spans="1:14" x14ac:dyDescent="0.35">
      <c r="B6" s="13">
        <v>202037</v>
      </c>
      <c r="C6" s="14" t="s">
        <v>524</v>
      </c>
      <c r="D6" s="15">
        <v>45493</v>
      </c>
      <c r="E6" s="14">
        <f>COUNTIFS(tblSales[Order ID],tblOrders[[#This Row],[Order]])</f>
        <v>2</v>
      </c>
      <c r="F6" s="16" t="b">
        <v>0</v>
      </c>
      <c r="H6" s="2"/>
    </row>
    <row r="7" spans="1:14" x14ac:dyDescent="0.35">
      <c r="B7" s="13">
        <v>202106</v>
      </c>
      <c r="C7" s="14" t="s">
        <v>316</v>
      </c>
      <c r="D7" s="15">
        <v>45489</v>
      </c>
      <c r="E7" s="14">
        <f>COUNTIFS(tblSales[Order ID],tblOrders[[#This Row],[Order]])</f>
        <v>5</v>
      </c>
      <c r="F7" s="16" t="b">
        <v>0</v>
      </c>
      <c r="H7" s="2"/>
    </row>
    <row r="8" spans="1:14" x14ac:dyDescent="0.35">
      <c r="B8" s="13">
        <v>202140</v>
      </c>
      <c r="C8" s="14" t="s">
        <v>574</v>
      </c>
      <c r="D8" s="15">
        <v>45493</v>
      </c>
      <c r="E8" s="14">
        <f>COUNTIFS(tblSales[Order ID],tblOrders[[#This Row],[Order]])</f>
        <v>1</v>
      </c>
      <c r="F8" s="16" t="b">
        <v>0</v>
      </c>
      <c r="H8" s="2"/>
    </row>
    <row r="9" spans="1:14" x14ac:dyDescent="0.35">
      <c r="B9" s="13">
        <v>202121</v>
      </c>
      <c r="C9" s="14" t="s">
        <v>443</v>
      </c>
      <c r="D9" s="15">
        <v>45486</v>
      </c>
      <c r="E9" s="14">
        <f>COUNTIFS(tblSales[Order ID],tblOrders[[#This Row],[Order]])</f>
        <v>5</v>
      </c>
      <c r="F9" s="16" t="b">
        <v>0</v>
      </c>
      <c r="H9" s="2"/>
    </row>
    <row r="10" spans="1:14" x14ac:dyDescent="0.35">
      <c r="B10" s="13">
        <v>201921</v>
      </c>
      <c r="C10" s="14" t="s">
        <v>229</v>
      </c>
      <c r="D10" s="15">
        <v>45492</v>
      </c>
      <c r="E10" s="14">
        <f>COUNTIFS(tblSales[Order ID],tblOrders[[#This Row],[Order]])</f>
        <v>1</v>
      </c>
      <c r="F10" s="16" t="b">
        <v>0</v>
      </c>
    </row>
    <row r="11" spans="1:14" x14ac:dyDescent="0.35">
      <c r="B11" s="13">
        <v>201950</v>
      </c>
      <c r="C11" s="14" t="s">
        <v>719</v>
      </c>
      <c r="D11" s="15">
        <v>45491</v>
      </c>
      <c r="E11" s="14">
        <f>COUNTIFS(tblSales[Order ID],tblOrders[[#This Row],[Order]])</f>
        <v>2</v>
      </c>
      <c r="F11" s="16" t="b">
        <v>0</v>
      </c>
    </row>
    <row r="12" spans="1:14" x14ac:dyDescent="0.35">
      <c r="B12" s="13">
        <v>201934</v>
      </c>
      <c r="C12" s="14" t="s">
        <v>368</v>
      </c>
      <c r="D12" s="15">
        <v>45491</v>
      </c>
      <c r="E12" s="14">
        <f>COUNTIFS(tblSales[Order ID],tblOrders[[#This Row],[Order]])</f>
        <v>1</v>
      </c>
      <c r="F12" s="16" t="b">
        <v>0</v>
      </c>
    </row>
    <row r="13" spans="1:14" x14ac:dyDescent="0.35">
      <c r="B13" s="13">
        <v>202011</v>
      </c>
      <c r="C13" s="14" t="s">
        <v>95</v>
      </c>
      <c r="D13" s="15">
        <v>45492</v>
      </c>
      <c r="E13" s="14">
        <f>COUNTIFS(tblSales[Order ID],tblOrders[[#This Row],[Order]])</f>
        <v>5</v>
      </c>
      <c r="F13" s="16" t="b">
        <v>0</v>
      </c>
    </row>
    <row r="14" spans="1:14" x14ac:dyDescent="0.35">
      <c r="B14" s="13">
        <v>201990</v>
      </c>
      <c r="C14" s="14" t="s">
        <v>48</v>
      </c>
      <c r="D14" s="15">
        <v>45482</v>
      </c>
      <c r="E14" s="14">
        <f>COUNTIFS(tblSales[Order ID],tblOrders[[#This Row],[Order]])</f>
        <v>5</v>
      </c>
      <c r="F14" s="16" t="b">
        <v>0</v>
      </c>
      <c r="H14" s="2"/>
    </row>
    <row r="15" spans="1:14" x14ac:dyDescent="0.35">
      <c r="B15" s="13">
        <v>202167</v>
      </c>
      <c r="C15" s="14" t="s">
        <v>717</v>
      </c>
      <c r="D15" s="15">
        <v>45492</v>
      </c>
      <c r="E15" s="14">
        <f>COUNTIFS(tblSales[Order ID],tblOrders[[#This Row],[Order]])</f>
        <v>4</v>
      </c>
      <c r="F15" s="16" t="b">
        <v>0</v>
      </c>
      <c r="H15" s="2"/>
    </row>
    <row r="16" spans="1:14" x14ac:dyDescent="0.35">
      <c r="B16" s="13">
        <v>202081</v>
      </c>
      <c r="C16" s="14" t="s">
        <v>562</v>
      </c>
      <c r="D16" s="15">
        <v>45490</v>
      </c>
      <c r="E16" s="14">
        <f>COUNTIFS(tblSales[Order ID],tblOrders[[#This Row],[Order]])</f>
        <v>5</v>
      </c>
      <c r="F16" s="16" t="b">
        <v>0</v>
      </c>
      <c r="H16" s="2"/>
    </row>
    <row r="17" spans="2:8" x14ac:dyDescent="0.35">
      <c r="B17" s="13">
        <v>202148</v>
      </c>
      <c r="C17" s="14" t="s">
        <v>464</v>
      </c>
      <c r="D17" s="15">
        <v>45486</v>
      </c>
      <c r="E17" s="14">
        <f>COUNTIFS(tblSales[Order ID],tblOrders[[#This Row],[Order]])</f>
        <v>4</v>
      </c>
      <c r="F17" s="16" t="b">
        <v>0</v>
      </c>
      <c r="H17" s="2"/>
    </row>
    <row r="18" spans="2:8" x14ac:dyDescent="0.35">
      <c r="B18" s="13">
        <v>202051</v>
      </c>
      <c r="C18" s="14" t="s">
        <v>601</v>
      </c>
      <c r="D18" s="15">
        <v>45491</v>
      </c>
      <c r="E18" s="14">
        <f>COUNTIFS(tblSales[Order ID],tblOrders[[#This Row],[Order]])</f>
        <v>1</v>
      </c>
      <c r="F18" s="16" t="b">
        <v>0</v>
      </c>
      <c r="H18" s="2"/>
    </row>
    <row r="19" spans="2:8" x14ac:dyDescent="0.35">
      <c r="B19" s="13">
        <v>201912</v>
      </c>
      <c r="C19" s="14" t="s">
        <v>729</v>
      </c>
      <c r="D19" s="15">
        <v>45481</v>
      </c>
      <c r="E19" s="14">
        <f>COUNTIFS(tblSales[Order ID],tblOrders[[#This Row],[Order]])</f>
        <v>1</v>
      </c>
      <c r="F19" s="16" t="b">
        <v>0</v>
      </c>
      <c r="H19" s="2"/>
    </row>
    <row r="20" spans="2:8" x14ac:dyDescent="0.35">
      <c r="B20" s="13">
        <v>202008</v>
      </c>
      <c r="C20" s="14" t="s">
        <v>601</v>
      </c>
      <c r="D20" s="15">
        <v>45483</v>
      </c>
      <c r="E20" s="14">
        <f>COUNTIFS(tblSales[Order ID],tblOrders[[#This Row],[Order]])</f>
        <v>4</v>
      </c>
      <c r="F20" s="16" t="b">
        <v>0</v>
      </c>
      <c r="H20" s="2"/>
    </row>
    <row r="21" spans="2:8" x14ac:dyDescent="0.35">
      <c r="B21" s="13">
        <v>202049</v>
      </c>
      <c r="C21" s="14" t="s">
        <v>268</v>
      </c>
      <c r="D21" s="15">
        <v>45484</v>
      </c>
      <c r="E21" s="14">
        <f>COUNTIFS(tblSales[Order ID],tblOrders[[#This Row],[Order]])</f>
        <v>1</v>
      </c>
      <c r="F21" s="16" t="b">
        <v>0</v>
      </c>
      <c r="H21" s="2"/>
    </row>
    <row r="22" spans="2:8" x14ac:dyDescent="0.35">
      <c r="B22" s="13">
        <v>202003</v>
      </c>
      <c r="C22" s="14" t="s">
        <v>383</v>
      </c>
      <c r="D22" s="15">
        <v>45485</v>
      </c>
      <c r="E22" s="14">
        <f>COUNTIFS(tblSales[Order ID],tblOrders[[#This Row],[Order]])</f>
        <v>1</v>
      </c>
      <c r="F22" s="16" t="b">
        <v>0</v>
      </c>
      <c r="H22" s="2"/>
    </row>
    <row r="23" spans="2:8" x14ac:dyDescent="0.35">
      <c r="B23" s="13">
        <v>202095</v>
      </c>
      <c r="C23" s="14" t="s">
        <v>353</v>
      </c>
      <c r="D23" s="15">
        <v>45487</v>
      </c>
      <c r="E23" s="14">
        <f>COUNTIFS(tblSales[Order ID],tblOrders[[#This Row],[Order]])</f>
        <v>1</v>
      </c>
      <c r="F23" s="16" t="b">
        <v>0</v>
      </c>
      <c r="H23" s="2"/>
    </row>
    <row r="24" spans="2:8" x14ac:dyDescent="0.35">
      <c r="B24" s="13">
        <v>201972</v>
      </c>
      <c r="C24" s="14" t="s">
        <v>574</v>
      </c>
      <c r="D24" s="15">
        <v>45482</v>
      </c>
      <c r="E24" s="14">
        <f>COUNTIFS(tblSales[Order ID],tblOrders[[#This Row],[Order]])</f>
        <v>1</v>
      </c>
      <c r="F24" s="16" t="b">
        <v>0</v>
      </c>
      <c r="H24" s="2"/>
    </row>
    <row r="25" spans="2:8" x14ac:dyDescent="0.35">
      <c r="B25" s="13">
        <v>202169</v>
      </c>
      <c r="C25" s="14" t="s">
        <v>299</v>
      </c>
      <c r="D25" s="15">
        <v>45482</v>
      </c>
      <c r="E25" s="14">
        <f>COUNTIFS(tblSales[Order ID],tblOrders[[#This Row],[Order]])</f>
        <v>5</v>
      </c>
      <c r="F25" s="16" t="b">
        <v>0</v>
      </c>
      <c r="H25" s="2"/>
    </row>
    <row r="26" spans="2:8" x14ac:dyDescent="0.35">
      <c r="B26" s="13">
        <v>202130</v>
      </c>
      <c r="C26" s="14" t="s">
        <v>719</v>
      </c>
      <c r="D26" s="15">
        <v>45488</v>
      </c>
      <c r="E26" s="14">
        <f>COUNTIFS(tblSales[Order ID],tblOrders[[#This Row],[Order]])</f>
        <v>1</v>
      </c>
      <c r="F26" s="16" t="b">
        <v>0</v>
      </c>
      <c r="H26" s="2"/>
    </row>
    <row r="27" spans="2:8" x14ac:dyDescent="0.35">
      <c r="B27" s="13">
        <v>202085</v>
      </c>
      <c r="C27" s="14" t="s">
        <v>133</v>
      </c>
      <c r="D27" s="15">
        <v>45484</v>
      </c>
      <c r="E27" s="14">
        <f>COUNTIFS(tblSales[Order ID],tblOrders[[#This Row],[Order]])</f>
        <v>2</v>
      </c>
      <c r="F27" s="16" t="b">
        <v>0</v>
      </c>
      <c r="H27" s="2"/>
    </row>
    <row r="28" spans="2:8" x14ac:dyDescent="0.35">
      <c r="B28" s="13">
        <v>201986</v>
      </c>
      <c r="C28" s="14" t="s">
        <v>447</v>
      </c>
      <c r="D28" s="15">
        <v>45492</v>
      </c>
      <c r="E28" s="14">
        <f>COUNTIFS(tblSales[Order ID],tblOrders[[#This Row],[Order]])</f>
        <v>1</v>
      </c>
      <c r="F28" s="16" t="b">
        <v>0</v>
      </c>
      <c r="H28" s="2"/>
    </row>
    <row r="29" spans="2:8" x14ac:dyDescent="0.35">
      <c r="B29" s="13">
        <v>202059</v>
      </c>
      <c r="C29" s="14" t="s">
        <v>63</v>
      </c>
      <c r="D29" s="15">
        <v>45492</v>
      </c>
      <c r="E29" s="14">
        <f>COUNTIFS(tblSales[Order ID],tblOrders[[#This Row],[Order]])</f>
        <v>4</v>
      </c>
      <c r="F29" s="16" t="b">
        <v>0</v>
      </c>
      <c r="H29" s="2"/>
    </row>
    <row r="30" spans="2:8" x14ac:dyDescent="0.35">
      <c r="B30" s="13">
        <v>202137</v>
      </c>
      <c r="C30" s="14" t="s">
        <v>443</v>
      </c>
      <c r="D30" s="15">
        <v>45486</v>
      </c>
      <c r="E30" s="14">
        <f>COUNTIFS(tblSales[Order ID],tblOrders[[#This Row],[Order]])</f>
        <v>1</v>
      </c>
      <c r="F30" s="16" t="b">
        <v>0</v>
      </c>
      <c r="H30" s="2"/>
    </row>
    <row r="31" spans="2:8" x14ac:dyDescent="0.35">
      <c r="B31" s="13">
        <v>201945</v>
      </c>
      <c r="C31" s="14" t="s">
        <v>421</v>
      </c>
      <c r="D31" s="15">
        <v>45484</v>
      </c>
      <c r="E31" s="14">
        <f>COUNTIFS(tblSales[Order ID],tblOrders[[#This Row],[Order]])</f>
        <v>4</v>
      </c>
      <c r="F31" s="16" t="b">
        <v>0</v>
      </c>
      <c r="H31" s="2"/>
    </row>
    <row r="32" spans="2:8" x14ac:dyDescent="0.35">
      <c r="B32" s="13">
        <v>201982</v>
      </c>
      <c r="C32" s="14" t="s">
        <v>374</v>
      </c>
      <c r="D32" s="15">
        <v>45485</v>
      </c>
      <c r="E32" s="14">
        <f>COUNTIFS(tblSales[Order ID],tblOrders[[#This Row],[Order]])</f>
        <v>1</v>
      </c>
      <c r="F32" s="16" t="b">
        <v>0</v>
      </c>
      <c r="H32" s="2"/>
    </row>
    <row r="33" spans="2:8" x14ac:dyDescent="0.35">
      <c r="B33" s="13">
        <v>202151</v>
      </c>
      <c r="C33" s="14" t="s">
        <v>259</v>
      </c>
      <c r="D33" s="15">
        <v>45484</v>
      </c>
      <c r="E33" s="14">
        <f>COUNTIFS(tblSales[Order ID],tblOrders[[#This Row],[Order]])</f>
        <v>6</v>
      </c>
      <c r="F33" s="16" t="b">
        <v>0</v>
      </c>
      <c r="H33" s="2"/>
    </row>
    <row r="34" spans="2:8" x14ac:dyDescent="0.35">
      <c r="B34" s="13">
        <v>201993</v>
      </c>
      <c r="C34" s="14" t="s">
        <v>95</v>
      </c>
      <c r="D34" s="15">
        <v>45486</v>
      </c>
      <c r="E34" s="14">
        <f>COUNTIFS(tblSales[Order ID],tblOrders[[#This Row],[Order]])</f>
        <v>1</v>
      </c>
      <c r="F34" s="16" t="b">
        <v>0</v>
      </c>
      <c r="H34" s="2"/>
    </row>
    <row r="35" spans="2:8" x14ac:dyDescent="0.35">
      <c r="B35" s="13">
        <v>202036</v>
      </c>
      <c r="C35" s="14" t="s">
        <v>528</v>
      </c>
      <c r="D35" s="15">
        <v>45486</v>
      </c>
      <c r="E35" s="14">
        <f>COUNTIFS(tblSales[Order ID],tblOrders[[#This Row],[Order]])</f>
        <v>1</v>
      </c>
      <c r="F35" s="16" t="b">
        <v>0</v>
      </c>
      <c r="H35" s="2"/>
    </row>
    <row r="36" spans="2:8" x14ac:dyDescent="0.35">
      <c r="B36" s="13">
        <v>202073</v>
      </c>
      <c r="C36" s="14" t="s">
        <v>368</v>
      </c>
      <c r="D36" s="15">
        <v>45486</v>
      </c>
      <c r="E36" s="14">
        <f>COUNTIFS(tblSales[Order ID],tblOrders[[#This Row],[Order]])</f>
        <v>6</v>
      </c>
      <c r="F36" s="16" t="b">
        <v>0</v>
      </c>
      <c r="H36" s="2"/>
    </row>
    <row r="37" spans="2:8" x14ac:dyDescent="0.35">
      <c r="G37" s="2"/>
    </row>
    <row r="38" spans="2:8" x14ac:dyDescent="0.35">
      <c r="G38" s="2"/>
    </row>
    <row r="39" spans="2:8" x14ac:dyDescent="0.35">
      <c r="G39" s="2"/>
    </row>
    <row r="40" spans="2:8" x14ac:dyDescent="0.35">
      <c r="G40" s="2"/>
    </row>
    <row r="41" spans="2:8" x14ac:dyDescent="0.35">
      <c r="G41" s="2"/>
    </row>
    <row r="42" spans="2:8" x14ac:dyDescent="0.35">
      <c r="G42" s="2"/>
    </row>
    <row r="43" spans="2:8" x14ac:dyDescent="0.35">
      <c r="G43" s="2"/>
    </row>
    <row r="44" spans="2:8" x14ac:dyDescent="0.35">
      <c r="G44" s="2"/>
    </row>
    <row r="45" spans="2:8" x14ac:dyDescent="0.35">
      <c r="G45" s="2"/>
    </row>
    <row r="46" spans="2:8" x14ac:dyDescent="0.35">
      <c r="G46" s="2"/>
    </row>
    <row r="47" spans="2:8" x14ac:dyDescent="0.35">
      <c r="G47" s="2"/>
    </row>
    <row r="48" spans="2:8" x14ac:dyDescent="0.35">
      <c r="G48" s="2"/>
    </row>
    <row r="49" spans="7:7" x14ac:dyDescent="0.35">
      <c r="G49" s="2"/>
    </row>
    <row r="50" spans="7:7" x14ac:dyDescent="0.35">
      <c r="G50" s="2"/>
    </row>
    <row r="51" spans="7:7" x14ac:dyDescent="0.35">
      <c r="G51" s="2"/>
    </row>
  </sheetData>
  <conditionalFormatting sqref="B4:F36">
    <cfRule type="expression" dxfId="2" priority="3">
      <formula>$F4</formula>
    </cfRule>
  </conditionalFormatting>
  <conditionalFormatting sqref="H4:I51">
    <cfRule type="expression" dxfId="1" priority="1">
      <formula>$H4="Product"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EC651-F1A3-43FE-AA89-CD6B8768A1EC}">
  <dimension ref="A1:L36"/>
  <sheetViews>
    <sheetView showGridLines="0" topLeftCell="B1" workbookViewId="0">
      <selection activeCell="I5" sqref="I5"/>
    </sheetView>
  </sheetViews>
  <sheetFormatPr defaultRowHeight="14.5" x14ac:dyDescent="0.35"/>
  <cols>
    <col min="1" max="1" width="2.7265625" customWidth="1"/>
    <col min="2" max="2" width="8" customWidth="1"/>
    <col min="3" max="3" width="17.26953125" customWidth="1"/>
    <col min="4" max="4" width="9.54296875" bestFit="1" customWidth="1"/>
    <col min="5" max="5" width="8.453125" customWidth="1"/>
    <col min="6" max="6" width="39.26953125" customWidth="1"/>
    <col min="9" max="9" width="20.08984375" bestFit="1" customWidth="1"/>
    <col min="11" max="12" width="8.7265625" customWidth="1"/>
  </cols>
  <sheetData>
    <row r="1" spans="1:12" s="9" customFormat="1" ht="30" customHeight="1" x14ac:dyDescent="0.5">
      <c r="A1" s="8"/>
      <c r="B1" s="9" t="s">
        <v>831</v>
      </c>
    </row>
    <row r="3" spans="1:12" x14ac:dyDescent="0.35">
      <c r="B3" t="s">
        <v>812</v>
      </c>
      <c r="C3" t="s">
        <v>813</v>
      </c>
      <c r="D3" t="s">
        <v>32</v>
      </c>
      <c r="E3" t="s">
        <v>814</v>
      </c>
      <c r="F3" t="s">
        <v>815</v>
      </c>
    </row>
    <row r="4" spans="1:12" x14ac:dyDescent="0.35">
      <c r="B4" s="13">
        <v>202126</v>
      </c>
      <c r="C4" s="14" t="s">
        <v>48</v>
      </c>
      <c r="D4" s="15">
        <v>45483</v>
      </c>
      <c r="E4" s="14">
        <f>COUNTIFS(tblSales[Order ID],tblOrders12[[#This Row],[Order]])</f>
        <v>3</v>
      </c>
      <c r="F4" s="18" t="e" cm="1" vm="46">
        <f t="array" ref="F4">_xlfn._ARRAY(_xlfn._ARRAYROW(_xlfn.VSTACK(tblSales[[#Headers],[Product Name]:[Size]],_xlfn._xlws.FILTER(tblSales[[Product Name]:[Size]],tblSales[Order ID]=tblOrders12[[#This Row],[Order]]))))</f>
        <v>#VALUE!</v>
      </c>
      <c r="G4" s="11" t="s">
        <v>776</v>
      </c>
      <c r="H4" s="11"/>
      <c r="I4" t="str" cm="1">
        <f t="array" ref="I4:L10">_xlfn._xlws.FLATTEN(tblOrders12[[#This Row],[Details]],"")</f>
        <v>Product Name</v>
      </c>
      <c r="J4" t="str">
        <v>Qty</v>
      </c>
      <c r="K4" t="str">
        <v>Size</v>
      </c>
      <c r="L4" t="str">
        <v/>
      </c>
    </row>
    <row r="5" spans="1:12" x14ac:dyDescent="0.35">
      <c r="B5" s="13">
        <v>202025</v>
      </c>
      <c r="C5" s="14" t="s">
        <v>464</v>
      </c>
      <c r="D5" s="15">
        <v>45487</v>
      </c>
      <c r="E5" s="14">
        <f>COUNTIFS(tblSales[Order ID],tblOrders12[[#This Row],[Order]])</f>
        <v>1</v>
      </c>
      <c r="F5" s="18" t="e" cm="1" vm="47">
        <f t="array" ref="F5">_xlfn._ARRAY(_xlfn._ARRAYROW(_xlfn.VSTACK(tblSales[[#Headers],[Product Name]:[Size]],_xlfn._xlws.FILTER(tblSales[[Product Name]:[Size]],tblSales[Order ID]=tblOrders12[[#This Row],[Order]]))))</f>
        <v>#VALUE!</v>
      </c>
      <c r="G5" s="11" t="s">
        <v>776</v>
      </c>
      <c r="H5" s="11"/>
      <c r="I5" t="str">
        <v>Logo Tshirt</v>
      </c>
      <c r="J5">
        <v>1</v>
      </c>
      <c r="K5" t="str">
        <v>Lg</v>
      </c>
      <c r="L5">
        <v>1</v>
      </c>
    </row>
    <row r="6" spans="1:12" x14ac:dyDescent="0.35">
      <c r="B6" s="13">
        <v>202037</v>
      </c>
      <c r="C6" s="14" t="s">
        <v>524</v>
      </c>
      <c r="D6" s="15">
        <v>45493</v>
      </c>
      <c r="E6" s="14">
        <f>COUNTIFS(tblSales[Order ID],tblOrders12[[#This Row],[Order]])</f>
        <v>2</v>
      </c>
      <c r="F6" s="18" t="e" cm="1" vm="48">
        <f t="array" ref="F6">_xlfn._ARRAY(_xlfn._ARRAYROW(_xlfn.VSTACK(tblSales[[#Headers],[Product Name]:[Size]],_xlfn._xlws.FILTER(tblSales[[Product Name]:[Size]],tblSales[Order ID]=tblOrders12[[#This Row],[Order]]))))</f>
        <v>#VALUE!</v>
      </c>
      <c r="G6" s="11" t="s">
        <v>776</v>
      </c>
      <c r="H6" s="11"/>
      <c r="I6" t="str">
        <v>TideProof Paddle Jacket</v>
      </c>
      <c r="J6">
        <v>5</v>
      </c>
      <c r="K6" t="str">
        <v>Sm</v>
      </c>
      <c r="L6">
        <v>2</v>
      </c>
    </row>
    <row r="7" spans="1:12" x14ac:dyDescent="0.35">
      <c r="B7" s="13">
        <v>202106</v>
      </c>
      <c r="C7" s="14" t="s">
        <v>316</v>
      </c>
      <c r="D7" s="15">
        <v>45489</v>
      </c>
      <c r="E7" s="14">
        <f>COUNTIFS(tblSales[Order ID],tblOrders12[[#This Row],[Order]])</f>
        <v>5</v>
      </c>
      <c r="F7" s="18" t="e" cm="1" vm="49">
        <f t="array" ref="F7">_xlfn._ARRAY(_xlfn._ARRAYROW(_xlfn.VSTACK(tblSales[[#Headers],[Product Name]:[Size]],_xlfn._xlws.FILTER(tblSales[[Product Name]:[Size]],tblSales[Order ID]=tblOrders12[[#This Row],[Order]]))))</f>
        <v>#VALUE!</v>
      </c>
      <c r="G7" s="11" t="s">
        <v>776</v>
      </c>
      <c r="H7" s="11"/>
      <c r="I7" t="str">
        <v/>
      </c>
      <c r="J7" t="str">
        <v/>
      </c>
      <c r="K7" t="str">
        <v>Md</v>
      </c>
      <c r="L7">
        <v>2</v>
      </c>
    </row>
    <row r="8" spans="1:12" x14ac:dyDescent="0.35">
      <c r="B8" s="13">
        <v>202140</v>
      </c>
      <c r="C8" s="14" t="s">
        <v>574</v>
      </c>
      <c r="D8" s="15">
        <v>45493</v>
      </c>
      <c r="E8" s="14">
        <f>COUNTIFS(tblSales[Order ID],tblOrders12[[#This Row],[Order]])</f>
        <v>1</v>
      </c>
      <c r="F8" s="18" t="e" cm="1" vm="50">
        <f t="array" ref="F8">_xlfn._ARRAY(_xlfn._ARRAYROW(_xlfn.VSTACK(tblSales[[#Headers],[Product Name]:[Size]],_xlfn._xlws.FILTER(tblSales[[Product Name]:[Size]],tblSales[Order ID]=tblOrders12[[#This Row],[Order]]))))</f>
        <v>#VALUE!</v>
      </c>
      <c r="G8" s="11" t="s">
        <v>776</v>
      </c>
      <c r="H8" s="11"/>
      <c r="I8" t="str">
        <v/>
      </c>
      <c r="J8" t="str">
        <v/>
      </c>
      <c r="K8" t="str">
        <v>Lg</v>
      </c>
      <c r="L8">
        <v>1</v>
      </c>
    </row>
    <row r="9" spans="1:12" x14ac:dyDescent="0.35">
      <c r="B9" s="13">
        <v>202121</v>
      </c>
      <c r="C9" s="14" t="s">
        <v>443</v>
      </c>
      <c r="D9" s="15">
        <v>45486</v>
      </c>
      <c r="E9" s="14">
        <f>COUNTIFS(tblSales[Order ID],tblOrders12[[#This Row],[Order]])</f>
        <v>5</v>
      </c>
      <c r="F9" s="18" t="e" cm="1" vm="51">
        <f t="array" ref="F9">_xlfn._ARRAY(_xlfn._ARRAYROW(_xlfn.VSTACK(tblSales[[#Headers],[Product Name]:[Size]],_xlfn._xlws.FILTER(tblSales[[Product Name]:[Size]],tblSales[Order ID]=tblOrders12[[#This Row],[Order]]))))</f>
        <v>#VALUE!</v>
      </c>
      <c r="G9" s="11" t="s">
        <v>776</v>
      </c>
      <c r="H9" s="11"/>
      <c r="I9" t="str">
        <v>SunShield Rash Guard</v>
      </c>
      <c r="J9">
        <v>3</v>
      </c>
      <c r="K9" t="str">
        <v>Lg</v>
      </c>
      <c r="L9">
        <v>2</v>
      </c>
    </row>
    <row r="10" spans="1:12" x14ac:dyDescent="0.35">
      <c r="B10" s="13">
        <v>201921</v>
      </c>
      <c r="C10" s="14" t="s">
        <v>229</v>
      </c>
      <c r="D10" s="15">
        <v>45492</v>
      </c>
      <c r="E10" s="14">
        <f>COUNTIFS(tblSales[Order ID],tblOrders12[[#This Row],[Order]])</f>
        <v>1</v>
      </c>
      <c r="F10" s="18" t="e" cm="1" vm="52">
        <f t="array" ref="F10">_xlfn._ARRAY(_xlfn._ARRAYROW(_xlfn.VSTACK(tblSales[[#Headers],[Product Name]:[Size]],_xlfn._xlws.FILTER(tblSales[[Product Name]:[Size]],tblSales[Order ID]=tblOrders12[[#This Row],[Order]]))))</f>
        <v>#VALUE!</v>
      </c>
      <c r="G10" s="11" t="s">
        <v>776</v>
      </c>
      <c r="H10" s="11"/>
      <c r="I10" t="str">
        <v/>
      </c>
      <c r="J10" t="str">
        <v/>
      </c>
      <c r="K10" t="str">
        <v>XL</v>
      </c>
      <c r="L10">
        <v>1</v>
      </c>
    </row>
    <row r="11" spans="1:12" x14ac:dyDescent="0.35">
      <c r="B11" s="13">
        <v>201950</v>
      </c>
      <c r="C11" s="14" t="s">
        <v>719</v>
      </c>
      <c r="D11" s="15">
        <v>45491</v>
      </c>
      <c r="E11" s="14">
        <f>COUNTIFS(tblSales[Order ID],tblOrders12[[#This Row],[Order]])</f>
        <v>2</v>
      </c>
      <c r="F11" s="18" t="e" cm="1" vm="53">
        <f t="array" ref="F11">_xlfn._ARRAY(_xlfn._ARRAYROW(_xlfn.VSTACK(tblSales[[#Headers],[Product Name]:[Size]],_xlfn._xlws.FILTER(tblSales[[Product Name]:[Size]],tblSales[Order ID]=tblOrders12[[#This Row],[Order]]))))</f>
        <v>#VALUE!</v>
      </c>
      <c r="G11" s="11" t="s">
        <v>776</v>
      </c>
      <c r="H11" s="11"/>
    </row>
    <row r="12" spans="1:12" x14ac:dyDescent="0.35">
      <c r="B12" s="13">
        <v>201934</v>
      </c>
      <c r="C12" s="14" t="s">
        <v>368</v>
      </c>
      <c r="D12" s="15">
        <v>45491</v>
      </c>
      <c r="E12" s="14">
        <f>COUNTIFS(tblSales[Order ID],tblOrders12[[#This Row],[Order]])</f>
        <v>1</v>
      </c>
      <c r="F12" s="18" t="e" cm="1" vm="50">
        <f t="array" ref="F12">_xlfn._ARRAY(_xlfn._ARRAYROW(_xlfn.VSTACK(tblSales[[#Headers],[Product Name]:[Size]],_xlfn._xlws.FILTER(tblSales[[Product Name]:[Size]],tblSales[Order ID]=tblOrders12[[#This Row],[Order]]))))</f>
        <v>#VALUE!</v>
      </c>
      <c r="G12" s="11" t="s">
        <v>776</v>
      </c>
      <c r="H12" s="11"/>
    </row>
    <row r="13" spans="1:12" x14ac:dyDescent="0.35">
      <c r="B13" s="13">
        <v>202011</v>
      </c>
      <c r="C13" s="14" t="s">
        <v>95</v>
      </c>
      <c r="D13" s="15">
        <v>45492</v>
      </c>
      <c r="E13" s="14">
        <f>COUNTIFS(tblSales[Order ID],tblOrders12[[#This Row],[Order]])</f>
        <v>5</v>
      </c>
      <c r="F13" s="18" t="e" cm="1" vm="54">
        <f t="array" ref="F13">_xlfn._ARRAY(_xlfn._ARRAYROW(_xlfn.VSTACK(tblSales[[#Headers],[Product Name]:[Size]],_xlfn._xlws.FILTER(tblSales[[Product Name]:[Size]],tblSales[Order ID]=tblOrders12[[#This Row],[Order]]))))</f>
        <v>#VALUE!</v>
      </c>
      <c r="G13" s="11" t="s">
        <v>776</v>
      </c>
      <c r="H13" s="11"/>
    </row>
    <row r="14" spans="1:12" x14ac:dyDescent="0.35">
      <c r="B14" s="13">
        <v>201990</v>
      </c>
      <c r="C14" s="14" t="s">
        <v>48</v>
      </c>
      <c r="D14" s="15">
        <v>45482</v>
      </c>
      <c r="E14" s="14">
        <f>COUNTIFS(tblSales[Order ID],tblOrders12[[#This Row],[Order]])</f>
        <v>5</v>
      </c>
      <c r="F14" s="18" t="e" cm="1" vm="55">
        <f t="array" ref="F14">_xlfn._ARRAY(_xlfn._ARRAYROW(_xlfn.VSTACK(tblSales[[#Headers],[Product Name]:[Size]],_xlfn._xlws.FILTER(tblSales[[Product Name]:[Size]],tblSales[Order ID]=tblOrders12[[#This Row],[Order]]))))</f>
        <v>#VALUE!</v>
      </c>
      <c r="G14" s="11" t="s">
        <v>776</v>
      </c>
      <c r="H14" s="11"/>
    </row>
    <row r="15" spans="1:12" x14ac:dyDescent="0.35">
      <c r="B15" s="13">
        <v>202167</v>
      </c>
      <c r="C15" s="14" t="s">
        <v>717</v>
      </c>
      <c r="D15" s="15">
        <v>45492</v>
      </c>
      <c r="E15" s="14">
        <f>COUNTIFS(tblSales[Order ID],tblOrders12[[#This Row],[Order]])</f>
        <v>4</v>
      </c>
      <c r="F15" s="18" t="e" cm="1" vm="56">
        <f t="array" ref="F15">_xlfn._ARRAY(_xlfn._ARRAYROW(_xlfn.VSTACK(tblSales[[#Headers],[Product Name]:[Size]],_xlfn._xlws.FILTER(tblSales[[Product Name]:[Size]],tblSales[Order ID]=tblOrders12[[#This Row],[Order]]))))</f>
        <v>#VALUE!</v>
      </c>
      <c r="G15" s="11" t="s">
        <v>776</v>
      </c>
      <c r="H15" s="11"/>
    </row>
    <row r="16" spans="1:12" x14ac:dyDescent="0.35">
      <c r="B16" s="13">
        <v>202081</v>
      </c>
      <c r="C16" s="14" t="s">
        <v>562</v>
      </c>
      <c r="D16" s="15">
        <v>45490</v>
      </c>
      <c r="E16" s="14">
        <f>COUNTIFS(tblSales[Order ID],tblOrders12[[#This Row],[Order]])</f>
        <v>5</v>
      </c>
      <c r="F16" s="18" t="e" cm="1" vm="57">
        <f t="array" ref="F16">_xlfn._ARRAY(_xlfn._ARRAYROW(_xlfn.VSTACK(tblSales[[#Headers],[Product Name]:[Size]],_xlfn._xlws.FILTER(tblSales[[Product Name]:[Size]],tblSales[Order ID]=tblOrders12[[#This Row],[Order]]))))</f>
        <v>#VALUE!</v>
      </c>
      <c r="G16" s="11" t="s">
        <v>776</v>
      </c>
      <c r="H16" s="11"/>
    </row>
    <row r="17" spans="2:8" x14ac:dyDescent="0.35">
      <c r="B17" s="13">
        <v>202148</v>
      </c>
      <c r="C17" s="14" t="s">
        <v>464</v>
      </c>
      <c r="D17" s="15">
        <v>45486</v>
      </c>
      <c r="E17" s="14">
        <f>COUNTIFS(tblSales[Order ID],tblOrders12[[#This Row],[Order]])</f>
        <v>4</v>
      </c>
      <c r="F17" s="18" t="e" cm="1" vm="58">
        <f t="array" ref="F17">_xlfn._ARRAY(_xlfn._ARRAYROW(_xlfn.VSTACK(tblSales[[#Headers],[Product Name]:[Size]],_xlfn._xlws.FILTER(tblSales[[Product Name]:[Size]],tblSales[Order ID]=tblOrders12[[#This Row],[Order]]))))</f>
        <v>#VALUE!</v>
      </c>
      <c r="G17" s="11" t="s">
        <v>776</v>
      </c>
      <c r="H17" s="11"/>
    </row>
    <row r="18" spans="2:8" x14ac:dyDescent="0.35">
      <c r="B18" s="13">
        <v>202051</v>
      </c>
      <c r="C18" s="14" t="s">
        <v>601</v>
      </c>
      <c r="D18" s="15">
        <v>45491</v>
      </c>
      <c r="E18" s="14">
        <f>COUNTIFS(tblSales[Order ID],tblOrders12[[#This Row],[Order]])</f>
        <v>1</v>
      </c>
      <c r="F18" s="18" t="e" cm="1" vm="59">
        <f t="array" ref="F18">_xlfn._ARRAY(_xlfn._ARRAYROW(_xlfn.VSTACK(tblSales[[#Headers],[Product Name]:[Size]],_xlfn._xlws.FILTER(tblSales[[Product Name]:[Size]],tblSales[Order ID]=tblOrders12[[#This Row],[Order]]))))</f>
        <v>#VALUE!</v>
      </c>
      <c r="G18" s="11" t="s">
        <v>776</v>
      </c>
      <c r="H18" s="11"/>
    </row>
    <row r="19" spans="2:8" x14ac:dyDescent="0.35">
      <c r="B19" s="13">
        <v>201912</v>
      </c>
      <c r="C19" s="14" t="s">
        <v>729</v>
      </c>
      <c r="D19" s="15">
        <v>45481</v>
      </c>
      <c r="E19" s="14">
        <f>COUNTIFS(tblSales[Order ID],tblOrders12[[#This Row],[Order]])</f>
        <v>1</v>
      </c>
      <c r="F19" s="18" t="e" cm="1" vm="60">
        <f t="array" ref="F19">_xlfn._ARRAY(_xlfn._ARRAYROW(_xlfn.VSTACK(tblSales[[#Headers],[Product Name]:[Size]],_xlfn._xlws.FILTER(tblSales[[Product Name]:[Size]],tblSales[Order ID]=tblOrders12[[#This Row],[Order]]))))</f>
        <v>#VALUE!</v>
      </c>
      <c r="G19" s="11" t="s">
        <v>776</v>
      </c>
      <c r="H19" s="11"/>
    </row>
    <row r="20" spans="2:8" x14ac:dyDescent="0.35">
      <c r="B20" s="13">
        <v>202008</v>
      </c>
      <c r="C20" s="14" t="s">
        <v>601</v>
      </c>
      <c r="D20" s="15">
        <v>45483</v>
      </c>
      <c r="E20" s="14">
        <f>COUNTIFS(tblSales[Order ID],tblOrders12[[#This Row],[Order]])</f>
        <v>4</v>
      </c>
      <c r="F20" s="18" t="e" cm="1" vm="61">
        <f t="array" ref="F20">_xlfn._ARRAY(_xlfn._ARRAYROW(_xlfn.VSTACK(tblSales[[#Headers],[Product Name]:[Size]],_xlfn._xlws.FILTER(tblSales[[Product Name]:[Size]],tblSales[Order ID]=tblOrders12[[#This Row],[Order]]))))</f>
        <v>#VALUE!</v>
      </c>
      <c r="G20" s="11" t="s">
        <v>776</v>
      </c>
      <c r="H20" s="11"/>
    </row>
    <row r="21" spans="2:8" x14ac:dyDescent="0.35">
      <c r="B21" s="13">
        <v>202049</v>
      </c>
      <c r="C21" s="14" t="s">
        <v>268</v>
      </c>
      <c r="D21" s="15">
        <v>45484</v>
      </c>
      <c r="E21" s="14">
        <f>COUNTIFS(tblSales[Order ID],tblOrders12[[#This Row],[Order]])</f>
        <v>1</v>
      </c>
      <c r="F21" s="18" t="e" cm="1" vm="62">
        <f t="array" ref="F21">_xlfn._ARRAY(_xlfn._ARRAYROW(_xlfn.VSTACK(tblSales[[#Headers],[Product Name]:[Size]],_xlfn._xlws.FILTER(tblSales[[Product Name]:[Size]],tblSales[Order ID]=tblOrders12[[#This Row],[Order]]))))</f>
        <v>#VALUE!</v>
      </c>
      <c r="G21" s="11" t="s">
        <v>776</v>
      </c>
      <c r="H21" s="11"/>
    </row>
    <row r="22" spans="2:8" x14ac:dyDescent="0.35">
      <c r="B22" s="13">
        <v>202003</v>
      </c>
      <c r="C22" s="14" t="s">
        <v>383</v>
      </c>
      <c r="D22" s="15">
        <v>45485</v>
      </c>
      <c r="E22" s="14">
        <f>COUNTIFS(tblSales[Order ID],tblOrders12[[#This Row],[Order]])</f>
        <v>1</v>
      </c>
      <c r="F22" s="18" t="e" cm="1" vm="63">
        <f t="array" ref="F22">_xlfn._ARRAY(_xlfn._ARRAYROW(_xlfn.VSTACK(tblSales[[#Headers],[Product Name]:[Size]],_xlfn._xlws.FILTER(tblSales[[Product Name]:[Size]],tblSales[Order ID]=tblOrders12[[#This Row],[Order]]))))</f>
        <v>#VALUE!</v>
      </c>
      <c r="G22" s="11" t="s">
        <v>776</v>
      </c>
      <c r="H22" s="11"/>
    </row>
    <row r="23" spans="2:8" x14ac:dyDescent="0.35">
      <c r="B23" s="13">
        <v>202095</v>
      </c>
      <c r="C23" s="14" t="s">
        <v>353</v>
      </c>
      <c r="D23" s="15">
        <v>45487</v>
      </c>
      <c r="E23" s="14">
        <f>COUNTIFS(tblSales[Order ID],tblOrders12[[#This Row],[Order]])</f>
        <v>1</v>
      </c>
      <c r="F23" s="18" t="e" cm="1" vm="64">
        <f t="array" ref="F23">_xlfn._ARRAY(_xlfn._ARRAYROW(_xlfn.VSTACK(tblSales[[#Headers],[Product Name]:[Size]],_xlfn._xlws.FILTER(tblSales[[Product Name]:[Size]],tblSales[Order ID]=tblOrders12[[#This Row],[Order]]))))</f>
        <v>#VALUE!</v>
      </c>
      <c r="G23" s="11" t="s">
        <v>776</v>
      </c>
      <c r="H23" s="11"/>
    </row>
    <row r="24" spans="2:8" x14ac:dyDescent="0.35">
      <c r="B24" s="13">
        <v>201972</v>
      </c>
      <c r="C24" s="14" t="s">
        <v>574</v>
      </c>
      <c r="D24" s="15">
        <v>45482</v>
      </c>
      <c r="E24" s="14">
        <f>COUNTIFS(tblSales[Order ID],tblOrders12[[#This Row],[Order]])</f>
        <v>1</v>
      </c>
      <c r="F24" s="18" t="e" cm="1" vm="64">
        <f t="array" ref="F24">_xlfn._ARRAY(_xlfn._ARRAYROW(_xlfn.VSTACK(tblSales[[#Headers],[Product Name]:[Size]],_xlfn._xlws.FILTER(tblSales[[Product Name]:[Size]],tblSales[Order ID]=tblOrders12[[#This Row],[Order]]))))</f>
        <v>#VALUE!</v>
      </c>
      <c r="G24" s="11" t="s">
        <v>776</v>
      </c>
      <c r="H24" s="11"/>
    </row>
    <row r="25" spans="2:8" x14ac:dyDescent="0.35">
      <c r="B25" s="13">
        <v>202169</v>
      </c>
      <c r="C25" s="14" t="s">
        <v>299</v>
      </c>
      <c r="D25" s="15">
        <v>45482</v>
      </c>
      <c r="E25" s="14">
        <f>COUNTIFS(tblSales[Order ID],tblOrders12[[#This Row],[Order]])</f>
        <v>5</v>
      </c>
      <c r="F25" s="18" t="e" cm="1" vm="65">
        <f t="array" ref="F25">_xlfn._ARRAY(_xlfn._ARRAYROW(_xlfn.VSTACK(tblSales[[#Headers],[Product Name]:[Size]],_xlfn._xlws.FILTER(tblSales[[Product Name]:[Size]],tblSales[Order ID]=tblOrders12[[#This Row],[Order]]))))</f>
        <v>#VALUE!</v>
      </c>
      <c r="G25" s="11" t="s">
        <v>776</v>
      </c>
      <c r="H25" s="11"/>
    </row>
    <row r="26" spans="2:8" x14ac:dyDescent="0.35">
      <c r="B26" s="13">
        <v>202130</v>
      </c>
      <c r="C26" s="14" t="s">
        <v>719</v>
      </c>
      <c r="D26" s="15">
        <v>45488</v>
      </c>
      <c r="E26" s="14">
        <f>COUNTIFS(tblSales[Order ID],tblOrders12[[#This Row],[Order]])</f>
        <v>1</v>
      </c>
      <c r="F26" s="18" t="e" cm="1" vm="64">
        <f t="array" ref="F26">_xlfn._ARRAY(_xlfn._ARRAYROW(_xlfn.VSTACK(tblSales[[#Headers],[Product Name]:[Size]],_xlfn._xlws.FILTER(tblSales[[Product Name]:[Size]],tblSales[Order ID]=tblOrders12[[#This Row],[Order]]))))</f>
        <v>#VALUE!</v>
      </c>
      <c r="G26" s="11" t="s">
        <v>776</v>
      </c>
      <c r="H26" s="11"/>
    </row>
    <row r="27" spans="2:8" x14ac:dyDescent="0.35">
      <c r="B27" s="13">
        <v>202085</v>
      </c>
      <c r="C27" s="14" t="s">
        <v>133</v>
      </c>
      <c r="D27" s="15">
        <v>45484</v>
      </c>
      <c r="E27" s="14">
        <f>COUNTIFS(tblSales[Order ID],tblOrders12[[#This Row],[Order]])</f>
        <v>2</v>
      </c>
      <c r="F27" s="18" t="e" cm="1" vm="66">
        <f t="array" ref="F27">_xlfn._ARRAY(_xlfn._ARRAYROW(_xlfn.VSTACK(tblSales[[#Headers],[Product Name]:[Size]],_xlfn._xlws.FILTER(tblSales[[Product Name]:[Size]],tblSales[Order ID]=tblOrders12[[#This Row],[Order]]))))</f>
        <v>#VALUE!</v>
      </c>
      <c r="G27" s="11" t="s">
        <v>776</v>
      </c>
      <c r="H27" s="11"/>
    </row>
    <row r="28" spans="2:8" x14ac:dyDescent="0.35">
      <c r="B28" s="13">
        <v>201986</v>
      </c>
      <c r="C28" s="14" t="s">
        <v>447</v>
      </c>
      <c r="D28" s="15">
        <v>45492</v>
      </c>
      <c r="E28" s="14">
        <f>COUNTIFS(tblSales[Order ID],tblOrders12[[#This Row],[Order]])</f>
        <v>1</v>
      </c>
      <c r="F28" s="18" t="e" cm="1" vm="64">
        <f t="array" ref="F28">_xlfn._ARRAY(_xlfn._ARRAYROW(_xlfn.VSTACK(tblSales[[#Headers],[Product Name]:[Size]],_xlfn._xlws.FILTER(tblSales[[Product Name]:[Size]],tblSales[Order ID]=tblOrders12[[#This Row],[Order]]))))</f>
        <v>#VALUE!</v>
      </c>
      <c r="G28" s="11" t="s">
        <v>776</v>
      </c>
      <c r="H28" s="11"/>
    </row>
    <row r="29" spans="2:8" x14ac:dyDescent="0.35">
      <c r="B29" s="13">
        <v>202059</v>
      </c>
      <c r="C29" s="14" t="s">
        <v>63</v>
      </c>
      <c r="D29" s="15">
        <v>45492</v>
      </c>
      <c r="E29" s="14">
        <f>COUNTIFS(tblSales[Order ID],tblOrders12[[#This Row],[Order]])</f>
        <v>4</v>
      </c>
      <c r="F29" s="18" t="e" cm="1" vm="67">
        <f t="array" ref="F29">_xlfn._ARRAY(_xlfn._ARRAYROW(_xlfn.VSTACK(tblSales[[#Headers],[Product Name]:[Size]],_xlfn._xlws.FILTER(tblSales[[Product Name]:[Size]],tblSales[Order ID]=tblOrders12[[#This Row],[Order]]))))</f>
        <v>#VALUE!</v>
      </c>
      <c r="G29" s="11" t="s">
        <v>776</v>
      </c>
      <c r="H29" s="11"/>
    </row>
    <row r="30" spans="2:8" x14ac:dyDescent="0.35">
      <c r="B30" s="13">
        <v>202137</v>
      </c>
      <c r="C30" s="14" t="s">
        <v>443</v>
      </c>
      <c r="D30" s="15">
        <v>45486</v>
      </c>
      <c r="E30" s="14">
        <f>COUNTIFS(tblSales[Order ID],tblOrders12[[#This Row],[Order]])</f>
        <v>1</v>
      </c>
      <c r="F30" s="18" t="e" cm="1" vm="68">
        <f t="array" ref="F30">_xlfn._ARRAY(_xlfn._ARRAYROW(_xlfn.VSTACK(tblSales[[#Headers],[Product Name]:[Size]],_xlfn._xlws.FILTER(tblSales[[Product Name]:[Size]],tblSales[Order ID]=tblOrders12[[#This Row],[Order]]))))</f>
        <v>#VALUE!</v>
      </c>
      <c r="G30" s="11" t="s">
        <v>776</v>
      </c>
      <c r="H30" s="11"/>
    </row>
    <row r="31" spans="2:8" x14ac:dyDescent="0.35">
      <c r="B31" s="13">
        <v>201945</v>
      </c>
      <c r="C31" s="14" t="s">
        <v>421</v>
      </c>
      <c r="D31" s="15">
        <v>45484</v>
      </c>
      <c r="E31" s="14">
        <f>COUNTIFS(tblSales[Order ID],tblOrders12[[#This Row],[Order]])</f>
        <v>4</v>
      </c>
      <c r="F31" s="18" t="e" cm="1" vm="69">
        <f t="array" ref="F31">_xlfn._ARRAY(_xlfn._ARRAYROW(_xlfn.VSTACK(tblSales[[#Headers],[Product Name]:[Size]],_xlfn._xlws.FILTER(tblSales[[Product Name]:[Size]],tblSales[Order ID]=tblOrders12[[#This Row],[Order]]))))</f>
        <v>#VALUE!</v>
      </c>
      <c r="G31" s="11" t="s">
        <v>776</v>
      </c>
      <c r="H31" s="11"/>
    </row>
    <row r="32" spans="2:8" x14ac:dyDescent="0.35">
      <c r="B32" s="13">
        <v>201982</v>
      </c>
      <c r="C32" s="14" t="s">
        <v>374</v>
      </c>
      <c r="D32" s="15">
        <v>45485</v>
      </c>
      <c r="E32" s="14">
        <f>COUNTIFS(tblSales[Order ID],tblOrders12[[#This Row],[Order]])</f>
        <v>1</v>
      </c>
      <c r="F32" s="18" t="e" cm="1" vm="70">
        <f t="array" ref="F32">_xlfn._ARRAY(_xlfn._ARRAYROW(_xlfn.VSTACK(tblSales[[#Headers],[Product Name]:[Size]],_xlfn._xlws.FILTER(tblSales[[Product Name]:[Size]],tblSales[Order ID]=tblOrders12[[#This Row],[Order]]))))</f>
        <v>#VALUE!</v>
      </c>
      <c r="G32" s="11" t="s">
        <v>776</v>
      </c>
      <c r="H32" s="11"/>
    </row>
    <row r="33" spans="2:8" x14ac:dyDescent="0.35">
      <c r="B33" s="13">
        <v>202151</v>
      </c>
      <c r="C33" s="14" t="s">
        <v>259</v>
      </c>
      <c r="D33" s="15">
        <v>45484</v>
      </c>
      <c r="E33" s="14">
        <f>COUNTIFS(tblSales[Order ID],tblOrders12[[#This Row],[Order]])</f>
        <v>6</v>
      </c>
      <c r="F33" s="18" t="e" cm="1" vm="71">
        <f t="array" ref="F33">_xlfn._ARRAY(_xlfn._ARRAYROW(_xlfn.VSTACK(tblSales[[#Headers],[Product Name]:[Size]],_xlfn._xlws.FILTER(tblSales[[Product Name]:[Size]],tblSales[Order ID]=tblOrders12[[#This Row],[Order]]))))</f>
        <v>#VALUE!</v>
      </c>
      <c r="G33" s="11" t="s">
        <v>776</v>
      </c>
      <c r="H33" s="11"/>
    </row>
    <row r="34" spans="2:8" x14ac:dyDescent="0.35">
      <c r="B34" s="13">
        <v>201993</v>
      </c>
      <c r="C34" s="14" t="s">
        <v>95</v>
      </c>
      <c r="D34" s="15">
        <v>45486</v>
      </c>
      <c r="E34" s="14">
        <f>COUNTIFS(tblSales[Order ID],tblOrders12[[#This Row],[Order]])</f>
        <v>1</v>
      </c>
      <c r="F34" s="18" t="e" cm="1" vm="62">
        <f t="array" ref="F34">_xlfn._ARRAY(_xlfn._ARRAYROW(_xlfn.VSTACK(tblSales[[#Headers],[Product Name]:[Size]],_xlfn._xlws.FILTER(tblSales[[Product Name]:[Size]],tblSales[Order ID]=tblOrders12[[#This Row],[Order]]))))</f>
        <v>#VALUE!</v>
      </c>
      <c r="G34" s="11" t="s">
        <v>776</v>
      </c>
      <c r="H34" s="11"/>
    </row>
    <row r="35" spans="2:8" x14ac:dyDescent="0.35">
      <c r="B35" s="13">
        <v>202036</v>
      </c>
      <c r="C35" s="14" t="s">
        <v>528</v>
      </c>
      <c r="D35" s="15">
        <v>45486</v>
      </c>
      <c r="E35" s="14">
        <f>COUNTIFS(tblSales[Order ID],tblOrders12[[#This Row],[Order]])</f>
        <v>1</v>
      </c>
      <c r="F35" s="18" t="e" cm="1" vm="72">
        <f t="array" ref="F35">_xlfn._ARRAY(_xlfn._ARRAYROW(_xlfn.VSTACK(tblSales[[#Headers],[Product Name]:[Size]],_xlfn._xlws.FILTER(tblSales[[Product Name]:[Size]],tblSales[Order ID]=tblOrders12[[#This Row],[Order]]))))</f>
        <v>#VALUE!</v>
      </c>
      <c r="G35" s="11" t="s">
        <v>776</v>
      </c>
      <c r="H35" s="11"/>
    </row>
    <row r="36" spans="2:8" x14ac:dyDescent="0.35">
      <c r="B36" s="13">
        <v>202073</v>
      </c>
      <c r="C36" s="14" t="s">
        <v>368</v>
      </c>
      <c r="D36" s="15">
        <v>45486</v>
      </c>
      <c r="E36" s="14">
        <f>COUNTIFS(tblSales[Order ID],tblOrders12[[#This Row],[Order]])</f>
        <v>6</v>
      </c>
      <c r="F36" s="18" t="e" cm="1" vm="73">
        <f t="array" ref="F36">_xlfn._ARRAY(_xlfn._ARRAYROW(_xlfn.VSTACK(tblSales[[#Headers],[Product Name]:[Size]],_xlfn._xlws.FILTER(tblSales[[Product Name]:[Size]],tblSales[Order ID]=tblOrders12[[#This Row],[Order]]))))</f>
        <v>#VALUE!</v>
      </c>
      <c r="G36" s="11" t="s">
        <v>776</v>
      </c>
      <c r="H36" s="11"/>
    </row>
  </sheetData>
  <conditionalFormatting sqref="B4:F36">
    <cfRule type="expression" dxfId="0" priority="3">
      <formula>$F4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01CE-68AA-45E9-8315-E794ADF83695}">
  <sheetPr>
    <tabColor theme="4"/>
  </sheetPr>
  <dimension ref="A1:R662"/>
  <sheetViews>
    <sheetView topLeftCell="A553" workbookViewId="0">
      <selection activeCell="H558" sqref="H558"/>
    </sheetView>
  </sheetViews>
  <sheetFormatPr defaultRowHeight="14.5" x14ac:dyDescent="0.35"/>
  <cols>
    <col min="1" max="1" width="10.7265625" customWidth="1"/>
    <col min="2" max="2" width="9.453125" bestFit="1" customWidth="1"/>
    <col min="3" max="3" width="14.54296875" customWidth="1"/>
    <col min="4" max="4" width="12.54296875" customWidth="1"/>
    <col min="5" max="5" width="11.54296875" bestFit="1" customWidth="1"/>
    <col min="6" max="6" width="33.453125" bestFit="1" customWidth="1"/>
    <col min="7" max="7" width="6.453125" bestFit="1" customWidth="1"/>
    <col min="8" max="8" width="16.54296875" bestFit="1" customWidth="1"/>
    <col min="9" max="9" width="9.54296875" bestFit="1" customWidth="1"/>
    <col min="10" max="10" width="15.453125" customWidth="1"/>
    <col min="11" max="11" width="15.54296875" customWidth="1"/>
    <col min="12" max="12" width="17.7265625" customWidth="1"/>
    <col min="13" max="13" width="18" bestFit="1" customWidth="1"/>
    <col min="14" max="14" width="21.81640625" customWidth="1"/>
    <col min="15" max="15" width="22.26953125" bestFit="1" customWidth="1"/>
    <col min="16" max="16" width="17" bestFit="1" customWidth="1"/>
    <col min="17" max="17" width="14.54296875" bestFit="1" customWidth="1"/>
  </cols>
  <sheetData>
    <row r="1" spans="1:18" x14ac:dyDescent="0.35">
      <c r="A1" t="s">
        <v>758</v>
      </c>
      <c r="B1" t="s">
        <v>32</v>
      </c>
      <c r="C1" t="s">
        <v>759</v>
      </c>
      <c r="D1" t="s">
        <v>760</v>
      </c>
      <c r="E1" t="s">
        <v>761</v>
      </c>
      <c r="F1" t="s">
        <v>762</v>
      </c>
      <c r="G1" t="s">
        <v>756</v>
      </c>
      <c r="H1" t="s">
        <v>817</v>
      </c>
      <c r="I1" t="s">
        <v>763</v>
      </c>
      <c r="J1" t="s">
        <v>764</v>
      </c>
      <c r="K1" t="s">
        <v>765</v>
      </c>
      <c r="L1" t="s">
        <v>766</v>
      </c>
      <c r="M1" t="s">
        <v>767</v>
      </c>
      <c r="N1" t="s">
        <v>768</v>
      </c>
      <c r="O1" t="s">
        <v>769</v>
      </c>
      <c r="P1" t="s">
        <v>770</v>
      </c>
      <c r="Q1" t="s">
        <v>771</v>
      </c>
      <c r="R1" t="s">
        <v>772</v>
      </c>
    </row>
    <row r="2" spans="1:18" x14ac:dyDescent="0.35">
      <c r="A2">
        <v>201897</v>
      </c>
      <c r="B2" s="3">
        <v>45486</v>
      </c>
      <c r="C2">
        <v>105445</v>
      </c>
      <c r="D2">
        <v>300190</v>
      </c>
      <c r="E2" t="s">
        <v>773</v>
      </c>
      <c r="F2" t="s">
        <v>774</v>
      </c>
      <c r="G2">
        <v>1</v>
      </c>
      <c r="H2" t="str" cm="1">
        <f t="array" ref="H2">_xlfn._ARRAY(_xlfn._ARRAYROW(_xlfn._xlws.FILTER(tblSizes[[Size]:[Qty]],(tblSizes[Order ID]=tblSales[[#This Row],[Order ID]])*(tblSizes[Product]=tblSales[[#This Row],[Product Name]]),"")))</f>
        <v/>
      </c>
      <c r="I2" s="5">
        <v>35.99</v>
      </c>
      <c r="J2" t="s">
        <v>775</v>
      </c>
      <c r="K2" t="s">
        <v>776</v>
      </c>
      <c r="L2" s="6" t="s">
        <v>776</v>
      </c>
      <c r="M2" s="5">
        <v>0</v>
      </c>
      <c r="N2" s="7">
        <v>35.99</v>
      </c>
      <c r="O2">
        <f ca="1">IF(LEFT(tblSales[[#This Row],[Category]],1)="A",RANDBETWEEN(1,4),RANDBETWEEN(2,7))</f>
        <v>4</v>
      </c>
      <c r="P2" s="7">
        <f>IF(COUNTIF($A$2:A2,A2)=1,SUMIFS(tblSales[Revenue],tblSales[Order ID],tblSales[[#This Row],[Order ID]]),"")</f>
        <v>304.94</v>
      </c>
      <c r="Q2" t="str">
        <f>TEXT(tblSales[[#This Row],[Date]],"ddd")</f>
        <v>Sat</v>
      </c>
      <c r="R2">
        <f>1/COUNTIF(tblSales[Order ID],tblSales[[#This Row],[Order ID]])</f>
        <v>0.25</v>
      </c>
    </row>
    <row r="3" spans="1:18" x14ac:dyDescent="0.35">
      <c r="A3">
        <v>201897</v>
      </c>
      <c r="B3" s="3">
        <v>45486</v>
      </c>
      <c r="C3">
        <v>105445</v>
      </c>
      <c r="D3">
        <v>200549</v>
      </c>
      <c r="E3" t="s">
        <v>777</v>
      </c>
      <c r="F3" t="s">
        <v>778</v>
      </c>
      <c r="G3">
        <v>1</v>
      </c>
      <c r="H3" t="str" cm="1">
        <f t="array" ref="H3">_xlfn._ARRAY(_xlfn._ARRAYROW(_xlfn._xlws.FILTER(tblSizes[[Size]:[Qty]],(tblSizes[Order ID]=tblSales[[#This Row],[Order ID]])*(tblSizes[Product]=tblSales[[#This Row],[Product Name]]),"")))</f>
        <v/>
      </c>
      <c r="I3" s="5">
        <v>18.989999999999998</v>
      </c>
      <c r="J3" t="s">
        <v>775</v>
      </c>
      <c r="K3" t="s">
        <v>776</v>
      </c>
      <c r="L3" s="6" t="s">
        <v>776</v>
      </c>
      <c r="M3" s="5">
        <v>0</v>
      </c>
      <c r="N3" s="7">
        <v>18.989999999999998</v>
      </c>
      <c r="O3">
        <f ca="1">IF(LEFT(tblSales[[#This Row],[Category]],1)="A",RANDBETWEEN(1,4),RANDBETWEEN(2,7))</f>
        <v>2</v>
      </c>
      <c r="P3" s="7" t="str">
        <f>IF(COUNTIF($A$2:A3,A3)=1,SUMIFS(tblSales[Revenue],tblSales[Order ID],tblSales[[#This Row],[Order ID]]),"")</f>
        <v/>
      </c>
      <c r="Q3" t="str">
        <f>TEXT(tblSales[[#This Row],[Date]],"ddd")</f>
        <v>Sat</v>
      </c>
      <c r="R3">
        <f>1/COUNTIF(tblSales[Order ID],tblSales[[#This Row],[Order ID]])</f>
        <v>0.25</v>
      </c>
    </row>
    <row r="4" spans="1:18" x14ac:dyDescent="0.35">
      <c r="A4">
        <v>201897</v>
      </c>
      <c r="B4" s="3">
        <v>45486</v>
      </c>
      <c r="C4">
        <v>105445</v>
      </c>
      <c r="D4">
        <v>200556</v>
      </c>
      <c r="E4" t="s">
        <v>777</v>
      </c>
      <c r="F4" t="s">
        <v>779</v>
      </c>
      <c r="G4">
        <v>2</v>
      </c>
      <c r="H4" t="str" cm="1">
        <f t="array" ref="H4">_xlfn._ARRAY(_xlfn._ARRAYROW(_xlfn._xlws.FILTER(tblSizes[[Size]:[Qty]],(tblSizes[Order ID]=tblSales[[#This Row],[Order ID]])*(tblSizes[Product]=tblSales[[#This Row],[Product Name]]),"")))</f>
        <v/>
      </c>
      <c r="I4" s="5">
        <v>64.989999999999995</v>
      </c>
      <c r="J4" t="s">
        <v>775</v>
      </c>
      <c r="K4" t="s">
        <v>776</v>
      </c>
      <c r="L4" s="6" t="s">
        <v>776</v>
      </c>
      <c r="M4" s="5">
        <v>0</v>
      </c>
      <c r="N4" s="7">
        <v>129.97999999999999</v>
      </c>
      <c r="O4">
        <f ca="1">IF(LEFT(tblSales[[#This Row],[Category]],1)="A",RANDBETWEEN(1,4),RANDBETWEEN(2,7))</f>
        <v>4</v>
      </c>
      <c r="P4" s="7" t="str">
        <f>IF(COUNTIF($A$2:A4,A4)=1,SUMIFS(tblSales[Revenue],tblSales[Order ID],tblSales[[#This Row],[Order ID]]),"")</f>
        <v/>
      </c>
      <c r="Q4" t="str">
        <f>TEXT(tblSales[[#This Row],[Date]],"ddd")</f>
        <v>Sat</v>
      </c>
      <c r="R4">
        <f>1/COUNTIF(tblSales[Order ID],tblSales[[#This Row],[Order ID]])</f>
        <v>0.25</v>
      </c>
    </row>
    <row r="5" spans="1:18" x14ac:dyDescent="0.35">
      <c r="A5">
        <v>201897</v>
      </c>
      <c r="B5" s="3">
        <v>45486</v>
      </c>
      <c r="C5">
        <v>105445</v>
      </c>
      <c r="D5">
        <v>200559</v>
      </c>
      <c r="E5" t="s">
        <v>777</v>
      </c>
      <c r="F5" t="s">
        <v>780</v>
      </c>
      <c r="G5">
        <v>2</v>
      </c>
      <c r="H5" t="str" cm="1">
        <f t="array" ref="H5">_xlfn._ARRAY(_xlfn._ARRAYROW(_xlfn._xlws.FILTER(tblSizes[[Size]:[Qty]],(tblSizes[Order ID]=tblSales[[#This Row],[Order ID]])*(tblSizes[Product]=tblSales[[#This Row],[Product Name]]),"")))</f>
        <v/>
      </c>
      <c r="I5" s="5">
        <v>59.99</v>
      </c>
      <c r="J5" t="s">
        <v>775</v>
      </c>
      <c r="K5" t="s">
        <v>776</v>
      </c>
      <c r="L5" s="6" t="s">
        <v>776</v>
      </c>
      <c r="M5" s="5">
        <v>0</v>
      </c>
      <c r="N5" s="7">
        <v>119.98</v>
      </c>
      <c r="O5">
        <f ca="1">IF(LEFT(tblSales[[#This Row],[Category]],1)="A",RANDBETWEEN(1,4),RANDBETWEEN(2,7))</f>
        <v>1</v>
      </c>
      <c r="P5" s="7" t="str">
        <f>IF(COUNTIF($A$2:A5,A5)=1,SUMIFS(tblSales[Revenue],tblSales[Order ID],tblSales[[#This Row],[Order ID]]),"")</f>
        <v/>
      </c>
      <c r="Q5" t="str">
        <f>TEXT(tblSales[[#This Row],[Date]],"ddd")</f>
        <v>Sat</v>
      </c>
      <c r="R5">
        <f>1/COUNTIF(tblSales[Order ID],tblSales[[#This Row],[Order ID]])</f>
        <v>0.25</v>
      </c>
    </row>
    <row r="6" spans="1:18" x14ac:dyDescent="0.35">
      <c r="A6">
        <v>201898</v>
      </c>
      <c r="B6" s="3">
        <v>45492</v>
      </c>
      <c r="C6">
        <v>111130</v>
      </c>
      <c r="D6">
        <v>100257</v>
      </c>
      <c r="E6" t="s">
        <v>781</v>
      </c>
      <c r="F6" t="s">
        <v>782</v>
      </c>
      <c r="G6">
        <v>1</v>
      </c>
      <c r="H6" t="str" cm="1">
        <f t="array" ref="H6">_xlfn._ARRAY(_xlfn._ARRAYROW(_xlfn._xlws.FILTER(tblSizes[[Size]:[Qty]],(tblSizes[Order ID]=tblSales[[#This Row],[Order ID]])*(tblSizes[Product]=tblSales[[#This Row],[Product Name]]),"")))</f>
        <v/>
      </c>
      <c r="I6" s="5">
        <v>379</v>
      </c>
      <c r="J6" t="s">
        <v>783</v>
      </c>
      <c r="K6" t="s">
        <v>784</v>
      </c>
      <c r="L6" s="6">
        <v>0.1</v>
      </c>
      <c r="M6" s="5">
        <v>37.9</v>
      </c>
      <c r="N6" s="7">
        <v>341.1</v>
      </c>
      <c r="O6">
        <f ca="1">IF(LEFT(tblSales[[#This Row],[Category]],1)="A",RANDBETWEEN(1,4),RANDBETWEEN(2,7))</f>
        <v>3</v>
      </c>
      <c r="P6" s="7">
        <f>IF(COUNTIF($A$2:A6,A6)=1,SUMIFS(tblSales[Revenue],tblSales[Order ID],tblSales[[#This Row],[Order ID]]),"")</f>
        <v>1022.355</v>
      </c>
      <c r="Q6" t="str">
        <f>TEXT(tblSales[[#This Row],[Date]],"ddd")</f>
        <v>Fri</v>
      </c>
      <c r="R6">
        <f>1/COUNTIF(tblSales[Order ID],tblSales[[#This Row],[Order ID]])</f>
        <v>0.25</v>
      </c>
    </row>
    <row r="7" spans="1:18" x14ac:dyDescent="0.35">
      <c r="A7">
        <v>201898</v>
      </c>
      <c r="B7" s="3">
        <v>45492</v>
      </c>
      <c r="C7">
        <v>111130</v>
      </c>
      <c r="D7">
        <v>100252</v>
      </c>
      <c r="E7" t="s">
        <v>781</v>
      </c>
      <c r="F7" t="s">
        <v>785</v>
      </c>
      <c r="G7">
        <v>1</v>
      </c>
      <c r="H7" t="str" cm="1">
        <f t="array" ref="H7">_xlfn._ARRAY(_xlfn._ARRAYROW(_xlfn._xlws.FILTER(tblSizes[[Size]:[Qty]],(tblSizes[Order ID]=tblSales[[#This Row],[Order ID]])*(tblSizes[Product]=tblSales[[#This Row],[Product Name]]),"")))</f>
        <v/>
      </c>
      <c r="I7" s="5">
        <v>449</v>
      </c>
      <c r="J7" t="s">
        <v>783</v>
      </c>
      <c r="K7" t="s">
        <v>784</v>
      </c>
      <c r="L7" s="6">
        <v>0.1</v>
      </c>
      <c r="M7" s="5">
        <v>44.900000000000006</v>
      </c>
      <c r="N7" s="7">
        <v>404.1</v>
      </c>
      <c r="O7">
        <f ca="1">IF(LEFT(tblSales[[#This Row],[Category]],1)="A",RANDBETWEEN(1,4),RANDBETWEEN(2,7))</f>
        <v>7</v>
      </c>
      <c r="P7" s="7" t="str">
        <f>IF(COUNTIF($A$2:A7,A7)=1,SUMIFS(tblSales[Revenue],tblSales[Order ID],tblSales[[#This Row],[Order ID]]),"")</f>
        <v/>
      </c>
      <c r="Q7" t="str">
        <f>TEXT(tblSales[[#This Row],[Date]],"ddd")</f>
        <v>Fri</v>
      </c>
      <c r="R7">
        <f>1/COUNTIF(tblSales[Order ID],tblSales[[#This Row],[Order ID]])</f>
        <v>0.25</v>
      </c>
    </row>
    <row r="8" spans="1:18" x14ac:dyDescent="0.35">
      <c r="A8">
        <v>201898</v>
      </c>
      <c r="B8" s="3">
        <v>45492</v>
      </c>
      <c r="C8">
        <v>111130</v>
      </c>
      <c r="D8">
        <v>200559</v>
      </c>
      <c r="E8" t="s">
        <v>777</v>
      </c>
      <c r="F8" t="s">
        <v>780</v>
      </c>
      <c r="G8">
        <v>4</v>
      </c>
      <c r="H8" t="str" cm="1">
        <f t="array" ref="H8">_xlfn._ARRAY(_xlfn._ARRAYROW(_xlfn._xlws.FILTER(tblSizes[[Size]:[Qty]],(tblSizes[Order ID]=tblSales[[#This Row],[Order ID]])*(tblSizes[Product]=tblSales[[#This Row],[Product Name]]),"")))</f>
        <v/>
      </c>
      <c r="I8" s="5">
        <v>59.99</v>
      </c>
      <c r="J8" t="s">
        <v>783</v>
      </c>
      <c r="K8" t="s">
        <v>784</v>
      </c>
      <c r="L8" s="6">
        <v>0.1</v>
      </c>
      <c r="M8" s="5">
        <v>23.996000000000002</v>
      </c>
      <c r="N8" s="7">
        <v>215.964</v>
      </c>
      <c r="O8">
        <f ca="1">IF(LEFT(tblSales[[#This Row],[Category]],1)="A",RANDBETWEEN(1,4),RANDBETWEEN(2,7))</f>
        <v>2</v>
      </c>
      <c r="P8" s="7" t="str">
        <f>IF(COUNTIF($A$2:A8,A8)=1,SUMIFS(tblSales[Revenue],tblSales[Order ID],tblSales[[#This Row],[Order ID]]),"")</f>
        <v/>
      </c>
      <c r="Q8" t="str">
        <f>TEXT(tblSales[[#This Row],[Date]],"ddd")</f>
        <v>Fri</v>
      </c>
      <c r="R8">
        <f>1/COUNTIF(tblSales[Order ID],tblSales[[#This Row],[Order ID]])</f>
        <v>0.25</v>
      </c>
    </row>
    <row r="9" spans="1:18" x14ac:dyDescent="0.35">
      <c r="A9">
        <v>201898</v>
      </c>
      <c r="B9" s="3">
        <v>45492</v>
      </c>
      <c r="C9">
        <v>111130</v>
      </c>
      <c r="D9">
        <v>200554</v>
      </c>
      <c r="E9" t="s">
        <v>777</v>
      </c>
      <c r="F9" t="s">
        <v>786</v>
      </c>
      <c r="G9">
        <v>1</v>
      </c>
      <c r="H9" t="str" cm="1">
        <f t="array" ref="H9">_xlfn._ARRAY(_xlfn._ARRAYROW(_xlfn._xlws.FILTER(tblSizes[[Size]:[Qty]],(tblSizes[Order ID]=tblSales[[#This Row],[Order ID]])*(tblSizes[Product]=tblSales[[#This Row],[Product Name]]),"")))</f>
        <v/>
      </c>
      <c r="I9" s="5">
        <v>67.989999999999995</v>
      </c>
      <c r="J9" t="s">
        <v>783</v>
      </c>
      <c r="K9" t="s">
        <v>784</v>
      </c>
      <c r="L9" s="6">
        <v>0.1</v>
      </c>
      <c r="M9" s="5">
        <v>6.7989999999999995</v>
      </c>
      <c r="N9" s="7">
        <v>61.190999999999995</v>
      </c>
      <c r="O9">
        <f ca="1">IF(LEFT(tblSales[[#This Row],[Category]],1)="A",RANDBETWEEN(1,4),RANDBETWEEN(2,7))</f>
        <v>2</v>
      </c>
      <c r="P9" s="7" t="str">
        <f>IF(COUNTIF($A$2:A9,A9)=1,SUMIFS(tblSales[Revenue],tblSales[Order ID],tblSales[[#This Row],[Order ID]]),"")</f>
        <v/>
      </c>
      <c r="Q9" t="str">
        <f>TEXT(tblSales[[#This Row],[Date]],"ddd")</f>
        <v>Fri</v>
      </c>
      <c r="R9">
        <f>1/COUNTIF(tblSales[Order ID],tblSales[[#This Row],[Order ID]])</f>
        <v>0.25</v>
      </c>
    </row>
    <row r="10" spans="1:18" x14ac:dyDescent="0.35">
      <c r="A10">
        <v>201899</v>
      </c>
      <c r="B10" s="3">
        <v>45493</v>
      </c>
      <c r="C10">
        <v>123092</v>
      </c>
      <c r="D10">
        <v>200559</v>
      </c>
      <c r="E10" t="s">
        <v>777</v>
      </c>
      <c r="F10" t="s">
        <v>780</v>
      </c>
      <c r="G10">
        <v>2</v>
      </c>
      <c r="H10" t="str" cm="1">
        <f t="array" ref="H10">_xlfn._ARRAY(_xlfn._ARRAYROW(_xlfn._xlws.FILTER(tblSizes[[Size]:[Qty]],(tblSizes[Order ID]=tblSales[[#This Row],[Order ID]])*(tblSizes[Product]=tblSales[[#This Row],[Product Name]]),"")))</f>
        <v/>
      </c>
      <c r="I10" s="5">
        <v>59.99</v>
      </c>
      <c r="J10" t="s">
        <v>775</v>
      </c>
      <c r="K10" t="s">
        <v>776</v>
      </c>
      <c r="L10" s="6" t="s">
        <v>776</v>
      </c>
      <c r="M10" s="5">
        <v>0</v>
      </c>
      <c r="N10" s="7">
        <v>119.98</v>
      </c>
      <c r="O10">
        <f ca="1">IF(LEFT(tblSales[[#This Row],[Category]],1)="A",RANDBETWEEN(1,4),RANDBETWEEN(2,7))</f>
        <v>2</v>
      </c>
      <c r="P10" s="7">
        <f>IF(COUNTIF($A$2:A10,A10)=1,SUMIFS(tblSales[Revenue],tblSales[Order ID],tblSales[[#This Row],[Order ID]]),"")</f>
        <v>119.98</v>
      </c>
      <c r="Q10" t="str">
        <f>TEXT(tblSales[[#This Row],[Date]],"ddd")</f>
        <v>Sat</v>
      </c>
      <c r="R10">
        <f>1/COUNTIF(tblSales[Order ID],tblSales[[#This Row],[Order ID]])</f>
        <v>1</v>
      </c>
    </row>
    <row r="11" spans="1:18" x14ac:dyDescent="0.35">
      <c r="A11">
        <v>201900</v>
      </c>
      <c r="B11" s="3">
        <v>45493</v>
      </c>
      <c r="C11">
        <v>128381</v>
      </c>
      <c r="D11">
        <v>300185</v>
      </c>
      <c r="E11" t="s">
        <v>773</v>
      </c>
      <c r="F11" t="s">
        <v>787</v>
      </c>
      <c r="G11">
        <v>2</v>
      </c>
      <c r="H11" t="str" cm="1">
        <f t="array" ref="H11">_xlfn._ARRAY(_xlfn._ARRAYROW(_xlfn._xlws.FILTER(tblSizes[[Size]:[Qty]],(tblSizes[Order ID]=tblSales[[#This Row],[Order ID]])*(tblSizes[Product]=tblSales[[#This Row],[Product Name]]),"")))</f>
        <v/>
      </c>
      <c r="I11" s="5">
        <v>29.99</v>
      </c>
      <c r="J11" t="s">
        <v>775</v>
      </c>
      <c r="K11" t="s">
        <v>776</v>
      </c>
      <c r="L11" s="6" t="s">
        <v>776</v>
      </c>
      <c r="M11" s="5">
        <v>0</v>
      </c>
      <c r="N11" s="7">
        <v>59.98</v>
      </c>
      <c r="O11">
        <f ca="1">IF(LEFT(tblSales[[#This Row],[Category]],1)="A",RANDBETWEEN(1,4),RANDBETWEEN(2,7))</f>
        <v>1</v>
      </c>
      <c r="P11" s="7">
        <f>IF(COUNTIF($A$2:A11,A11)=1,SUMIFS(tblSales[Revenue],tblSales[Order ID],tblSales[[#This Row],[Order ID]]),"")</f>
        <v>59.98</v>
      </c>
      <c r="Q11" t="str">
        <f>TEXT(tblSales[[#This Row],[Date]],"ddd")</f>
        <v>Sat</v>
      </c>
      <c r="R11">
        <f>1/COUNTIF(tblSales[Order ID],tblSales[[#This Row],[Order ID]])</f>
        <v>1</v>
      </c>
    </row>
    <row r="12" spans="1:18" x14ac:dyDescent="0.35">
      <c r="A12">
        <v>201901</v>
      </c>
      <c r="B12" s="3">
        <v>45492</v>
      </c>
      <c r="C12">
        <v>105822</v>
      </c>
      <c r="D12">
        <v>100249</v>
      </c>
      <c r="E12" t="s">
        <v>781</v>
      </c>
      <c r="F12" t="s">
        <v>788</v>
      </c>
      <c r="G12">
        <v>1</v>
      </c>
      <c r="H12" t="str" cm="1">
        <f t="array" ref="H12">_xlfn._ARRAY(_xlfn._ARRAYROW(_xlfn._xlws.FILTER(tblSizes[[Size]:[Qty]],(tblSizes[Order ID]=tblSales[[#This Row],[Order ID]])*(tblSizes[Product]=tblSales[[#This Row],[Product Name]]),"")))</f>
        <v/>
      </c>
      <c r="I12" s="5">
        <v>249</v>
      </c>
      <c r="J12" t="s">
        <v>775</v>
      </c>
      <c r="K12" t="s">
        <v>776</v>
      </c>
      <c r="L12" s="6" t="s">
        <v>776</v>
      </c>
      <c r="M12" s="5">
        <v>0</v>
      </c>
      <c r="N12" s="7">
        <v>249</v>
      </c>
      <c r="O12">
        <f ca="1">IF(LEFT(tblSales[[#This Row],[Category]],1)="A",RANDBETWEEN(1,4),RANDBETWEEN(2,7))</f>
        <v>7</v>
      </c>
      <c r="P12" s="7">
        <f>IF(COUNTIF($A$2:A12,A12)=1,SUMIFS(tblSales[Revenue],tblSales[Order ID],tblSales[[#This Row],[Order ID]]),"")</f>
        <v>249</v>
      </c>
      <c r="Q12" t="str">
        <f>TEXT(tblSales[[#This Row],[Date]],"ddd")</f>
        <v>Fri</v>
      </c>
      <c r="R12">
        <f>1/COUNTIF(tblSales[Order ID],tblSales[[#This Row],[Order ID]])</f>
        <v>1</v>
      </c>
    </row>
    <row r="13" spans="1:18" x14ac:dyDescent="0.35">
      <c r="A13">
        <v>201902</v>
      </c>
      <c r="B13" s="3">
        <v>45486</v>
      </c>
      <c r="C13">
        <v>115778</v>
      </c>
      <c r="D13">
        <v>200549</v>
      </c>
      <c r="E13" t="s">
        <v>777</v>
      </c>
      <c r="F13" t="s">
        <v>778</v>
      </c>
      <c r="G13">
        <v>1</v>
      </c>
      <c r="H13" t="str" cm="1">
        <f t="array" ref="H13">_xlfn._ARRAY(_xlfn._ARRAYROW(_xlfn._xlws.FILTER(tblSizes[[Size]:[Qty]],(tblSizes[Order ID]=tblSales[[#This Row],[Order ID]])*(tblSizes[Product]=tblSales[[#This Row],[Product Name]]),"")))</f>
        <v/>
      </c>
      <c r="I13" s="5">
        <v>18.989999999999998</v>
      </c>
      <c r="J13" t="s">
        <v>775</v>
      </c>
      <c r="K13" t="s">
        <v>776</v>
      </c>
      <c r="L13" s="6" t="s">
        <v>776</v>
      </c>
      <c r="M13" s="5">
        <v>0</v>
      </c>
      <c r="N13" s="7">
        <v>18.989999999999998</v>
      </c>
      <c r="O13">
        <f ca="1">IF(LEFT(tblSales[[#This Row],[Category]],1)="A",RANDBETWEEN(1,4),RANDBETWEEN(2,7))</f>
        <v>3</v>
      </c>
      <c r="P13" s="7">
        <f>IF(COUNTIF($A$2:A13,A13)=1,SUMIFS(tblSales[Revenue],tblSales[Order ID],tblSales[[#This Row],[Order ID]]),"")</f>
        <v>18.989999999999998</v>
      </c>
      <c r="Q13" t="str">
        <f>TEXT(tblSales[[#This Row],[Date]],"ddd")</f>
        <v>Sat</v>
      </c>
      <c r="R13">
        <f>1/COUNTIF(tblSales[Order ID],tblSales[[#This Row],[Order ID]])</f>
        <v>1</v>
      </c>
    </row>
    <row r="14" spans="1:18" x14ac:dyDescent="0.35">
      <c r="A14">
        <v>201903</v>
      </c>
      <c r="B14" s="3">
        <v>45492</v>
      </c>
      <c r="C14">
        <v>105996</v>
      </c>
      <c r="D14">
        <v>200559</v>
      </c>
      <c r="E14" t="s">
        <v>777</v>
      </c>
      <c r="F14" t="s">
        <v>780</v>
      </c>
      <c r="G14">
        <v>1</v>
      </c>
      <c r="H14" t="str" cm="1">
        <f t="array" ref="H14">_xlfn._ARRAY(_xlfn._ARRAYROW(_xlfn._xlws.FILTER(tblSizes[[Size]:[Qty]],(tblSizes[Order ID]=tblSales[[#This Row],[Order ID]])*(tblSizes[Product]=tblSales[[#This Row],[Product Name]]),"")))</f>
        <v/>
      </c>
      <c r="I14" s="5">
        <v>59.99</v>
      </c>
      <c r="J14" t="s">
        <v>775</v>
      </c>
      <c r="K14" t="s">
        <v>776</v>
      </c>
      <c r="L14" s="6" t="s">
        <v>776</v>
      </c>
      <c r="M14" s="5">
        <v>0</v>
      </c>
      <c r="N14" s="7">
        <v>59.99</v>
      </c>
      <c r="O14">
        <f ca="1">IF(LEFT(tblSales[[#This Row],[Category]],1)="A",RANDBETWEEN(1,4),RANDBETWEEN(2,7))</f>
        <v>4</v>
      </c>
      <c r="P14" s="7">
        <f>IF(COUNTIF($A$2:A14,A14)=1,SUMIFS(tblSales[Revenue],tblSales[Order ID],tblSales[[#This Row],[Order ID]]),"")</f>
        <v>967.95</v>
      </c>
      <c r="Q14" t="str">
        <f>TEXT(tblSales[[#This Row],[Date]],"ddd")</f>
        <v>Fri</v>
      </c>
      <c r="R14">
        <f>1/COUNTIF(tblSales[Order ID],tblSales[[#This Row],[Order ID]])</f>
        <v>0.25</v>
      </c>
    </row>
    <row r="15" spans="1:18" x14ac:dyDescent="0.35">
      <c r="A15">
        <v>201903</v>
      </c>
      <c r="B15" s="3">
        <v>45492</v>
      </c>
      <c r="C15">
        <v>105996</v>
      </c>
      <c r="D15">
        <v>100254</v>
      </c>
      <c r="E15" t="s">
        <v>781</v>
      </c>
      <c r="F15" t="s">
        <v>789</v>
      </c>
      <c r="G15">
        <v>1</v>
      </c>
      <c r="H15" t="str" cm="1">
        <f t="array" ref="H15">_xlfn._ARRAY(_xlfn._ARRAYROW(_xlfn._xlws.FILTER(tblSizes[[Size]:[Qty]],(tblSizes[Order ID]=tblSales[[#This Row],[Order ID]])*(tblSizes[Product]=tblSales[[#This Row],[Product Name]]),"")))</f>
        <v/>
      </c>
      <c r="I15" s="5">
        <v>799</v>
      </c>
      <c r="J15" t="s">
        <v>775</v>
      </c>
      <c r="K15" t="s">
        <v>776</v>
      </c>
      <c r="L15" s="6" t="s">
        <v>776</v>
      </c>
      <c r="M15" s="5">
        <v>0</v>
      </c>
      <c r="N15" s="7">
        <v>799</v>
      </c>
      <c r="O15">
        <f ca="1">IF(LEFT(tblSales[[#This Row],[Category]],1)="A",RANDBETWEEN(1,4),RANDBETWEEN(2,7))</f>
        <v>2</v>
      </c>
      <c r="P15" s="7" t="str">
        <f>IF(COUNTIF($A$2:A15,A15)=1,SUMIFS(tblSales[Revenue],tblSales[Order ID],tblSales[[#This Row],[Order ID]]),"")</f>
        <v/>
      </c>
      <c r="Q15" t="str">
        <f>TEXT(tblSales[[#This Row],[Date]],"ddd")</f>
        <v>Fri</v>
      </c>
      <c r="R15">
        <f>1/COUNTIF(tblSales[Order ID],tblSales[[#This Row],[Order ID]])</f>
        <v>0.25</v>
      </c>
    </row>
    <row r="16" spans="1:18" x14ac:dyDescent="0.35">
      <c r="A16">
        <v>201903</v>
      </c>
      <c r="B16" s="3">
        <v>45492</v>
      </c>
      <c r="C16">
        <v>105996</v>
      </c>
      <c r="D16">
        <v>200549</v>
      </c>
      <c r="E16" t="s">
        <v>777</v>
      </c>
      <c r="F16" t="s">
        <v>778</v>
      </c>
      <c r="G16">
        <v>1</v>
      </c>
      <c r="H16" t="str" cm="1">
        <f t="array" ref="H16">_xlfn._ARRAY(_xlfn._ARRAYROW(_xlfn._xlws.FILTER(tblSizes[[Size]:[Qty]],(tblSizes[Order ID]=tblSales[[#This Row],[Order ID]])*(tblSizes[Product]=tblSales[[#This Row],[Product Name]]),"")))</f>
        <v/>
      </c>
      <c r="I16" s="5">
        <v>18.989999999999998</v>
      </c>
      <c r="J16" t="s">
        <v>775</v>
      </c>
      <c r="K16" t="s">
        <v>776</v>
      </c>
      <c r="L16" s="6" t="s">
        <v>776</v>
      </c>
      <c r="M16" s="5">
        <v>0</v>
      </c>
      <c r="N16" s="7">
        <v>18.989999999999998</v>
      </c>
      <c r="O16">
        <f ca="1">IF(LEFT(tblSales[[#This Row],[Category]],1)="A",RANDBETWEEN(1,4),RANDBETWEEN(2,7))</f>
        <v>4</v>
      </c>
      <c r="P16" s="7" t="str">
        <f>IF(COUNTIF($A$2:A16,A16)=1,SUMIFS(tblSales[Revenue],tblSales[Order ID],tblSales[[#This Row],[Order ID]]),"")</f>
        <v/>
      </c>
      <c r="Q16" t="str">
        <f>TEXT(tblSales[[#This Row],[Date]],"ddd")</f>
        <v>Fri</v>
      </c>
      <c r="R16">
        <f>1/COUNTIF(tblSales[Order ID],tblSales[[#This Row],[Order ID]])</f>
        <v>0.25</v>
      </c>
    </row>
    <row r="17" spans="1:18" x14ac:dyDescent="0.35">
      <c r="A17">
        <v>201903</v>
      </c>
      <c r="B17" s="3">
        <v>45492</v>
      </c>
      <c r="C17">
        <v>105996</v>
      </c>
      <c r="D17">
        <v>300185</v>
      </c>
      <c r="E17" t="s">
        <v>773</v>
      </c>
      <c r="F17" t="s">
        <v>787</v>
      </c>
      <c r="G17">
        <v>3</v>
      </c>
      <c r="H17" t="str" cm="1">
        <f t="array" ref="H17">_xlfn._ARRAY(_xlfn._ARRAYROW(_xlfn._xlws.FILTER(tblSizes[[Size]:[Qty]],(tblSizes[Order ID]=tblSales[[#This Row],[Order ID]])*(tblSizes[Product]=tblSales[[#This Row],[Product Name]]),"")))</f>
        <v/>
      </c>
      <c r="I17" s="5">
        <v>29.99</v>
      </c>
      <c r="J17" t="s">
        <v>775</v>
      </c>
      <c r="K17" t="s">
        <v>776</v>
      </c>
      <c r="L17" s="6" t="s">
        <v>776</v>
      </c>
      <c r="M17" s="5">
        <v>0</v>
      </c>
      <c r="N17" s="7">
        <v>89.97</v>
      </c>
      <c r="O17">
        <f ca="1">IF(LEFT(tblSales[[#This Row],[Category]],1)="A",RANDBETWEEN(1,4),RANDBETWEEN(2,7))</f>
        <v>1</v>
      </c>
      <c r="P17" s="7" t="str">
        <f>IF(COUNTIF($A$2:A17,A17)=1,SUMIFS(tblSales[Revenue],tblSales[Order ID],tblSales[[#This Row],[Order ID]]),"")</f>
        <v/>
      </c>
      <c r="Q17" t="str">
        <f>TEXT(tblSales[[#This Row],[Date]],"ddd")</f>
        <v>Fri</v>
      </c>
      <c r="R17">
        <f>1/COUNTIF(tblSales[Order ID],tblSales[[#This Row],[Order ID]])</f>
        <v>0.25</v>
      </c>
    </row>
    <row r="18" spans="1:18" x14ac:dyDescent="0.35">
      <c r="A18">
        <v>201904</v>
      </c>
      <c r="B18" s="3">
        <v>45492</v>
      </c>
      <c r="C18">
        <v>103720</v>
      </c>
      <c r="D18">
        <v>300189</v>
      </c>
      <c r="E18" t="s">
        <v>773</v>
      </c>
      <c r="F18" t="s">
        <v>790</v>
      </c>
      <c r="G18">
        <v>1</v>
      </c>
      <c r="H18" t="str" cm="1">
        <f t="array" ref="H18">_xlfn._ARRAY(_xlfn._ARRAYROW(_xlfn._xlws.FILTER(tblSizes[[Size]:[Qty]],(tblSizes[Order ID]=tblSales[[#This Row],[Order ID]])*(tblSizes[Product]=tblSales[[#This Row],[Product Name]]),"")))</f>
        <v/>
      </c>
      <c r="I18" s="5">
        <v>24.99</v>
      </c>
      <c r="J18" t="s">
        <v>775</v>
      </c>
      <c r="K18" t="s">
        <v>776</v>
      </c>
      <c r="L18" s="6" t="s">
        <v>776</v>
      </c>
      <c r="M18" s="5">
        <v>0</v>
      </c>
      <c r="N18" s="7">
        <v>24.99</v>
      </c>
      <c r="O18">
        <f ca="1">IF(LEFT(tblSales[[#This Row],[Category]],1)="A",RANDBETWEEN(1,4),RANDBETWEEN(2,7))</f>
        <v>3</v>
      </c>
      <c r="P18" s="7">
        <f>IF(COUNTIF($A$2:A18,A18)=1,SUMIFS(tblSales[Revenue],tblSales[Order ID],tblSales[[#This Row],[Order ID]]),"")</f>
        <v>24.99</v>
      </c>
      <c r="Q18" t="str">
        <f>TEXT(tblSales[[#This Row],[Date]],"ddd")</f>
        <v>Fri</v>
      </c>
      <c r="R18">
        <f>1/COUNTIF(tblSales[Order ID],tblSales[[#This Row],[Order ID]])</f>
        <v>1</v>
      </c>
    </row>
    <row r="19" spans="1:18" x14ac:dyDescent="0.35">
      <c r="A19">
        <v>201905</v>
      </c>
      <c r="B19" s="3">
        <v>45491</v>
      </c>
      <c r="C19">
        <v>113232</v>
      </c>
      <c r="D19">
        <v>200549</v>
      </c>
      <c r="E19" t="s">
        <v>777</v>
      </c>
      <c r="F19" t="s">
        <v>778</v>
      </c>
      <c r="G19">
        <v>1</v>
      </c>
      <c r="H19" t="str" cm="1">
        <f t="array" ref="H19">_xlfn._ARRAY(_xlfn._ARRAYROW(_xlfn._xlws.FILTER(tblSizes[[Size]:[Qty]],(tblSizes[Order ID]=tblSales[[#This Row],[Order ID]])*(tblSizes[Product]=tblSales[[#This Row],[Product Name]]),"")))</f>
        <v/>
      </c>
      <c r="I19" s="5">
        <v>18.989999999999998</v>
      </c>
      <c r="J19" t="s">
        <v>775</v>
      </c>
      <c r="K19" t="s">
        <v>776</v>
      </c>
      <c r="L19" s="6" t="s">
        <v>776</v>
      </c>
      <c r="M19" s="5">
        <v>0</v>
      </c>
      <c r="N19" s="7">
        <v>18.989999999999998</v>
      </c>
      <c r="O19">
        <f ca="1">IF(LEFT(tblSales[[#This Row],[Category]],1)="A",RANDBETWEEN(1,4),RANDBETWEEN(2,7))</f>
        <v>4</v>
      </c>
      <c r="P19" s="7">
        <f>IF(COUNTIF($A$2:A19,A19)=1,SUMIFS(tblSales[Revenue],tblSales[Order ID],tblSales[[#This Row],[Order ID]]),"")</f>
        <v>84.96</v>
      </c>
      <c r="Q19" t="str">
        <f>TEXT(tblSales[[#This Row],[Date]],"ddd")</f>
        <v>Thu</v>
      </c>
      <c r="R19">
        <f>1/COUNTIF(tblSales[Order ID],tblSales[[#This Row],[Order ID]])</f>
        <v>0.5</v>
      </c>
    </row>
    <row r="20" spans="1:18" x14ac:dyDescent="0.35">
      <c r="A20">
        <v>201905</v>
      </c>
      <c r="B20" s="3">
        <v>45491</v>
      </c>
      <c r="C20">
        <v>113232</v>
      </c>
      <c r="D20">
        <v>300191</v>
      </c>
      <c r="E20" t="s">
        <v>773</v>
      </c>
      <c r="F20" t="s">
        <v>791</v>
      </c>
      <c r="G20">
        <v>3</v>
      </c>
      <c r="H20" t="str" cm="1">
        <f t="array" ref="H20">_xlfn._ARRAY(_xlfn._ARRAYROW(_xlfn._xlws.FILTER(tblSizes[[Size]:[Qty]],(tblSizes[Order ID]=tblSales[[#This Row],[Order ID]])*(tblSizes[Product]=tblSales[[#This Row],[Product Name]]),"")))</f>
        <v/>
      </c>
      <c r="I20" s="5">
        <v>21.99</v>
      </c>
      <c r="J20" t="s">
        <v>775</v>
      </c>
      <c r="K20" t="s">
        <v>776</v>
      </c>
      <c r="L20" s="6" t="s">
        <v>776</v>
      </c>
      <c r="M20" s="5">
        <v>0</v>
      </c>
      <c r="N20" s="7">
        <v>65.97</v>
      </c>
      <c r="O20">
        <f ca="1">IF(LEFT(tblSales[[#This Row],[Category]],1)="A",RANDBETWEEN(1,4),RANDBETWEEN(2,7))</f>
        <v>2</v>
      </c>
      <c r="P20" s="7" t="str">
        <f>IF(COUNTIF($A$2:A20,A20)=1,SUMIFS(tblSales[Revenue],tblSales[Order ID],tblSales[[#This Row],[Order ID]]),"")</f>
        <v/>
      </c>
      <c r="Q20" t="str">
        <f>TEXT(tblSales[[#This Row],[Date]],"ddd")</f>
        <v>Thu</v>
      </c>
      <c r="R20">
        <f>1/COUNTIF(tblSales[Order ID],tblSales[[#This Row],[Order ID]])</f>
        <v>0.5</v>
      </c>
    </row>
    <row r="21" spans="1:18" x14ac:dyDescent="0.35">
      <c r="A21">
        <v>201906</v>
      </c>
      <c r="B21" s="3">
        <v>45491</v>
      </c>
      <c r="C21">
        <v>106364</v>
      </c>
      <c r="D21">
        <v>100252</v>
      </c>
      <c r="E21" t="s">
        <v>781</v>
      </c>
      <c r="F21" t="s">
        <v>785</v>
      </c>
      <c r="G21">
        <v>1</v>
      </c>
      <c r="H21" t="str" cm="1">
        <f t="array" ref="H21">_xlfn._ARRAY(_xlfn._ARRAYROW(_xlfn._xlws.FILTER(tblSizes[[Size]:[Qty]],(tblSizes[Order ID]=tblSales[[#This Row],[Order ID]])*(tblSizes[Product]=tblSales[[#This Row],[Product Name]]),"")))</f>
        <v/>
      </c>
      <c r="I21" s="5">
        <v>449</v>
      </c>
      <c r="J21" t="s">
        <v>783</v>
      </c>
      <c r="K21" t="s">
        <v>792</v>
      </c>
      <c r="L21" s="6">
        <v>0.15</v>
      </c>
      <c r="M21" s="5">
        <v>67.349999999999994</v>
      </c>
      <c r="N21" s="7">
        <v>381.65</v>
      </c>
      <c r="O21">
        <f ca="1">IF(LEFT(tblSales[[#This Row],[Category]],1)="A",RANDBETWEEN(1,4),RANDBETWEEN(2,7))</f>
        <v>5</v>
      </c>
      <c r="P21" s="7">
        <f>IF(COUNTIF($A$2:A21,A21)=1,SUMIFS(tblSales[Revenue],tblSales[Order ID],tblSales[[#This Row],[Order ID]]),"")</f>
        <v>1518.9244999999999</v>
      </c>
      <c r="Q21" t="str">
        <f>TEXT(tblSales[[#This Row],[Date]],"ddd")</f>
        <v>Thu</v>
      </c>
      <c r="R21">
        <f>1/COUNTIF(tblSales[Order ID],tblSales[[#This Row],[Order ID]])</f>
        <v>0.2</v>
      </c>
    </row>
    <row r="22" spans="1:18" x14ac:dyDescent="0.35">
      <c r="A22">
        <v>201906</v>
      </c>
      <c r="B22" s="3">
        <v>45491</v>
      </c>
      <c r="C22">
        <v>106364</v>
      </c>
      <c r="D22">
        <v>100252</v>
      </c>
      <c r="E22" t="s">
        <v>781</v>
      </c>
      <c r="F22" t="s">
        <v>785</v>
      </c>
      <c r="G22">
        <v>1</v>
      </c>
      <c r="H22" t="str" cm="1">
        <f t="array" ref="H22">_xlfn._ARRAY(_xlfn._ARRAYROW(_xlfn._xlws.FILTER(tblSizes[[Size]:[Qty]],(tblSizes[Order ID]=tblSales[[#This Row],[Order ID]])*(tblSizes[Product]=tblSales[[#This Row],[Product Name]]),"")))</f>
        <v/>
      </c>
      <c r="I22" s="5">
        <v>449</v>
      </c>
      <c r="J22" t="s">
        <v>783</v>
      </c>
      <c r="K22" t="s">
        <v>792</v>
      </c>
      <c r="L22" s="6">
        <v>0.15</v>
      </c>
      <c r="M22" s="5">
        <v>67.349999999999994</v>
      </c>
      <c r="N22" s="7">
        <v>381.65</v>
      </c>
      <c r="O22">
        <f ca="1">IF(LEFT(tblSales[[#This Row],[Category]],1)="A",RANDBETWEEN(1,4),RANDBETWEEN(2,7))</f>
        <v>2</v>
      </c>
      <c r="P22" s="7" t="str">
        <f>IF(COUNTIF($A$2:A22,A22)=1,SUMIFS(tblSales[Revenue],tblSales[Order ID],tblSales[[#This Row],[Order ID]]),"")</f>
        <v/>
      </c>
      <c r="Q22" t="str">
        <f>TEXT(tblSales[[#This Row],[Date]],"ddd")</f>
        <v>Thu</v>
      </c>
      <c r="R22">
        <f>1/COUNTIF(tblSales[Order ID],tblSales[[#This Row],[Order ID]])</f>
        <v>0.2</v>
      </c>
    </row>
    <row r="23" spans="1:18" x14ac:dyDescent="0.35">
      <c r="A23">
        <v>201906</v>
      </c>
      <c r="B23" s="3">
        <v>45491</v>
      </c>
      <c r="C23">
        <v>106364</v>
      </c>
      <c r="D23">
        <v>300185</v>
      </c>
      <c r="E23" t="s">
        <v>773</v>
      </c>
      <c r="F23" t="s">
        <v>787</v>
      </c>
      <c r="G23">
        <v>2</v>
      </c>
      <c r="H23" t="str" cm="1">
        <f t="array" ref="H23">_xlfn._ARRAY(_xlfn._ARRAYROW(_xlfn._xlws.FILTER(tblSizes[[Size]:[Qty]],(tblSizes[Order ID]=tblSales[[#This Row],[Order ID]])*(tblSizes[Product]=tblSales[[#This Row],[Product Name]]),"")))</f>
        <v/>
      </c>
      <c r="I23" s="5">
        <v>29.99</v>
      </c>
      <c r="J23" t="s">
        <v>783</v>
      </c>
      <c r="K23" t="s">
        <v>792</v>
      </c>
      <c r="L23" s="6">
        <v>0.15</v>
      </c>
      <c r="M23" s="5">
        <v>8.9969999999999999</v>
      </c>
      <c r="N23" s="7">
        <v>50.982999999999997</v>
      </c>
      <c r="O23">
        <f ca="1">IF(LEFT(tblSales[[#This Row],[Category]],1)="A",RANDBETWEEN(1,4),RANDBETWEEN(2,7))</f>
        <v>1</v>
      </c>
      <c r="P23" s="7" t="str">
        <f>IF(COUNTIF($A$2:A23,A23)=1,SUMIFS(tblSales[Revenue],tblSales[Order ID],tblSales[[#This Row],[Order ID]]),"")</f>
        <v/>
      </c>
      <c r="Q23" t="str">
        <f>TEXT(tblSales[[#This Row],[Date]],"ddd")</f>
        <v>Thu</v>
      </c>
      <c r="R23">
        <f>1/COUNTIF(tblSales[Order ID],tblSales[[#This Row],[Order ID]])</f>
        <v>0.2</v>
      </c>
    </row>
    <row r="24" spans="1:18" x14ac:dyDescent="0.35">
      <c r="A24">
        <v>201906</v>
      </c>
      <c r="B24" s="3">
        <v>45491</v>
      </c>
      <c r="C24">
        <v>106364</v>
      </c>
      <c r="D24">
        <v>300185</v>
      </c>
      <c r="E24" t="s">
        <v>773</v>
      </c>
      <c r="F24" t="s">
        <v>787</v>
      </c>
      <c r="G24">
        <v>1</v>
      </c>
      <c r="H24" t="str" cm="1">
        <f t="array" ref="H24">_xlfn._ARRAY(_xlfn._ARRAYROW(_xlfn._xlws.FILTER(tblSizes[[Size]:[Qty]],(tblSizes[Order ID]=tblSales[[#This Row],[Order ID]])*(tblSizes[Product]=tblSales[[#This Row],[Product Name]]),"")))</f>
        <v/>
      </c>
      <c r="I24" s="5">
        <v>29.99</v>
      </c>
      <c r="J24" t="s">
        <v>783</v>
      </c>
      <c r="K24" t="s">
        <v>792</v>
      </c>
      <c r="L24" s="6">
        <v>0.15</v>
      </c>
      <c r="M24" s="5">
        <v>4.4984999999999999</v>
      </c>
      <c r="N24" s="7">
        <v>25.491499999999998</v>
      </c>
      <c r="O24">
        <f ca="1">IF(LEFT(tblSales[[#This Row],[Category]],1)="A",RANDBETWEEN(1,4),RANDBETWEEN(2,7))</f>
        <v>4</v>
      </c>
      <c r="P24" s="7" t="str">
        <f>IF(COUNTIF($A$2:A24,A24)=1,SUMIFS(tblSales[Revenue],tblSales[Order ID],tblSales[[#This Row],[Order ID]]),"")</f>
        <v/>
      </c>
      <c r="Q24" t="str">
        <f>TEXT(tblSales[[#This Row],[Date]],"ddd")</f>
        <v>Thu</v>
      </c>
      <c r="R24">
        <f>1/COUNTIF(tblSales[Order ID],tblSales[[#This Row],[Order ID]])</f>
        <v>0.2</v>
      </c>
    </row>
    <row r="25" spans="1:18" x14ac:dyDescent="0.35">
      <c r="A25">
        <v>201906</v>
      </c>
      <c r="B25" s="3">
        <v>45491</v>
      </c>
      <c r="C25">
        <v>106364</v>
      </c>
      <c r="D25">
        <v>100254</v>
      </c>
      <c r="E25" t="s">
        <v>781</v>
      </c>
      <c r="F25" t="s">
        <v>789</v>
      </c>
      <c r="G25">
        <v>1</v>
      </c>
      <c r="H25" t="str" cm="1">
        <f t="array" ref="H25">_xlfn._ARRAY(_xlfn._ARRAYROW(_xlfn._xlws.FILTER(tblSizes[[Size]:[Qty]],(tblSizes[Order ID]=tblSales[[#This Row],[Order ID]])*(tblSizes[Product]=tblSales[[#This Row],[Product Name]]),"")))</f>
        <v/>
      </c>
      <c r="I25" s="5">
        <v>799</v>
      </c>
      <c r="J25" t="s">
        <v>783</v>
      </c>
      <c r="K25" t="s">
        <v>792</v>
      </c>
      <c r="L25" s="6">
        <v>0.15</v>
      </c>
      <c r="M25" s="5">
        <v>119.85</v>
      </c>
      <c r="N25" s="7">
        <v>679.15</v>
      </c>
      <c r="O25">
        <f ca="1">IF(LEFT(tblSales[[#This Row],[Category]],1)="A",RANDBETWEEN(1,4),RANDBETWEEN(2,7))</f>
        <v>4</v>
      </c>
      <c r="P25" s="7" t="str">
        <f>IF(COUNTIF($A$2:A25,A25)=1,SUMIFS(tblSales[Revenue],tblSales[Order ID],tblSales[[#This Row],[Order ID]]),"")</f>
        <v/>
      </c>
      <c r="Q25" t="str">
        <f>TEXT(tblSales[[#This Row],[Date]],"ddd")</f>
        <v>Thu</v>
      </c>
      <c r="R25">
        <f>1/COUNTIF(tblSales[Order ID],tblSales[[#This Row],[Order ID]])</f>
        <v>0.2</v>
      </c>
    </row>
    <row r="26" spans="1:18" x14ac:dyDescent="0.35">
      <c r="A26">
        <v>201907</v>
      </c>
      <c r="B26" s="3">
        <v>45493</v>
      </c>
      <c r="C26">
        <v>122525</v>
      </c>
      <c r="D26">
        <v>200558</v>
      </c>
      <c r="E26" t="s">
        <v>777</v>
      </c>
      <c r="F26" t="s">
        <v>793</v>
      </c>
      <c r="G26">
        <v>1</v>
      </c>
      <c r="H26" t="str" cm="1">
        <f t="array" ref="H26">_xlfn._ARRAY(_xlfn._ARRAYROW(_xlfn._xlws.FILTER(tblSizes[[Size]:[Qty]],(tblSizes[Order ID]=tblSales[[#This Row],[Order ID]])*(tblSizes[Product]=tblSales[[#This Row],[Product Name]]),"")))</f>
        <v/>
      </c>
      <c r="I26" s="5">
        <v>18.989999999999998</v>
      </c>
      <c r="J26" t="s">
        <v>775</v>
      </c>
      <c r="K26" t="s">
        <v>776</v>
      </c>
      <c r="L26" s="6" t="s">
        <v>776</v>
      </c>
      <c r="M26" s="5">
        <v>0</v>
      </c>
      <c r="N26" s="7">
        <v>18.989999999999998</v>
      </c>
      <c r="O26">
        <f ca="1">IF(LEFT(tblSales[[#This Row],[Category]],1)="A",RANDBETWEEN(1,4),RANDBETWEEN(2,7))</f>
        <v>1</v>
      </c>
      <c r="P26" s="7">
        <f>IF(COUNTIF($A$2:A26,A26)=1,SUMIFS(tblSales[Revenue],tblSales[Order ID],tblSales[[#This Row],[Order ID]]),"")</f>
        <v>4103.95</v>
      </c>
      <c r="Q26" t="str">
        <f>TEXT(tblSales[[#This Row],[Date]],"ddd")</f>
        <v>Sat</v>
      </c>
      <c r="R26">
        <f>1/COUNTIF(tblSales[Order ID],tblSales[[#This Row],[Order ID]])</f>
        <v>0.16666666666666666</v>
      </c>
    </row>
    <row r="27" spans="1:18" x14ac:dyDescent="0.35">
      <c r="A27">
        <v>201907</v>
      </c>
      <c r="B27" s="3">
        <v>45493</v>
      </c>
      <c r="C27">
        <v>122525</v>
      </c>
      <c r="D27">
        <v>300185</v>
      </c>
      <c r="E27" t="s">
        <v>773</v>
      </c>
      <c r="F27" t="s">
        <v>787</v>
      </c>
      <c r="G27">
        <v>1</v>
      </c>
      <c r="H27" t="str" cm="1">
        <f t="array" ref="H27">_xlfn._ARRAY(_xlfn._ARRAYROW(_xlfn._xlws.FILTER(tblSizes[[Size]:[Qty]],(tblSizes[Order ID]=tblSales[[#This Row],[Order ID]])*(tblSizes[Product]=tblSales[[#This Row],[Product Name]]),"")))</f>
        <v/>
      </c>
      <c r="I27" s="5">
        <v>29.99</v>
      </c>
      <c r="J27" t="s">
        <v>775</v>
      </c>
      <c r="K27" t="s">
        <v>776</v>
      </c>
      <c r="L27" s="6" t="s">
        <v>776</v>
      </c>
      <c r="M27" s="5">
        <v>0</v>
      </c>
      <c r="N27" s="7">
        <v>29.99</v>
      </c>
      <c r="O27">
        <f ca="1">IF(LEFT(tblSales[[#This Row],[Category]],1)="A",RANDBETWEEN(1,4),RANDBETWEEN(2,7))</f>
        <v>1</v>
      </c>
      <c r="P27" s="7" t="str">
        <f>IF(COUNTIF($A$2:A27,A27)=1,SUMIFS(tblSales[Revenue],tblSales[Order ID],tblSales[[#This Row],[Order ID]]),"")</f>
        <v/>
      </c>
      <c r="Q27" t="str">
        <f>TEXT(tblSales[[#This Row],[Date]],"ddd")</f>
        <v>Sat</v>
      </c>
      <c r="R27">
        <f>1/COUNTIF(tblSales[Order ID],tblSales[[#This Row],[Order ID]])</f>
        <v>0.16666666666666666</v>
      </c>
    </row>
    <row r="28" spans="1:18" x14ac:dyDescent="0.35">
      <c r="A28">
        <v>201907</v>
      </c>
      <c r="B28" s="3">
        <v>45493</v>
      </c>
      <c r="C28">
        <v>122525</v>
      </c>
      <c r="D28">
        <v>300191</v>
      </c>
      <c r="E28" t="s">
        <v>773</v>
      </c>
      <c r="F28" t="s">
        <v>791</v>
      </c>
      <c r="G28">
        <v>1</v>
      </c>
      <c r="H28" t="str" cm="1">
        <f t="array" ref="H28">_xlfn._ARRAY(_xlfn._ARRAYROW(_xlfn._xlws.FILTER(tblSizes[[Size]:[Qty]],(tblSizes[Order ID]=tblSales[[#This Row],[Order ID]])*(tblSizes[Product]=tblSales[[#This Row],[Product Name]]),"")))</f>
        <v/>
      </c>
      <c r="I28" s="5">
        <v>21.99</v>
      </c>
      <c r="J28" t="s">
        <v>775</v>
      </c>
      <c r="K28" t="s">
        <v>776</v>
      </c>
      <c r="L28" s="6" t="s">
        <v>776</v>
      </c>
      <c r="M28" s="5">
        <v>0</v>
      </c>
      <c r="N28" s="7">
        <v>21.99</v>
      </c>
      <c r="O28">
        <f ca="1">IF(LEFT(tblSales[[#This Row],[Category]],1)="A",RANDBETWEEN(1,4),RANDBETWEEN(2,7))</f>
        <v>3</v>
      </c>
      <c r="P28" s="7" t="str">
        <f>IF(COUNTIF($A$2:A28,A28)=1,SUMIFS(tblSales[Revenue],tblSales[Order ID],tblSales[[#This Row],[Order ID]]),"")</f>
        <v/>
      </c>
      <c r="Q28" t="str">
        <f>TEXT(tblSales[[#This Row],[Date]],"ddd")</f>
        <v>Sat</v>
      </c>
      <c r="R28">
        <f>1/COUNTIF(tblSales[Order ID],tblSales[[#This Row],[Order ID]])</f>
        <v>0.16666666666666666</v>
      </c>
    </row>
    <row r="29" spans="1:18" x14ac:dyDescent="0.35">
      <c r="A29">
        <v>201907</v>
      </c>
      <c r="B29" s="3">
        <v>45493</v>
      </c>
      <c r="C29">
        <v>122525</v>
      </c>
      <c r="D29">
        <v>200549</v>
      </c>
      <c r="E29" t="s">
        <v>777</v>
      </c>
      <c r="F29" t="s">
        <v>778</v>
      </c>
      <c r="G29">
        <v>1</v>
      </c>
      <c r="H29" t="str" cm="1">
        <f t="array" ref="H29">_xlfn._ARRAY(_xlfn._ARRAYROW(_xlfn._xlws.FILTER(tblSizes[[Size]:[Qty]],(tblSizes[Order ID]=tblSales[[#This Row],[Order ID]])*(tblSizes[Product]=tblSales[[#This Row],[Product Name]]),"")))</f>
        <v/>
      </c>
      <c r="I29" s="5">
        <v>18.989999999999998</v>
      </c>
      <c r="J29" t="s">
        <v>775</v>
      </c>
      <c r="K29" t="s">
        <v>776</v>
      </c>
      <c r="L29" s="6" t="s">
        <v>776</v>
      </c>
      <c r="M29" s="5">
        <v>0</v>
      </c>
      <c r="N29" s="7">
        <v>18.989999999999998</v>
      </c>
      <c r="O29">
        <f ca="1">IF(LEFT(tblSales[[#This Row],[Category]],1)="A",RANDBETWEEN(1,4),RANDBETWEEN(2,7))</f>
        <v>4</v>
      </c>
      <c r="P29" s="7" t="str">
        <f>IF(COUNTIF($A$2:A29,A29)=1,SUMIFS(tblSales[Revenue],tblSales[Order ID],tblSales[[#This Row],[Order ID]]),"")</f>
        <v/>
      </c>
      <c r="Q29" t="str">
        <f>TEXT(tblSales[[#This Row],[Date]],"ddd")</f>
        <v>Sat</v>
      </c>
      <c r="R29">
        <f>1/COUNTIF(tblSales[Order ID],tblSales[[#This Row],[Order ID]])</f>
        <v>0.16666666666666666</v>
      </c>
    </row>
    <row r="30" spans="1:18" x14ac:dyDescent="0.35">
      <c r="A30">
        <v>201907</v>
      </c>
      <c r="B30" s="3">
        <v>45493</v>
      </c>
      <c r="C30">
        <v>122525</v>
      </c>
      <c r="D30">
        <v>100254</v>
      </c>
      <c r="E30" t="s">
        <v>781</v>
      </c>
      <c r="F30" t="s">
        <v>789</v>
      </c>
      <c r="G30">
        <v>5</v>
      </c>
      <c r="H30" t="str" cm="1">
        <f t="array" ref="H30">_xlfn._ARRAY(_xlfn._ARRAYROW(_xlfn._xlws.FILTER(tblSizes[[Size]:[Qty]],(tblSizes[Order ID]=tblSales[[#This Row],[Order ID]])*(tblSizes[Product]=tblSales[[#This Row],[Product Name]]),"")))</f>
        <v/>
      </c>
      <c r="I30" s="5">
        <v>799</v>
      </c>
      <c r="J30" t="s">
        <v>775</v>
      </c>
      <c r="K30" t="s">
        <v>776</v>
      </c>
      <c r="L30" s="6" t="s">
        <v>776</v>
      </c>
      <c r="M30" s="5">
        <v>0</v>
      </c>
      <c r="N30" s="7">
        <v>3995</v>
      </c>
      <c r="O30">
        <f ca="1">IF(LEFT(tblSales[[#This Row],[Category]],1)="A",RANDBETWEEN(1,4),RANDBETWEEN(2,7))</f>
        <v>2</v>
      </c>
      <c r="P30" s="7" t="str">
        <f>IF(COUNTIF($A$2:A30,A30)=1,SUMIFS(tblSales[Revenue],tblSales[Order ID],tblSales[[#This Row],[Order ID]]),"")</f>
        <v/>
      </c>
      <c r="Q30" t="str">
        <f>TEXT(tblSales[[#This Row],[Date]],"ddd")</f>
        <v>Sat</v>
      </c>
      <c r="R30">
        <f>1/COUNTIF(tblSales[Order ID],tblSales[[#This Row],[Order ID]])</f>
        <v>0.16666666666666666</v>
      </c>
    </row>
    <row r="31" spans="1:18" x14ac:dyDescent="0.35">
      <c r="A31">
        <v>201907</v>
      </c>
      <c r="B31" s="3">
        <v>45493</v>
      </c>
      <c r="C31">
        <v>122525</v>
      </c>
      <c r="D31">
        <v>200549</v>
      </c>
      <c r="E31" t="s">
        <v>777</v>
      </c>
      <c r="F31" t="s">
        <v>778</v>
      </c>
      <c r="G31">
        <v>1</v>
      </c>
      <c r="H31" t="str" cm="1">
        <f t="array" ref="H31">_xlfn._ARRAY(_xlfn._ARRAYROW(_xlfn._xlws.FILTER(tblSizes[[Size]:[Qty]],(tblSizes[Order ID]=tblSales[[#This Row],[Order ID]])*(tblSizes[Product]=tblSales[[#This Row],[Product Name]]),"")))</f>
        <v/>
      </c>
      <c r="I31" s="5">
        <v>18.989999999999998</v>
      </c>
      <c r="J31" t="s">
        <v>775</v>
      </c>
      <c r="K31" t="s">
        <v>776</v>
      </c>
      <c r="L31" s="6" t="s">
        <v>776</v>
      </c>
      <c r="M31" s="5">
        <v>0</v>
      </c>
      <c r="N31" s="7">
        <v>18.989999999999998</v>
      </c>
      <c r="O31">
        <f ca="1">IF(LEFT(tblSales[[#This Row],[Category]],1)="A",RANDBETWEEN(1,4),RANDBETWEEN(2,7))</f>
        <v>3</v>
      </c>
      <c r="P31" s="7" t="str">
        <f>IF(COUNTIF($A$2:A31,A31)=1,SUMIFS(tblSales[Revenue],tblSales[Order ID],tblSales[[#This Row],[Order ID]]),"")</f>
        <v/>
      </c>
      <c r="Q31" t="str">
        <f>TEXT(tblSales[[#This Row],[Date]],"ddd")</f>
        <v>Sat</v>
      </c>
      <c r="R31">
        <f>1/COUNTIF(tblSales[Order ID],tblSales[[#This Row],[Order ID]])</f>
        <v>0.16666666666666666</v>
      </c>
    </row>
    <row r="32" spans="1:18" x14ac:dyDescent="0.35">
      <c r="A32">
        <v>201908</v>
      </c>
      <c r="B32" s="3">
        <v>45485</v>
      </c>
      <c r="C32">
        <v>115825</v>
      </c>
      <c r="D32">
        <v>300191</v>
      </c>
      <c r="E32" t="s">
        <v>773</v>
      </c>
      <c r="F32" t="s">
        <v>791</v>
      </c>
      <c r="G32">
        <v>1</v>
      </c>
      <c r="H32" t="str" cm="1">
        <f t="array" ref="H32">_xlfn._ARRAY(_xlfn._ARRAYROW(_xlfn._xlws.FILTER(tblSizes[[Size]:[Qty]],(tblSizes[Order ID]=tblSales[[#This Row],[Order ID]])*(tblSizes[Product]=tblSales[[#This Row],[Product Name]]),"")))</f>
        <v/>
      </c>
      <c r="I32" s="5">
        <v>21.99</v>
      </c>
      <c r="J32" t="s">
        <v>775</v>
      </c>
      <c r="K32" t="s">
        <v>776</v>
      </c>
      <c r="L32" s="6" t="s">
        <v>776</v>
      </c>
      <c r="M32" s="5">
        <v>0</v>
      </c>
      <c r="N32" s="7">
        <v>21.99</v>
      </c>
      <c r="O32">
        <f ca="1">IF(LEFT(tblSales[[#This Row],[Category]],1)="A",RANDBETWEEN(1,4),RANDBETWEEN(2,7))</f>
        <v>1</v>
      </c>
      <c r="P32" s="7">
        <f>IF(COUNTIF($A$2:A32,A32)=1,SUMIFS(tblSales[Revenue],tblSales[Order ID],tblSales[[#This Row],[Order ID]]),"")</f>
        <v>1538.91</v>
      </c>
      <c r="Q32" t="str">
        <f>TEXT(tblSales[[#This Row],[Date]],"ddd")</f>
        <v>Fri</v>
      </c>
      <c r="R32">
        <f>1/COUNTIF(tblSales[Order ID],tblSales[[#This Row],[Order ID]])</f>
        <v>0.2</v>
      </c>
    </row>
    <row r="33" spans="1:18" x14ac:dyDescent="0.35">
      <c r="A33">
        <v>201908</v>
      </c>
      <c r="B33" s="3">
        <v>45485</v>
      </c>
      <c r="C33">
        <v>115825</v>
      </c>
      <c r="D33">
        <v>100254</v>
      </c>
      <c r="E33" t="s">
        <v>781</v>
      </c>
      <c r="F33" t="s">
        <v>789</v>
      </c>
      <c r="G33">
        <v>1</v>
      </c>
      <c r="H33" t="str" cm="1">
        <f t="array" ref="H33">_xlfn._ARRAY(_xlfn._ARRAYROW(_xlfn._xlws.FILTER(tblSizes[[Size]:[Qty]],(tblSizes[Order ID]=tblSales[[#This Row],[Order ID]])*(tblSizes[Product]=tblSales[[#This Row],[Product Name]]),"")))</f>
        <v/>
      </c>
      <c r="I33" s="5">
        <v>799</v>
      </c>
      <c r="J33" t="s">
        <v>775</v>
      </c>
      <c r="K33" t="s">
        <v>776</v>
      </c>
      <c r="L33" s="6" t="s">
        <v>776</v>
      </c>
      <c r="M33" s="5">
        <v>0</v>
      </c>
      <c r="N33" s="7">
        <v>799</v>
      </c>
      <c r="O33">
        <f ca="1">IF(LEFT(tblSales[[#This Row],[Category]],1)="A",RANDBETWEEN(1,4),RANDBETWEEN(2,7))</f>
        <v>6</v>
      </c>
      <c r="P33" s="7" t="str">
        <f>IF(COUNTIF($A$2:A33,A33)=1,SUMIFS(tblSales[Revenue],tblSales[Order ID],tblSales[[#This Row],[Order ID]]),"")</f>
        <v/>
      </c>
      <c r="Q33" t="str">
        <f>TEXT(tblSales[[#This Row],[Date]],"ddd")</f>
        <v>Fri</v>
      </c>
      <c r="R33">
        <f>1/COUNTIF(tblSales[Order ID],tblSales[[#This Row],[Order ID]])</f>
        <v>0.2</v>
      </c>
    </row>
    <row r="34" spans="1:18" x14ac:dyDescent="0.35">
      <c r="A34">
        <v>201908</v>
      </c>
      <c r="B34" s="3">
        <v>45485</v>
      </c>
      <c r="C34">
        <v>115825</v>
      </c>
      <c r="D34">
        <v>200557</v>
      </c>
      <c r="E34" t="s">
        <v>777</v>
      </c>
      <c r="F34" t="s">
        <v>794</v>
      </c>
      <c r="G34">
        <v>5</v>
      </c>
      <c r="H34" t="str" cm="1">
        <f t="array" ref="H34">_xlfn._ARRAY(_xlfn._ARRAYROW(_xlfn._xlws.FILTER(tblSizes[[Size]:[Qty]],(tblSizes[Order ID]=tblSales[[#This Row],[Order ID]])*(tblSizes[Product]=tblSales[[#This Row],[Product Name]]),"")))</f>
        <v/>
      </c>
      <c r="I34" s="5">
        <v>129.99</v>
      </c>
      <c r="J34" t="s">
        <v>775</v>
      </c>
      <c r="K34" t="s">
        <v>776</v>
      </c>
      <c r="L34" s="6" t="s">
        <v>776</v>
      </c>
      <c r="M34" s="5">
        <v>0</v>
      </c>
      <c r="N34" s="7">
        <v>649.95000000000005</v>
      </c>
      <c r="O34">
        <f ca="1">IF(LEFT(tblSales[[#This Row],[Category]],1)="A",RANDBETWEEN(1,4),RANDBETWEEN(2,7))</f>
        <v>1</v>
      </c>
      <c r="P34" s="7" t="str">
        <f>IF(COUNTIF($A$2:A34,A34)=1,SUMIFS(tblSales[Revenue],tblSales[Order ID],tblSales[[#This Row],[Order ID]]),"")</f>
        <v/>
      </c>
      <c r="Q34" t="str">
        <f>TEXT(tblSales[[#This Row],[Date]],"ddd")</f>
        <v>Fri</v>
      </c>
      <c r="R34">
        <f>1/COUNTIF(tblSales[Order ID],tblSales[[#This Row],[Order ID]])</f>
        <v>0.2</v>
      </c>
    </row>
    <row r="35" spans="1:18" x14ac:dyDescent="0.35">
      <c r="A35">
        <v>201908</v>
      </c>
      <c r="B35" s="3">
        <v>45485</v>
      </c>
      <c r="C35">
        <v>115825</v>
      </c>
      <c r="D35">
        <v>200558</v>
      </c>
      <c r="E35" t="s">
        <v>777</v>
      </c>
      <c r="F35" t="s">
        <v>793</v>
      </c>
      <c r="G35">
        <v>2</v>
      </c>
      <c r="H35" t="str" cm="1">
        <f t="array" ref="H35">_xlfn._ARRAY(_xlfn._ARRAYROW(_xlfn._xlws.FILTER(tblSizes[[Size]:[Qty]],(tblSizes[Order ID]=tblSales[[#This Row],[Order ID]])*(tblSizes[Product]=tblSales[[#This Row],[Product Name]]),"")))</f>
        <v/>
      </c>
      <c r="I35" s="5">
        <v>18.989999999999998</v>
      </c>
      <c r="J35" t="s">
        <v>775</v>
      </c>
      <c r="K35" t="s">
        <v>776</v>
      </c>
      <c r="L35" s="6" t="s">
        <v>776</v>
      </c>
      <c r="M35" s="5">
        <v>0</v>
      </c>
      <c r="N35" s="7">
        <v>37.979999999999997</v>
      </c>
      <c r="O35">
        <f ca="1">IF(LEFT(tblSales[[#This Row],[Category]],1)="A",RANDBETWEEN(1,4),RANDBETWEEN(2,7))</f>
        <v>2</v>
      </c>
      <c r="P35" s="7" t="str">
        <f>IF(COUNTIF($A$2:A35,A35)=1,SUMIFS(tblSales[Revenue],tblSales[Order ID],tblSales[[#This Row],[Order ID]]),"")</f>
        <v/>
      </c>
      <c r="Q35" t="str">
        <f>TEXT(tblSales[[#This Row],[Date]],"ddd")</f>
        <v>Fri</v>
      </c>
      <c r="R35">
        <f>1/COUNTIF(tblSales[Order ID],tblSales[[#This Row],[Order ID]])</f>
        <v>0.2</v>
      </c>
    </row>
    <row r="36" spans="1:18" x14ac:dyDescent="0.35">
      <c r="A36">
        <v>201908</v>
      </c>
      <c r="B36" s="3">
        <v>45485</v>
      </c>
      <c r="C36">
        <v>115825</v>
      </c>
      <c r="D36">
        <v>300185</v>
      </c>
      <c r="E36" t="s">
        <v>773</v>
      </c>
      <c r="F36" t="s">
        <v>787</v>
      </c>
      <c r="G36">
        <v>1</v>
      </c>
      <c r="H36" t="str" cm="1">
        <f t="array" ref="H36">_xlfn._ARRAY(_xlfn._ARRAYROW(_xlfn._xlws.FILTER(tblSizes[[Size]:[Qty]],(tblSizes[Order ID]=tblSales[[#This Row],[Order ID]])*(tblSizes[Product]=tblSales[[#This Row],[Product Name]]),"")))</f>
        <v/>
      </c>
      <c r="I36" s="5">
        <v>29.99</v>
      </c>
      <c r="J36" t="s">
        <v>775</v>
      </c>
      <c r="K36" t="s">
        <v>776</v>
      </c>
      <c r="L36" s="6" t="s">
        <v>776</v>
      </c>
      <c r="M36" s="5">
        <v>0</v>
      </c>
      <c r="N36" s="7">
        <v>29.99</v>
      </c>
      <c r="O36">
        <f ca="1">IF(LEFT(tblSales[[#This Row],[Category]],1)="A",RANDBETWEEN(1,4),RANDBETWEEN(2,7))</f>
        <v>2</v>
      </c>
      <c r="P36" s="7" t="str">
        <f>IF(COUNTIF($A$2:A36,A36)=1,SUMIFS(tblSales[Revenue],tblSales[Order ID],tblSales[[#This Row],[Order ID]]),"")</f>
        <v/>
      </c>
      <c r="Q36" t="str">
        <f>TEXT(tblSales[[#This Row],[Date]],"ddd")</f>
        <v>Fri</v>
      </c>
      <c r="R36">
        <f>1/COUNTIF(tblSales[Order ID],tblSales[[#This Row],[Order ID]])</f>
        <v>0.2</v>
      </c>
    </row>
    <row r="37" spans="1:18" x14ac:dyDescent="0.35">
      <c r="A37">
        <v>201909</v>
      </c>
      <c r="B37" s="3">
        <v>45481</v>
      </c>
      <c r="C37">
        <v>126252</v>
      </c>
      <c r="D37">
        <v>100251</v>
      </c>
      <c r="E37" t="s">
        <v>781</v>
      </c>
      <c r="F37" t="s">
        <v>795</v>
      </c>
      <c r="G37">
        <v>4</v>
      </c>
      <c r="H37" t="str" cm="1">
        <f t="array" ref="H37">_xlfn._ARRAY(_xlfn._ARRAYROW(_xlfn._xlws.FILTER(tblSizes[[Size]:[Qty]],(tblSizes[Order ID]=tblSales[[#This Row],[Order ID]])*(tblSizes[Product]=tblSales[[#This Row],[Product Name]]),"")))</f>
        <v/>
      </c>
      <c r="I37" s="5">
        <v>399</v>
      </c>
      <c r="J37" t="s">
        <v>775</v>
      </c>
      <c r="K37" t="s">
        <v>776</v>
      </c>
      <c r="L37" s="6" t="s">
        <v>776</v>
      </c>
      <c r="M37" s="5">
        <v>0</v>
      </c>
      <c r="N37" s="7">
        <v>1596</v>
      </c>
      <c r="O37">
        <f ca="1">IF(LEFT(tblSales[[#This Row],[Category]],1)="A",RANDBETWEEN(1,4),RANDBETWEEN(2,7))</f>
        <v>7</v>
      </c>
      <c r="P37" s="7">
        <f>IF(COUNTIF($A$2:A37,A37)=1,SUMIFS(tblSales[Revenue],tblSales[Order ID],tblSales[[#This Row],[Order ID]]),"")</f>
        <v>1596</v>
      </c>
      <c r="Q37" t="str">
        <f>TEXT(tblSales[[#This Row],[Date]],"ddd")</f>
        <v>Mon</v>
      </c>
      <c r="R37">
        <f>1/COUNTIF(tblSales[Order ID],tblSales[[#This Row],[Order ID]])</f>
        <v>1</v>
      </c>
    </row>
    <row r="38" spans="1:18" x14ac:dyDescent="0.35">
      <c r="A38">
        <v>201910</v>
      </c>
      <c r="B38" s="3">
        <v>45493</v>
      </c>
      <c r="C38">
        <v>122064</v>
      </c>
      <c r="D38">
        <v>200549</v>
      </c>
      <c r="E38" t="s">
        <v>777</v>
      </c>
      <c r="F38" t="s">
        <v>778</v>
      </c>
      <c r="G38">
        <v>1</v>
      </c>
      <c r="H38" t="str" cm="1">
        <f t="array" ref="H38">_xlfn._ARRAY(_xlfn._ARRAYROW(_xlfn._xlws.FILTER(tblSizes[[Size]:[Qty]],(tblSizes[Order ID]=tblSales[[#This Row],[Order ID]])*(tblSizes[Product]=tblSales[[#This Row],[Product Name]]),"")))</f>
        <v/>
      </c>
      <c r="I38" s="5">
        <v>18.989999999999998</v>
      </c>
      <c r="J38" t="s">
        <v>783</v>
      </c>
      <c r="K38" t="s">
        <v>784</v>
      </c>
      <c r="L38" s="6">
        <v>0.1</v>
      </c>
      <c r="M38" s="5">
        <v>1.899</v>
      </c>
      <c r="N38" s="7">
        <v>17.090999999999998</v>
      </c>
      <c r="O38">
        <f ca="1">IF(LEFT(tblSales[[#This Row],[Category]],1)="A",RANDBETWEEN(1,4),RANDBETWEEN(2,7))</f>
        <v>1</v>
      </c>
      <c r="P38" s="7">
        <f>IF(COUNTIF($A$2:A38,A38)=1,SUMIFS(tblSales[Revenue],tblSales[Order ID],tblSales[[#This Row],[Order ID]]),"")</f>
        <v>188.05499999999995</v>
      </c>
      <c r="Q38" t="str">
        <f>TEXT(tblSales[[#This Row],[Date]],"ddd")</f>
        <v>Sat</v>
      </c>
      <c r="R38">
        <f>1/COUNTIF(tblSales[Order ID],tblSales[[#This Row],[Order ID]])</f>
        <v>0.25</v>
      </c>
    </row>
    <row r="39" spans="1:18" x14ac:dyDescent="0.35">
      <c r="A39">
        <v>201910</v>
      </c>
      <c r="B39" s="3">
        <v>45493</v>
      </c>
      <c r="C39">
        <v>122064</v>
      </c>
      <c r="D39">
        <v>200553</v>
      </c>
      <c r="E39" t="s">
        <v>777</v>
      </c>
      <c r="F39" t="s">
        <v>796</v>
      </c>
      <c r="G39">
        <v>1</v>
      </c>
      <c r="H39" t="str" cm="1">
        <f t="array" ref="H39">_xlfn._ARRAY(_xlfn._ARRAYROW(_xlfn._xlws.FILTER(tblSizes[[Size]:[Qty]],(tblSizes[Order ID]=tblSales[[#This Row],[Order ID]])*(tblSizes[Product]=tblSales[[#This Row],[Product Name]]),"")))</f>
        <v/>
      </c>
      <c r="I39" s="5">
        <v>29.99</v>
      </c>
      <c r="J39" t="s">
        <v>783</v>
      </c>
      <c r="K39" t="s">
        <v>784</v>
      </c>
      <c r="L39" s="6">
        <v>0.1</v>
      </c>
      <c r="M39" s="5">
        <v>2.9990000000000001</v>
      </c>
      <c r="N39" s="7">
        <v>26.991</v>
      </c>
      <c r="O39">
        <f ca="1">IF(LEFT(tblSales[[#This Row],[Category]],1)="A",RANDBETWEEN(1,4),RANDBETWEEN(2,7))</f>
        <v>4</v>
      </c>
      <c r="P39" s="7" t="str">
        <f>IF(COUNTIF($A$2:A39,A39)=1,SUMIFS(tblSales[Revenue],tblSales[Order ID],tblSales[[#This Row],[Order ID]]),"")</f>
        <v/>
      </c>
      <c r="Q39" t="str">
        <f>TEXT(tblSales[[#This Row],[Date]],"ddd")</f>
        <v>Sat</v>
      </c>
      <c r="R39">
        <f>1/COUNTIF(tblSales[Order ID],tblSales[[#This Row],[Order ID]])</f>
        <v>0.25</v>
      </c>
    </row>
    <row r="40" spans="1:18" x14ac:dyDescent="0.35">
      <c r="A40">
        <v>201910</v>
      </c>
      <c r="B40" s="3">
        <v>45493</v>
      </c>
      <c r="C40">
        <v>122064</v>
      </c>
      <c r="D40">
        <v>200556</v>
      </c>
      <c r="E40" t="s">
        <v>777</v>
      </c>
      <c r="F40" t="s">
        <v>779</v>
      </c>
      <c r="G40">
        <v>2</v>
      </c>
      <c r="H40" t="str" cm="1">
        <f t="array" ref="H40">_xlfn._ARRAY(_xlfn._ARRAYROW(_xlfn._xlws.FILTER(tblSizes[[Size]:[Qty]],(tblSizes[Order ID]=tblSales[[#This Row],[Order ID]])*(tblSizes[Product]=tblSales[[#This Row],[Product Name]]),"")))</f>
        <v/>
      </c>
      <c r="I40" s="5">
        <v>64.989999999999995</v>
      </c>
      <c r="J40" t="s">
        <v>783</v>
      </c>
      <c r="K40" t="s">
        <v>784</v>
      </c>
      <c r="L40" s="6">
        <v>0.1</v>
      </c>
      <c r="M40" s="5">
        <v>12.997999999999999</v>
      </c>
      <c r="N40" s="7">
        <v>116.98199999999999</v>
      </c>
      <c r="O40">
        <f ca="1">IF(LEFT(tblSales[[#This Row],[Category]],1)="A",RANDBETWEEN(1,4),RANDBETWEEN(2,7))</f>
        <v>3</v>
      </c>
      <c r="P40" s="7" t="str">
        <f>IF(COUNTIF($A$2:A40,A40)=1,SUMIFS(tblSales[Revenue],tblSales[Order ID],tblSales[[#This Row],[Order ID]]),"")</f>
        <v/>
      </c>
      <c r="Q40" t="str">
        <f>TEXT(tblSales[[#This Row],[Date]],"ddd")</f>
        <v>Sat</v>
      </c>
      <c r="R40">
        <f>1/COUNTIF(tblSales[Order ID],tblSales[[#This Row],[Order ID]])</f>
        <v>0.25</v>
      </c>
    </row>
    <row r="41" spans="1:18" x14ac:dyDescent="0.35">
      <c r="A41">
        <v>201910</v>
      </c>
      <c r="B41" s="3">
        <v>45493</v>
      </c>
      <c r="C41">
        <v>122064</v>
      </c>
      <c r="D41">
        <v>300185</v>
      </c>
      <c r="E41" t="s">
        <v>773</v>
      </c>
      <c r="F41" t="s">
        <v>787</v>
      </c>
      <c r="G41">
        <v>1</v>
      </c>
      <c r="H41" t="str" cm="1">
        <f t="array" ref="H41">_xlfn._ARRAY(_xlfn._ARRAYROW(_xlfn._xlws.FILTER(tblSizes[[Size]:[Qty]],(tblSizes[Order ID]=tblSales[[#This Row],[Order ID]])*(tblSizes[Product]=tblSales[[#This Row],[Product Name]]),"")))</f>
        <v/>
      </c>
      <c r="I41" s="5">
        <v>29.99</v>
      </c>
      <c r="J41" t="s">
        <v>783</v>
      </c>
      <c r="K41" t="s">
        <v>784</v>
      </c>
      <c r="L41" s="6">
        <v>0.1</v>
      </c>
      <c r="M41" s="5">
        <v>2.9990000000000001</v>
      </c>
      <c r="N41" s="7">
        <v>26.991</v>
      </c>
      <c r="O41">
        <f ca="1">IF(LEFT(tblSales[[#This Row],[Category]],1)="A",RANDBETWEEN(1,4),RANDBETWEEN(2,7))</f>
        <v>3</v>
      </c>
      <c r="P41" s="7" t="str">
        <f>IF(COUNTIF($A$2:A41,A41)=1,SUMIFS(tblSales[Revenue],tblSales[Order ID],tblSales[[#This Row],[Order ID]]),"")</f>
        <v/>
      </c>
      <c r="Q41" t="str">
        <f>TEXT(tblSales[[#This Row],[Date]],"ddd")</f>
        <v>Sat</v>
      </c>
      <c r="R41">
        <f>1/COUNTIF(tblSales[Order ID],tblSales[[#This Row],[Order ID]])</f>
        <v>0.25</v>
      </c>
    </row>
    <row r="42" spans="1:18" x14ac:dyDescent="0.35">
      <c r="A42">
        <v>201911</v>
      </c>
      <c r="B42" s="3">
        <v>45492</v>
      </c>
      <c r="C42">
        <v>115090</v>
      </c>
      <c r="D42">
        <v>300185</v>
      </c>
      <c r="E42" t="s">
        <v>773</v>
      </c>
      <c r="F42" t="s">
        <v>787</v>
      </c>
      <c r="G42">
        <v>1</v>
      </c>
      <c r="H42" t="str" cm="1">
        <f t="array" ref="H42">_xlfn._ARRAY(_xlfn._ARRAYROW(_xlfn._xlws.FILTER(tblSizes[[Size]:[Qty]],(tblSizes[Order ID]=tblSales[[#This Row],[Order ID]])*(tblSizes[Product]=tblSales[[#This Row],[Product Name]]),"")))</f>
        <v/>
      </c>
      <c r="I42" s="5">
        <v>29.99</v>
      </c>
      <c r="J42" t="s">
        <v>783</v>
      </c>
      <c r="K42" t="s">
        <v>792</v>
      </c>
      <c r="L42" s="6">
        <v>0.15</v>
      </c>
      <c r="M42" s="5">
        <v>4.4984999999999999</v>
      </c>
      <c r="N42" s="7">
        <v>25.491499999999998</v>
      </c>
      <c r="O42">
        <f ca="1">IF(LEFT(tblSales[[#This Row],[Category]],1)="A",RANDBETWEEN(1,4),RANDBETWEEN(2,7))</f>
        <v>3</v>
      </c>
      <c r="P42" s="7">
        <f>IF(COUNTIF($A$2:A42,A42)=1,SUMIFS(tblSales[Revenue],tblSales[Order ID],tblSales[[#This Row],[Order ID]]),"")</f>
        <v>25.491499999999998</v>
      </c>
      <c r="Q42" t="str">
        <f>TEXT(tblSales[[#This Row],[Date]],"ddd")</f>
        <v>Fri</v>
      </c>
      <c r="R42">
        <f>1/COUNTIF(tblSales[Order ID],tblSales[[#This Row],[Order ID]])</f>
        <v>1</v>
      </c>
    </row>
    <row r="43" spans="1:18" x14ac:dyDescent="0.35">
      <c r="A43">
        <v>201912</v>
      </c>
      <c r="B43" s="3">
        <v>45481</v>
      </c>
      <c r="C43">
        <v>117897</v>
      </c>
      <c r="D43">
        <v>300191</v>
      </c>
      <c r="E43" t="s">
        <v>773</v>
      </c>
      <c r="F43" t="s">
        <v>791</v>
      </c>
      <c r="G43">
        <v>3</v>
      </c>
      <c r="H43" t="str" cm="1">
        <f t="array" ref="H43">_xlfn._ARRAY(_xlfn._ARRAYROW(_xlfn._xlws.FILTER(tblSizes[[Size]:[Qty]],(tblSizes[Order ID]=tblSales[[#This Row],[Order ID]])*(tblSizes[Product]=tblSales[[#This Row],[Product Name]]),"")))</f>
        <v/>
      </c>
      <c r="I43" s="5">
        <v>21.99</v>
      </c>
      <c r="J43" t="s">
        <v>775</v>
      </c>
      <c r="K43" t="s">
        <v>776</v>
      </c>
      <c r="L43" s="6" t="s">
        <v>776</v>
      </c>
      <c r="M43" s="5">
        <v>0</v>
      </c>
      <c r="N43" s="7">
        <v>65.97</v>
      </c>
      <c r="O43">
        <f ca="1">IF(LEFT(tblSales[[#This Row],[Category]],1)="A",RANDBETWEEN(1,4),RANDBETWEEN(2,7))</f>
        <v>3</v>
      </c>
      <c r="P43" s="7">
        <f>IF(COUNTIF($A$2:A43,A43)=1,SUMIFS(tblSales[Revenue],tblSales[Order ID],tblSales[[#This Row],[Order ID]]),"")</f>
        <v>65.97</v>
      </c>
      <c r="Q43" t="str">
        <f>TEXT(tblSales[[#This Row],[Date]],"ddd")</f>
        <v>Mon</v>
      </c>
      <c r="R43">
        <f>1/COUNTIF(tblSales[Order ID],tblSales[[#This Row],[Order ID]])</f>
        <v>1</v>
      </c>
    </row>
    <row r="44" spans="1:18" x14ac:dyDescent="0.35">
      <c r="A44">
        <v>201913</v>
      </c>
      <c r="B44" s="3">
        <v>45483</v>
      </c>
      <c r="C44">
        <v>125487</v>
      </c>
      <c r="D44">
        <v>100250</v>
      </c>
      <c r="E44" t="s">
        <v>781</v>
      </c>
      <c r="F44" t="s">
        <v>797</v>
      </c>
      <c r="G44">
        <v>2</v>
      </c>
      <c r="H44" t="str" cm="1">
        <f t="array" ref="H44">_xlfn._ARRAY(_xlfn._ARRAYROW(_xlfn._xlws.FILTER(tblSizes[[Size]:[Qty]],(tblSizes[Order ID]=tblSales[[#This Row],[Order ID]])*(tblSizes[Product]=tblSales[[#This Row],[Product Name]]),"")))</f>
        <v/>
      </c>
      <c r="I44" s="5">
        <v>189</v>
      </c>
      <c r="J44" t="s">
        <v>775</v>
      </c>
      <c r="K44" t="s">
        <v>776</v>
      </c>
      <c r="L44" s="6" t="s">
        <v>776</v>
      </c>
      <c r="M44" s="5">
        <v>0</v>
      </c>
      <c r="N44" s="7">
        <v>378</v>
      </c>
      <c r="O44">
        <f ca="1">IF(LEFT(tblSales[[#This Row],[Category]],1)="A",RANDBETWEEN(1,4),RANDBETWEEN(2,7))</f>
        <v>3</v>
      </c>
      <c r="P44" s="7">
        <f>IF(COUNTIF($A$2:A44,A44)=1,SUMIFS(tblSales[Revenue],tblSales[Order ID],tblSales[[#This Row],[Order ID]]),"")</f>
        <v>396.99</v>
      </c>
      <c r="Q44" t="str">
        <f>TEXT(tblSales[[#This Row],[Date]],"ddd")</f>
        <v>Wed</v>
      </c>
      <c r="R44">
        <f>1/COUNTIF(tblSales[Order ID],tblSales[[#This Row],[Order ID]])</f>
        <v>0.5</v>
      </c>
    </row>
    <row r="45" spans="1:18" x14ac:dyDescent="0.35">
      <c r="A45">
        <v>201913</v>
      </c>
      <c r="B45" s="3">
        <v>45483</v>
      </c>
      <c r="C45">
        <v>125487</v>
      </c>
      <c r="D45">
        <v>200549</v>
      </c>
      <c r="E45" t="s">
        <v>777</v>
      </c>
      <c r="F45" t="s">
        <v>778</v>
      </c>
      <c r="G45">
        <v>1</v>
      </c>
      <c r="H45" t="str" cm="1">
        <f t="array" ref="H45">_xlfn._ARRAY(_xlfn._ARRAYROW(_xlfn._xlws.FILTER(tblSizes[[Size]:[Qty]],(tblSizes[Order ID]=tblSales[[#This Row],[Order ID]])*(tblSizes[Product]=tblSales[[#This Row],[Product Name]]),"")))</f>
        <v/>
      </c>
      <c r="I45" s="5">
        <v>18.989999999999998</v>
      </c>
      <c r="J45" t="s">
        <v>775</v>
      </c>
      <c r="K45" t="s">
        <v>776</v>
      </c>
      <c r="L45" s="6" t="s">
        <v>776</v>
      </c>
      <c r="M45" s="5">
        <v>0</v>
      </c>
      <c r="N45" s="7">
        <v>18.989999999999998</v>
      </c>
      <c r="O45">
        <f ca="1">IF(LEFT(tblSales[[#This Row],[Category]],1)="A",RANDBETWEEN(1,4),RANDBETWEEN(2,7))</f>
        <v>4</v>
      </c>
      <c r="P45" s="7" t="str">
        <f>IF(COUNTIF($A$2:A45,A45)=1,SUMIFS(tblSales[Revenue],tblSales[Order ID],tblSales[[#This Row],[Order ID]]),"")</f>
        <v/>
      </c>
      <c r="Q45" t="str">
        <f>TEXT(tblSales[[#This Row],[Date]],"ddd")</f>
        <v>Wed</v>
      </c>
      <c r="R45">
        <f>1/COUNTIF(tblSales[Order ID],tblSales[[#This Row],[Order ID]])</f>
        <v>0.5</v>
      </c>
    </row>
    <row r="46" spans="1:18" x14ac:dyDescent="0.35">
      <c r="A46">
        <v>201914</v>
      </c>
      <c r="B46" s="3">
        <v>45483</v>
      </c>
      <c r="C46">
        <v>103523</v>
      </c>
      <c r="D46">
        <v>100250</v>
      </c>
      <c r="E46" t="s">
        <v>781</v>
      </c>
      <c r="F46" t="s">
        <v>797</v>
      </c>
      <c r="G46">
        <v>3</v>
      </c>
      <c r="H46" t="str" cm="1">
        <f t="array" ref="H46">_xlfn._ARRAY(_xlfn._ARRAYROW(_xlfn._xlws.FILTER(tblSizes[[Size]:[Qty]],(tblSizes[Order ID]=tblSales[[#This Row],[Order ID]])*(tblSizes[Product]=tblSales[[#This Row],[Product Name]]),"")))</f>
        <v/>
      </c>
      <c r="I46" s="5">
        <v>189</v>
      </c>
      <c r="J46" t="s">
        <v>775</v>
      </c>
      <c r="K46" t="s">
        <v>776</v>
      </c>
      <c r="L46" s="6" t="s">
        <v>776</v>
      </c>
      <c r="M46" s="5">
        <v>0</v>
      </c>
      <c r="N46" s="7">
        <v>567</v>
      </c>
      <c r="O46">
        <f ca="1">IF(LEFT(tblSales[[#This Row],[Category]],1)="A",RANDBETWEEN(1,4),RANDBETWEEN(2,7))</f>
        <v>6</v>
      </c>
      <c r="P46" s="7">
        <f>IF(COUNTIF($A$2:A46,A46)=1,SUMIFS(tblSales[Revenue],tblSales[Order ID],tblSales[[#This Row],[Order ID]]),"")</f>
        <v>585.99</v>
      </c>
      <c r="Q46" t="str">
        <f>TEXT(tblSales[[#This Row],[Date]],"ddd")</f>
        <v>Wed</v>
      </c>
      <c r="R46">
        <f>1/COUNTIF(tblSales[Order ID],tblSales[[#This Row],[Order ID]])</f>
        <v>0.5</v>
      </c>
    </row>
    <row r="47" spans="1:18" x14ac:dyDescent="0.35">
      <c r="A47">
        <v>201914</v>
      </c>
      <c r="B47" s="3">
        <v>45483</v>
      </c>
      <c r="C47">
        <v>103523</v>
      </c>
      <c r="D47">
        <v>200549</v>
      </c>
      <c r="E47" t="s">
        <v>777</v>
      </c>
      <c r="F47" t="s">
        <v>778</v>
      </c>
      <c r="G47">
        <v>1</v>
      </c>
      <c r="H47" t="str" cm="1">
        <f t="array" ref="H47">_xlfn._ARRAY(_xlfn._ARRAYROW(_xlfn._xlws.FILTER(tblSizes[[Size]:[Qty]],(tblSizes[Order ID]=tblSales[[#This Row],[Order ID]])*(tblSizes[Product]=tblSales[[#This Row],[Product Name]]),"")))</f>
        <v/>
      </c>
      <c r="I47" s="5">
        <v>18.989999999999998</v>
      </c>
      <c r="J47" t="s">
        <v>775</v>
      </c>
      <c r="K47" t="s">
        <v>776</v>
      </c>
      <c r="L47" s="6" t="s">
        <v>776</v>
      </c>
      <c r="M47" s="5">
        <v>0</v>
      </c>
      <c r="N47" s="7">
        <v>18.989999999999998</v>
      </c>
      <c r="O47">
        <f ca="1">IF(LEFT(tblSales[[#This Row],[Category]],1)="A",RANDBETWEEN(1,4),RANDBETWEEN(2,7))</f>
        <v>4</v>
      </c>
      <c r="P47" s="7" t="str">
        <f>IF(COUNTIF($A$2:A47,A47)=1,SUMIFS(tblSales[Revenue],tblSales[Order ID],tblSales[[#This Row],[Order ID]]),"")</f>
        <v/>
      </c>
      <c r="Q47" t="str">
        <f>TEXT(tblSales[[#This Row],[Date]],"ddd")</f>
        <v>Wed</v>
      </c>
      <c r="R47">
        <f>1/COUNTIF(tblSales[Order ID],tblSales[[#This Row],[Order ID]])</f>
        <v>0.5</v>
      </c>
    </row>
    <row r="48" spans="1:18" x14ac:dyDescent="0.35">
      <c r="A48">
        <v>201915</v>
      </c>
      <c r="B48" s="3">
        <v>45483</v>
      </c>
      <c r="C48">
        <v>108247</v>
      </c>
      <c r="D48">
        <v>100250</v>
      </c>
      <c r="E48" t="s">
        <v>781</v>
      </c>
      <c r="F48" t="s">
        <v>797</v>
      </c>
      <c r="G48">
        <v>2</v>
      </c>
      <c r="H48" t="str" cm="1">
        <f t="array" ref="H48">_xlfn._ARRAY(_xlfn._ARRAYROW(_xlfn._xlws.FILTER(tblSizes[[Size]:[Qty]],(tblSizes[Order ID]=tblSales[[#This Row],[Order ID]])*(tblSizes[Product]=tblSales[[#This Row],[Product Name]]),"")))</f>
        <v/>
      </c>
      <c r="I48" s="5">
        <v>189</v>
      </c>
      <c r="J48" t="s">
        <v>775</v>
      </c>
      <c r="K48" t="s">
        <v>776</v>
      </c>
      <c r="L48" s="6" t="s">
        <v>776</v>
      </c>
      <c r="M48" s="5">
        <v>0</v>
      </c>
      <c r="N48" s="7">
        <v>378</v>
      </c>
      <c r="O48">
        <f ca="1">IF(LEFT(tblSales[[#This Row],[Category]],1)="A",RANDBETWEEN(1,4),RANDBETWEEN(2,7))</f>
        <v>4</v>
      </c>
      <c r="P48" s="7">
        <f>IF(COUNTIF($A$2:A48,A48)=1,SUMIFS(tblSales[Revenue],tblSales[Order ID],tblSales[[#This Row],[Order ID]]),"")</f>
        <v>399.99</v>
      </c>
      <c r="Q48" t="str">
        <f>TEXT(tblSales[[#This Row],[Date]],"ddd")</f>
        <v>Wed</v>
      </c>
      <c r="R48">
        <f>1/COUNTIF(tblSales[Order ID],tblSales[[#This Row],[Order ID]])</f>
        <v>0.5</v>
      </c>
    </row>
    <row r="49" spans="1:18" x14ac:dyDescent="0.35">
      <c r="A49">
        <v>201915</v>
      </c>
      <c r="B49" s="3">
        <v>45483</v>
      </c>
      <c r="C49">
        <v>108247</v>
      </c>
      <c r="D49">
        <v>300191</v>
      </c>
      <c r="E49" t="s">
        <v>773</v>
      </c>
      <c r="F49" t="s">
        <v>791</v>
      </c>
      <c r="G49">
        <v>1</v>
      </c>
      <c r="H49" t="str" cm="1">
        <f t="array" ref="H49">_xlfn._ARRAY(_xlfn._ARRAYROW(_xlfn._xlws.FILTER(tblSizes[[Size]:[Qty]],(tblSizes[Order ID]=tblSales[[#This Row],[Order ID]])*(tblSizes[Product]=tblSales[[#This Row],[Product Name]]),"")))</f>
        <v/>
      </c>
      <c r="I49" s="5">
        <v>21.99</v>
      </c>
      <c r="J49" t="s">
        <v>775</v>
      </c>
      <c r="K49" t="s">
        <v>776</v>
      </c>
      <c r="L49" s="6" t="s">
        <v>776</v>
      </c>
      <c r="M49" s="5">
        <v>0</v>
      </c>
      <c r="N49" s="7">
        <v>21.99</v>
      </c>
      <c r="O49">
        <f ca="1">IF(LEFT(tblSales[[#This Row],[Category]],1)="A",RANDBETWEEN(1,4),RANDBETWEEN(2,7))</f>
        <v>4</v>
      </c>
      <c r="P49" s="7" t="str">
        <f>IF(COUNTIF($A$2:A49,A49)=1,SUMIFS(tblSales[Revenue],tblSales[Order ID],tblSales[[#This Row],[Order ID]]),"")</f>
        <v/>
      </c>
      <c r="Q49" t="str">
        <f>TEXT(tblSales[[#This Row],[Date]],"ddd")</f>
        <v>Wed</v>
      </c>
      <c r="R49">
        <f>1/COUNTIF(tblSales[Order ID],tblSales[[#This Row],[Order ID]])</f>
        <v>0.5</v>
      </c>
    </row>
    <row r="50" spans="1:18" x14ac:dyDescent="0.35">
      <c r="A50">
        <v>201916</v>
      </c>
      <c r="B50" s="3">
        <v>45492</v>
      </c>
      <c r="C50">
        <v>123744</v>
      </c>
      <c r="D50">
        <v>300185</v>
      </c>
      <c r="E50" t="s">
        <v>773</v>
      </c>
      <c r="F50" t="s">
        <v>787</v>
      </c>
      <c r="G50">
        <v>1</v>
      </c>
      <c r="H50" t="str" cm="1">
        <f t="array" ref="H50">_xlfn._ARRAY(_xlfn._ARRAYROW(_xlfn._xlws.FILTER(tblSizes[[Size]:[Qty]],(tblSizes[Order ID]=tblSales[[#This Row],[Order ID]])*(tblSizes[Product]=tblSales[[#This Row],[Product Name]]),"")))</f>
        <v/>
      </c>
      <c r="I50" s="5">
        <v>29.99</v>
      </c>
      <c r="J50" t="s">
        <v>775</v>
      </c>
      <c r="K50" t="s">
        <v>776</v>
      </c>
      <c r="L50" s="6" t="s">
        <v>776</v>
      </c>
      <c r="M50" s="5">
        <v>0</v>
      </c>
      <c r="N50" s="7">
        <v>29.99</v>
      </c>
      <c r="O50">
        <f ca="1">IF(LEFT(tblSales[[#This Row],[Category]],1)="A",RANDBETWEEN(1,4),RANDBETWEEN(2,7))</f>
        <v>2</v>
      </c>
      <c r="P50" s="7">
        <f>IF(COUNTIF($A$2:A50,A50)=1,SUMIFS(tblSales[Revenue],tblSales[Order ID],tblSales[[#This Row],[Order ID]]),"")</f>
        <v>1736.95</v>
      </c>
      <c r="Q50" t="str">
        <f>TEXT(tblSales[[#This Row],[Date]],"ddd")</f>
        <v>Fri</v>
      </c>
      <c r="R50">
        <f>1/COUNTIF(tblSales[Order ID],tblSales[[#This Row],[Order ID]])</f>
        <v>0.2</v>
      </c>
    </row>
    <row r="51" spans="1:18" x14ac:dyDescent="0.35">
      <c r="A51">
        <v>201916</v>
      </c>
      <c r="B51" s="3">
        <v>45492</v>
      </c>
      <c r="C51">
        <v>123744</v>
      </c>
      <c r="D51">
        <v>300185</v>
      </c>
      <c r="E51" t="s">
        <v>773</v>
      </c>
      <c r="F51" t="s">
        <v>787</v>
      </c>
      <c r="G51">
        <v>2</v>
      </c>
      <c r="H51" t="str" cm="1">
        <f t="array" ref="H51">_xlfn._ARRAY(_xlfn._ARRAYROW(_xlfn._xlws.FILTER(tblSizes[[Size]:[Qty]],(tblSizes[Order ID]=tblSales[[#This Row],[Order ID]])*(tblSizes[Product]=tblSales[[#This Row],[Product Name]]),"")))</f>
        <v/>
      </c>
      <c r="I51" s="5">
        <v>29.99</v>
      </c>
      <c r="J51" t="s">
        <v>775</v>
      </c>
      <c r="K51" t="s">
        <v>776</v>
      </c>
      <c r="L51" s="6" t="s">
        <v>776</v>
      </c>
      <c r="M51" s="5">
        <v>0</v>
      </c>
      <c r="N51" s="7">
        <v>59.98</v>
      </c>
      <c r="O51">
        <f ca="1">IF(LEFT(tblSales[[#This Row],[Category]],1)="A",RANDBETWEEN(1,4),RANDBETWEEN(2,7))</f>
        <v>2</v>
      </c>
      <c r="P51" s="7" t="str">
        <f>IF(COUNTIF($A$2:A51,A51)=1,SUMIFS(tblSales[Revenue],tblSales[Order ID],tblSales[[#This Row],[Order ID]]),"")</f>
        <v/>
      </c>
      <c r="Q51" t="str">
        <f>TEXT(tblSales[[#This Row],[Date]],"ddd")</f>
        <v>Fri</v>
      </c>
      <c r="R51">
        <f>1/COUNTIF(tblSales[Order ID],tblSales[[#This Row],[Order ID]])</f>
        <v>0.2</v>
      </c>
    </row>
    <row r="52" spans="1:18" x14ac:dyDescent="0.35">
      <c r="A52">
        <v>201916</v>
      </c>
      <c r="B52" s="3">
        <v>45492</v>
      </c>
      <c r="C52">
        <v>123744</v>
      </c>
      <c r="D52">
        <v>100254</v>
      </c>
      <c r="E52" t="s">
        <v>781</v>
      </c>
      <c r="F52" t="s">
        <v>789</v>
      </c>
      <c r="G52">
        <v>2</v>
      </c>
      <c r="H52" t="str" cm="1">
        <f t="array" ref="H52">_xlfn._ARRAY(_xlfn._ARRAYROW(_xlfn._xlws.FILTER(tblSizes[[Size]:[Qty]],(tblSizes[Order ID]=tblSales[[#This Row],[Order ID]])*(tblSizes[Product]=tblSales[[#This Row],[Product Name]]),"")))</f>
        <v/>
      </c>
      <c r="I52" s="5">
        <v>799</v>
      </c>
      <c r="J52" t="s">
        <v>775</v>
      </c>
      <c r="K52" t="s">
        <v>776</v>
      </c>
      <c r="L52" s="6" t="s">
        <v>776</v>
      </c>
      <c r="M52" s="5">
        <v>0</v>
      </c>
      <c r="N52" s="7">
        <v>1598</v>
      </c>
      <c r="O52">
        <f ca="1">IF(LEFT(tblSales[[#This Row],[Category]],1)="A",RANDBETWEEN(1,4),RANDBETWEEN(2,7))</f>
        <v>5</v>
      </c>
      <c r="P52" s="7" t="str">
        <f>IF(COUNTIF($A$2:A52,A52)=1,SUMIFS(tblSales[Revenue],tblSales[Order ID],tblSales[[#This Row],[Order ID]]),"")</f>
        <v/>
      </c>
      <c r="Q52" t="str">
        <f>TEXT(tblSales[[#This Row],[Date]],"ddd")</f>
        <v>Fri</v>
      </c>
      <c r="R52">
        <f>1/COUNTIF(tblSales[Order ID],tblSales[[#This Row],[Order ID]])</f>
        <v>0.2</v>
      </c>
    </row>
    <row r="53" spans="1:18" x14ac:dyDescent="0.35">
      <c r="A53">
        <v>201916</v>
      </c>
      <c r="B53" s="3">
        <v>45492</v>
      </c>
      <c r="C53">
        <v>123744</v>
      </c>
      <c r="D53">
        <v>300185</v>
      </c>
      <c r="E53" t="s">
        <v>773</v>
      </c>
      <c r="F53" t="s">
        <v>787</v>
      </c>
      <c r="G53">
        <v>1</v>
      </c>
      <c r="H53" t="str" cm="1">
        <f t="array" ref="H53">_xlfn._ARRAY(_xlfn._ARRAYROW(_xlfn._xlws.FILTER(tblSizes[[Size]:[Qty]],(tblSizes[Order ID]=tblSales[[#This Row],[Order ID]])*(tblSizes[Product]=tblSales[[#This Row],[Product Name]]),"")))</f>
        <v/>
      </c>
      <c r="I53" s="5">
        <v>29.99</v>
      </c>
      <c r="J53" t="s">
        <v>775</v>
      </c>
      <c r="K53" t="s">
        <v>776</v>
      </c>
      <c r="L53" s="6" t="s">
        <v>776</v>
      </c>
      <c r="M53" s="5">
        <v>0</v>
      </c>
      <c r="N53" s="7">
        <v>29.99</v>
      </c>
      <c r="O53">
        <f ca="1">IF(LEFT(tblSales[[#This Row],[Category]],1)="A",RANDBETWEEN(1,4),RANDBETWEEN(2,7))</f>
        <v>3</v>
      </c>
      <c r="P53" s="7" t="str">
        <f>IF(COUNTIF($A$2:A53,A53)=1,SUMIFS(tblSales[Revenue],tblSales[Order ID],tblSales[[#This Row],[Order ID]]),"")</f>
        <v/>
      </c>
      <c r="Q53" t="str">
        <f>TEXT(tblSales[[#This Row],[Date]],"ddd")</f>
        <v>Fri</v>
      </c>
      <c r="R53">
        <f>1/COUNTIF(tblSales[Order ID],tblSales[[#This Row],[Order ID]])</f>
        <v>0.2</v>
      </c>
    </row>
    <row r="54" spans="1:18" x14ac:dyDescent="0.35">
      <c r="A54">
        <v>201916</v>
      </c>
      <c r="B54" s="3">
        <v>45492</v>
      </c>
      <c r="C54">
        <v>123744</v>
      </c>
      <c r="D54">
        <v>200558</v>
      </c>
      <c r="E54" t="s">
        <v>777</v>
      </c>
      <c r="F54" t="s">
        <v>793</v>
      </c>
      <c r="G54">
        <v>1</v>
      </c>
      <c r="H54" t="str" cm="1">
        <f t="array" ref="H54">_xlfn._ARRAY(_xlfn._ARRAYROW(_xlfn._xlws.FILTER(tblSizes[[Size]:[Qty]],(tblSizes[Order ID]=tblSales[[#This Row],[Order ID]])*(tblSizes[Product]=tblSales[[#This Row],[Product Name]]),"")))</f>
        <v/>
      </c>
      <c r="I54" s="5">
        <v>18.989999999999998</v>
      </c>
      <c r="J54" t="s">
        <v>775</v>
      </c>
      <c r="K54" t="s">
        <v>776</v>
      </c>
      <c r="L54" s="6" t="s">
        <v>776</v>
      </c>
      <c r="M54" s="5">
        <v>0</v>
      </c>
      <c r="N54" s="7">
        <v>18.989999999999998</v>
      </c>
      <c r="O54">
        <f ca="1">IF(LEFT(tblSales[[#This Row],[Category]],1)="A",RANDBETWEEN(1,4),RANDBETWEEN(2,7))</f>
        <v>2</v>
      </c>
      <c r="P54" s="7" t="str">
        <f>IF(COUNTIF($A$2:A54,A54)=1,SUMIFS(tblSales[Revenue],tblSales[Order ID],tblSales[[#This Row],[Order ID]]),"")</f>
        <v/>
      </c>
      <c r="Q54" t="str">
        <f>TEXT(tblSales[[#This Row],[Date]],"ddd")</f>
        <v>Fri</v>
      </c>
      <c r="R54">
        <f>1/COUNTIF(tblSales[Order ID],tblSales[[#This Row],[Order ID]])</f>
        <v>0.2</v>
      </c>
    </row>
    <row r="55" spans="1:18" x14ac:dyDescent="0.35">
      <c r="A55">
        <v>201917</v>
      </c>
      <c r="B55" s="3">
        <v>45482</v>
      </c>
      <c r="C55">
        <v>122370</v>
      </c>
      <c r="D55">
        <v>200549</v>
      </c>
      <c r="E55" t="s">
        <v>777</v>
      </c>
      <c r="F55" t="s">
        <v>778</v>
      </c>
      <c r="G55">
        <v>1</v>
      </c>
      <c r="H55" t="str" cm="1">
        <f t="array" ref="H55">_xlfn._ARRAY(_xlfn._ARRAYROW(_xlfn._xlws.FILTER(tblSizes[[Size]:[Qty]],(tblSizes[Order ID]=tblSales[[#This Row],[Order ID]])*(tblSizes[Product]=tblSales[[#This Row],[Product Name]]),"")))</f>
        <v/>
      </c>
      <c r="I55" s="5">
        <v>18.989999999999998</v>
      </c>
      <c r="J55" t="s">
        <v>775</v>
      </c>
      <c r="K55" t="s">
        <v>776</v>
      </c>
      <c r="L55" s="6" t="s">
        <v>776</v>
      </c>
      <c r="M55" s="5">
        <v>0</v>
      </c>
      <c r="N55" s="7">
        <v>18.989999999999998</v>
      </c>
      <c r="O55">
        <f ca="1">IF(LEFT(tblSales[[#This Row],[Category]],1)="A",RANDBETWEEN(1,4),RANDBETWEEN(2,7))</f>
        <v>3</v>
      </c>
      <c r="P55" s="7">
        <f>IF(COUNTIF($A$2:A55,A55)=1,SUMIFS(tblSales[Revenue],tblSales[Order ID],tblSales[[#This Row],[Order ID]]),"")</f>
        <v>18.989999999999998</v>
      </c>
      <c r="Q55" t="str">
        <f>TEXT(tblSales[[#This Row],[Date]],"ddd")</f>
        <v>Tue</v>
      </c>
      <c r="R55">
        <f>1/COUNTIF(tblSales[Order ID],tblSales[[#This Row],[Order ID]])</f>
        <v>1</v>
      </c>
    </row>
    <row r="56" spans="1:18" x14ac:dyDescent="0.35">
      <c r="A56">
        <v>201918</v>
      </c>
      <c r="B56" s="3">
        <v>45492</v>
      </c>
      <c r="C56">
        <v>121115</v>
      </c>
      <c r="D56">
        <v>200549</v>
      </c>
      <c r="E56" t="s">
        <v>777</v>
      </c>
      <c r="F56" t="s">
        <v>778</v>
      </c>
      <c r="G56">
        <v>1</v>
      </c>
      <c r="H56" t="str" cm="1">
        <f t="array" ref="H56">_xlfn._ARRAY(_xlfn._ARRAYROW(_xlfn._xlws.FILTER(tblSizes[[Size]:[Qty]],(tblSizes[Order ID]=tblSales[[#This Row],[Order ID]])*(tblSizes[Product]=tblSales[[#This Row],[Product Name]]),"")))</f>
        <v/>
      </c>
      <c r="I56" s="5">
        <v>18.989999999999998</v>
      </c>
      <c r="J56" t="s">
        <v>775</v>
      </c>
      <c r="K56" t="s">
        <v>776</v>
      </c>
      <c r="L56" s="6" t="s">
        <v>776</v>
      </c>
      <c r="M56" s="5">
        <v>0</v>
      </c>
      <c r="N56" s="7">
        <v>18.989999999999998</v>
      </c>
      <c r="O56">
        <f ca="1">IF(LEFT(tblSales[[#This Row],[Category]],1)="A",RANDBETWEEN(1,4),RANDBETWEEN(2,7))</f>
        <v>2</v>
      </c>
      <c r="P56" s="7">
        <f>IF(COUNTIF($A$2:A56,A56)=1,SUMIFS(tblSales[Revenue],tblSales[Order ID],tblSales[[#This Row],[Order ID]]),"")</f>
        <v>18.989999999999998</v>
      </c>
      <c r="Q56" t="str">
        <f>TEXT(tblSales[[#This Row],[Date]],"ddd")</f>
        <v>Fri</v>
      </c>
      <c r="R56">
        <f>1/COUNTIF(tblSales[Order ID],tblSales[[#This Row],[Order ID]])</f>
        <v>1</v>
      </c>
    </row>
    <row r="57" spans="1:18" x14ac:dyDescent="0.35">
      <c r="A57">
        <v>201919</v>
      </c>
      <c r="B57" s="3">
        <v>45492</v>
      </c>
      <c r="C57">
        <v>112988</v>
      </c>
      <c r="D57">
        <v>200552</v>
      </c>
      <c r="E57" t="s">
        <v>777</v>
      </c>
      <c r="F57" t="s">
        <v>798</v>
      </c>
      <c r="G57">
        <v>1</v>
      </c>
      <c r="H57" t="str" cm="1">
        <f t="array" ref="H57">_xlfn._ARRAY(_xlfn._ARRAYROW(_xlfn._xlws.FILTER(tblSizes[[Size]:[Qty]],(tblSizes[Order ID]=tblSales[[#This Row],[Order ID]])*(tblSizes[Product]=tblSales[[#This Row],[Product Name]]),"")))</f>
        <v/>
      </c>
      <c r="I57" s="5">
        <v>49.99</v>
      </c>
      <c r="J57" t="s">
        <v>775</v>
      </c>
      <c r="K57" t="s">
        <v>776</v>
      </c>
      <c r="L57" s="6" t="s">
        <v>776</v>
      </c>
      <c r="M57" s="5">
        <v>0</v>
      </c>
      <c r="N57" s="7">
        <v>49.99</v>
      </c>
      <c r="O57">
        <f ca="1">IF(LEFT(tblSales[[#This Row],[Category]],1)="A",RANDBETWEEN(1,4),RANDBETWEEN(2,7))</f>
        <v>2</v>
      </c>
      <c r="P57" s="7">
        <f>IF(COUNTIF($A$2:A57,A57)=1,SUMIFS(tblSales[Revenue],tblSales[Order ID],tblSales[[#This Row],[Order ID]]),"")</f>
        <v>49.99</v>
      </c>
      <c r="Q57" t="str">
        <f>TEXT(tblSales[[#This Row],[Date]],"ddd")</f>
        <v>Fri</v>
      </c>
      <c r="R57">
        <f>1/COUNTIF(tblSales[Order ID],tblSales[[#This Row],[Order ID]])</f>
        <v>1</v>
      </c>
    </row>
    <row r="58" spans="1:18" x14ac:dyDescent="0.35">
      <c r="A58">
        <v>201920</v>
      </c>
      <c r="B58" s="3">
        <v>45492</v>
      </c>
      <c r="C58">
        <v>110914</v>
      </c>
      <c r="D58">
        <v>300191</v>
      </c>
      <c r="E58" t="s">
        <v>773</v>
      </c>
      <c r="F58" t="s">
        <v>791</v>
      </c>
      <c r="G58">
        <v>1</v>
      </c>
      <c r="H58" t="str" cm="1">
        <f t="array" ref="H58">_xlfn._ARRAY(_xlfn._ARRAYROW(_xlfn._xlws.FILTER(tblSizes[[Size]:[Qty]],(tblSizes[Order ID]=tblSales[[#This Row],[Order ID]])*(tblSizes[Product]=tblSales[[#This Row],[Product Name]]),"")))</f>
        <v/>
      </c>
      <c r="I58" s="5">
        <v>21.99</v>
      </c>
      <c r="J58" t="s">
        <v>775</v>
      </c>
      <c r="K58" t="s">
        <v>776</v>
      </c>
      <c r="L58" s="6" t="s">
        <v>776</v>
      </c>
      <c r="M58" s="5">
        <v>0</v>
      </c>
      <c r="N58" s="7">
        <v>21.99</v>
      </c>
      <c r="O58">
        <f ca="1">IF(LEFT(tblSales[[#This Row],[Category]],1)="A",RANDBETWEEN(1,4),RANDBETWEEN(2,7))</f>
        <v>3</v>
      </c>
      <c r="P58" s="7">
        <f>IF(COUNTIF($A$2:A58,A58)=1,SUMIFS(tblSales[Revenue],tblSales[Order ID],tblSales[[#This Row],[Order ID]]),"")</f>
        <v>3943.93</v>
      </c>
      <c r="Q58" t="str">
        <f>TEXT(tblSales[[#This Row],[Date]],"ddd")</f>
        <v>Fri</v>
      </c>
      <c r="R58">
        <f>1/COUNTIF(tblSales[Order ID],tblSales[[#This Row],[Order ID]])</f>
        <v>0.16666666666666666</v>
      </c>
    </row>
    <row r="59" spans="1:18" x14ac:dyDescent="0.35">
      <c r="A59">
        <v>201920</v>
      </c>
      <c r="B59" s="3">
        <v>45492</v>
      </c>
      <c r="C59">
        <v>110914</v>
      </c>
      <c r="D59">
        <v>200549</v>
      </c>
      <c r="E59" t="s">
        <v>777</v>
      </c>
      <c r="F59" t="s">
        <v>778</v>
      </c>
      <c r="G59">
        <v>3</v>
      </c>
      <c r="H59" t="str" cm="1">
        <f t="array" ref="H59">_xlfn._ARRAY(_xlfn._ARRAYROW(_xlfn._xlws.FILTER(tblSizes[[Size]:[Qty]],(tblSizes[Order ID]=tblSales[[#This Row],[Order ID]])*(tblSizes[Product]=tblSales[[#This Row],[Product Name]]),"")))</f>
        <v/>
      </c>
      <c r="I59" s="5">
        <v>18.989999999999998</v>
      </c>
      <c r="J59" t="s">
        <v>775</v>
      </c>
      <c r="K59" t="s">
        <v>776</v>
      </c>
      <c r="L59" s="6" t="s">
        <v>776</v>
      </c>
      <c r="M59" s="5">
        <v>0</v>
      </c>
      <c r="N59" s="7">
        <v>56.97</v>
      </c>
      <c r="O59">
        <f ca="1">IF(LEFT(tblSales[[#This Row],[Category]],1)="A",RANDBETWEEN(1,4),RANDBETWEEN(2,7))</f>
        <v>2</v>
      </c>
      <c r="P59" s="7" t="str">
        <f>IF(COUNTIF($A$2:A59,A59)=1,SUMIFS(tblSales[Revenue],tblSales[Order ID],tblSales[[#This Row],[Order ID]]),"")</f>
        <v/>
      </c>
      <c r="Q59" t="str">
        <f>TEXT(tblSales[[#This Row],[Date]],"ddd")</f>
        <v>Fri</v>
      </c>
      <c r="R59">
        <f>1/COUNTIF(tblSales[Order ID],tblSales[[#This Row],[Order ID]])</f>
        <v>0.16666666666666666</v>
      </c>
    </row>
    <row r="60" spans="1:18" x14ac:dyDescent="0.35">
      <c r="A60">
        <v>201920</v>
      </c>
      <c r="B60" s="3">
        <v>45492</v>
      </c>
      <c r="C60">
        <v>110914</v>
      </c>
      <c r="D60">
        <v>100256</v>
      </c>
      <c r="E60" t="s">
        <v>781</v>
      </c>
      <c r="F60" t="s">
        <v>799</v>
      </c>
      <c r="G60">
        <v>2</v>
      </c>
      <c r="H60" t="str" cm="1">
        <f t="array" ref="H60">_xlfn._ARRAY(_xlfn._ARRAYROW(_xlfn._xlws.FILTER(tblSizes[[Size]:[Qty]],(tblSizes[Order ID]=tblSales[[#This Row],[Order ID]])*(tblSizes[Product]=tblSales[[#This Row],[Product Name]]),"")))</f>
        <v/>
      </c>
      <c r="I60" s="5">
        <v>1499</v>
      </c>
      <c r="J60" t="s">
        <v>775</v>
      </c>
      <c r="K60" t="s">
        <v>776</v>
      </c>
      <c r="L60" s="6" t="s">
        <v>776</v>
      </c>
      <c r="M60" s="5">
        <v>0</v>
      </c>
      <c r="N60" s="7">
        <v>2998</v>
      </c>
      <c r="O60">
        <f ca="1">IF(LEFT(tblSales[[#This Row],[Category]],1)="A",RANDBETWEEN(1,4),RANDBETWEEN(2,7))</f>
        <v>7</v>
      </c>
      <c r="P60" s="7" t="str">
        <f>IF(COUNTIF($A$2:A60,A60)=1,SUMIFS(tblSales[Revenue],tblSales[Order ID],tblSales[[#This Row],[Order ID]]),"")</f>
        <v/>
      </c>
      <c r="Q60" t="str">
        <f>TEXT(tblSales[[#This Row],[Date]],"ddd")</f>
        <v>Fri</v>
      </c>
      <c r="R60">
        <f>1/COUNTIF(tblSales[Order ID],tblSales[[#This Row],[Order ID]])</f>
        <v>0.16666666666666666</v>
      </c>
    </row>
    <row r="61" spans="1:18" x14ac:dyDescent="0.35">
      <c r="A61">
        <v>201920</v>
      </c>
      <c r="B61" s="3">
        <v>45492</v>
      </c>
      <c r="C61">
        <v>110914</v>
      </c>
      <c r="D61">
        <v>300185</v>
      </c>
      <c r="E61" t="s">
        <v>773</v>
      </c>
      <c r="F61" t="s">
        <v>787</v>
      </c>
      <c r="G61">
        <v>1</v>
      </c>
      <c r="H61" t="str" cm="1">
        <f t="array" ref="H61">_xlfn._ARRAY(_xlfn._ARRAYROW(_xlfn._xlws.FILTER(tblSizes[[Size]:[Qty]],(tblSizes[Order ID]=tblSales[[#This Row],[Order ID]])*(tblSizes[Product]=tblSales[[#This Row],[Product Name]]),"")))</f>
        <v/>
      </c>
      <c r="I61" s="5">
        <v>29.99</v>
      </c>
      <c r="J61" t="s">
        <v>775</v>
      </c>
      <c r="K61" t="s">
        <v>776</v>
      </c>
      <c r="L61" s="6" t="s">
        <v>776</v>
      </c>
      <c r="M61" s="5">
        <v>0</v>
      </c>
      <c r="N61" s="7">
        <v>29.99</v>
      </c>
      <c r="O61">
        <f ca="1">IF(LEFT(tblSales[[#This Row],[Category]],1)="A",RANDBETWEEN(1,4),RANDBETWEEN(2,7))</f>
        <v>2</v>
      </c>
      <c r="P61" s="7" t="str">
        <f>IF(COUNTIF($A$2:A61,A61)=1,SUMIFS(tblSales[Revenue],tblSales[Order ID],tblSales[[#This Row],[Order ID]]),"")</f>
        <v/>
      </c>
      <c r="Q61" t="str">
        <f>TEXT(tblSales[[#This Row],[Date]],"ddd")</f>
        <v>Fri</v>
      </c>
      <c r="R61">
        <f>1/COUNTIF(tblSales[Order ID],tblSales[[#This Row],[Order ID]])</f>
        <v>0.16666666666666666</v>
      </c>
    </row>
    <row r="62" spans="1:18" x14ac:dyDescent="0.35">
      <c r="A62">
        <v>201920</v>
      </c>
      <c r="B62" s="3">
        <v>45492</v>
      </c>
      <c r="C62">
        <v>110914</v>
      </c>
      <c r="D62">
        <v>200549</v>
      </c>
      <c r="E62" t="s">
        <v>777</v>
      </c>
      <c r="F62" t="s">
        <v>778</v>
      </c>
      <c r="G62">
        <v>2</v>
      </c>
      <c r="H62" t="str" cm="1">
        <f t="array" ref="H62">_xlfn._ARRAY(_xlfn._ARRAYROW(_xlfn._xlws.FILTER(tblSizes[[Size]:[Qty]],(tblSizes[Order ID]=tblSales[[#This Row],[Order ID]])*(tblSizes[Product]=tblSales[[#This Row],[Product Name]]),"")))</f>
        <v/>
      </c>
      <c r="I62" s="5">
        <v>18.989999999999998</v>
      </c>
      <c r="J62" t="s">
        <v>775</v>
      </c>
      <c r="K62" t="s">
        <v>776</v>
      </c>
      <c r="L62" s="6" t="s">
        <v>776</v>
      </c>
      <c r="M62" s="5">
        <v>0</v>
      </c>
      <c r="N62" s="7">
        <v>37.979999999999997</v>
      </c>
      <c r="O62">
        <f ca="1">IF(LEFT(tblSales[[#This Row],[Category]],1)="A",RANDBETWEEN(1,4),RANDBETWEEN(2,7))</f>
        <v>1</v>
      </c>
      <c r="P62" s="7" t="str">
        <f>IF(COUNTIF($A$2:A62,A62)=1,SUMIFS(tblSales[Revenue],tblSales[Order ID],tblSales[[#This Row],[Order ID]]),"")</f>
        <v/>
      </c>
      <c r="Q62" t="str">
        <f>TEXT(tblSales[[#This Row],[Date]],"ddd")</f>
        <v>Fri</v>
      </c>
      <c r="R62">
        <f>1/COUNTIF(tblSales[Order ID],tblSales[[#This Row],[Order ID]])</f>
        <v>0.16666666666666666</v>
      </c>
    </row>
    <row r="63" spans="1:18" x14ac:dyDescent="0.35">
      <c r="A63">
        <v>201920</v>
      </c>
      <c r="B63" s="3">
        <v>45492</v>
      </c>
      <c r="C63">
        <v>110914</v>
      </c>
      <c r="D63">
        <v>100254</v>
      </c>
      <c r="E63" t="s">
        <v>781</v>
      </c>
      <c r="F63" t="s">
        <v>789</v>
      </c>
      <c r="G63">
        <v>1</v>
      </c>
      <c r="H63" t="str" cm="1">
        <f t="array" ref="H63">_xlfn._ARRAY(_xlfn._ARRAYROW(_xlfn._xlws.FILTER(tblSizes[[Size]:[Qty]],(tblSizes[Order ID]=tblSales[[#This Row],[Order ID]])*(tblSizes[Product]=tblSales[[#This Row],[Product Name]]),"")))</f>
        <v/>
      </c>
      <c r="I63" s="5">
        <v>799</v>
      </c>
      <c r="J63" t="s">
        <v>775</v>
      </c>
      <c r="K63" t="s">
        <v>776</v>
      </c>
      <c r="L63" s="6" t="s">
        <v>776</v>
      </c>
      <c r="M63" s="5">
        <v>0</v>
      </c>
      <c r="N63" s="7">
        <v>799</v>
      </c>
      <c r="O63">
        <f ca="1">IF(LEFT(tblSales[[#This Row],[Category]],1)="A",RANDBETWEEN(1,4),RANDBETWEEN(2,7))</f>
        <v>4</v>
      </c>
      <c r="P63" s="7" t="str">
        <f>IF(COUNTIF($A$2:A63,A63)=1,SUMIFS(tblSales[Revenue],tblSales[Order ID],tblSales[[#This Row],[Order ID]]),"")</f>
        <v/>
      </c>
      <c r="Q63" t="str">
        <f>TEXT(tblSales[[#This Row],[Date]],"ddd")</f>
        <v>Fri</v>
      </c>
      <c r="R63">
        <f>1/COUNTIF(tblSales[Order ID],tblSales[[#This Row],[Order ID]])</f>
        <v>0.16666666666666666</v>
      </c>
    </row>
    <row r="64" spans="1:18" x14ac:dyDescent="0.35">
      <c r="A64">
        <v>201921</v>
      </c>
      <c r="B64" s="3">
        <v>45492</v>
      </c>
      <c r="C64">
        <v>117258</v>
      </c>
      <c r="D64">
        <v>100250</v>
      </c>
      <c r="E64" t="s">
        <v>781</v>
      </c>
      <c r="F64" t="s">
        <v>797</v>
      </c>
      <c r="G64">
        <v>2</v>
      </c>
      <c r="H64" t="str" cm="1">
        <f t="array" ref="H64">_xlfn._ARRAY(_xlfn._ARRAYROW(_xlfn._xlws.FILTER(tblSizes[[Size]:[Qty]],(tblSizes[Order ID]=tblSales[[#This Row],[Order ID]])*(tblSizes[Product]=tblSales[[#This Row],[Product Name]]),"")))</f>
        <v/>
      </c>
      <c r="I64" s="5">
        <v>189</v>
      </c>
      <c r="J64" t="s">
        <v>775</v>
      </c>
      <c r="K64" t="s">
        <v>776</v>
      </c>
      <c r="L64" s="6" t="s">
        <v>776</v>
      </c>
      <c r="M64" s="5">
        <v>0</v>
      </c>
      <c r="N64" s="7">
        <v>378</v>
      </c>
      <c r="O64">
        <f ca="1">IF(LEFT(tblSales[[#This Row],[Category]],1)="A",RANDBETWEEN(1,4),RANDBETWEEN(2,7))</f>
        <v>4</v>
      </c>
      <c r="P64" s="7">
        <f>IF(COUNTIF($A$2:A64,A64)=1,SUMIFS(tblSales[Revenue],tblSales[Order ID],tblSales[[#This Row],[Order ID]]),"")</f>
        <v>378</v>
      </c>
      <c r="Q64" t="str">
        <f>TEXT(tblSales[[#This Row],[Date]],"ddd")</f>
        <v>Fri</v>
      </c>
      <c r="R64">
        <f>1/COUNTIF(tblSales[Order ID],tblSales[[#This Row],[Order ID]])</f>
        <v>1</v>
      </c>
    </row>
    <row r="65" spans="1:18" x14ac:dyDescent="0.35">
      <c r="A65">
        <v>201922</v>
      </c>
      <c r="B65" s="3">
        <v>45492</v>
      </c>
      <c r="C65">
        <v>125069</v>
      </c>
      <c r="D65">
        <v>200549</v>
      </c>
      <c r="E65" t="s">
        <v>777</v>
      </c>
      <c r="F65" t="s">
        <v>778</v>
      </c>
      <c r="G65">
        <v>1</v>
      </c>
      <c r="H65" t="str" cm="1">
        <f t="array" ref="H65">_xlfn._ARRAY(_xlfn._ARRAYROW(_xlfn._xlws.FILTER(tblSizes[[Size]:[Qty]],(tblSizes[Order ID]=tblSales[[#This Row],[Order ID]])*(tblSizes[Product]=tblSales[[#This Row],[Product Name]]),"")))</f>
        <v/>
      </c>
      <c r="I65" s="5">
        <v>18.989999999999998</v>
      </c>
      <c r="J65" t="s">
        <v>783</v>
      </c>
      <c r="K65" t="s">
        <v>792</v>
      </c>
      <c r="L65" s="6">
        <v>0.15</v>
      </c>
      <c r="M65" s="5">
        <v>2.8484999999999996</v>
      </c>
      <c r="N65" s="7">
        <v>16.141500000000001</v>
      </c>
      <c r="O65">
        <f ca="1">IF(LEFT(tblSales[[#This Row],[Category]],1)="A",RANDBETWEEN(1,4),RANDBETWEEN(2,7))</f>
        <v>1</v>
      </c>
      <c r="P65" s="7">
        <f>IF(COUNTIF($A$2:A65,A65)=1,SUMIFS(tblSales[Revenue],tblSales[Order ID],tblSales[[#This Row],[Order ID]]),"")</f>
        <v>695.29149999999993</v>
      </c>
      <c r="Q65" t="str">
        <f>TEXT(tblSales[[#This Row],[Date]],"ddd")</f>
        <v>Fri</v>
      </c>
      <c r="R65">
        <f>1/COUNTIF(tblSales[Order ID],tblSales[[#This Row],[Order ID]])</f>
        <v>0.5</v>
      </c>
    </row>
    <row r="66" spans="1:18" x14ac:dyDescent="0.35">
      <c r="A66">
        <v>201922</v>
      </c>
      <c r="B66" s="3">
        <v>45492</v>
      </c>
      <c r="C66">
        <v>125069</v>
      </c>
      <c r="D66">
        <v>100254</v>
      </c>
      <c r="E66" t="s">
        <v>781</v>
      </c>
      <c r="F66" t="s">
        <v>789</v>
      </c>
      <c r="G66">
        <v>1</v>
      </c>
      <c r="H66" t="str" cm="1">
        <f t="array" ref="H66">_xlfn._ARRAY(_xlfn._ARRAYROW(_xlfn._xlws.FILTER(tblSizes[[Size]:[Qty]],(tblSizes[Order ID]=tblSales[[#This Row],[Order ID]])*(tblSizes[Product]=tblSales[[#This Row],[Product Name]]),"")))</f>
        <v/>
      </c>
      <c r="I66" s="5">
        <v>799</v>
      </c>
      <c r="J66" t="s">
        <v>783</v>
      </c>
      <c r="K66" t="s">
        <v>792</v>
      </c>
      <c r="L66" s="6">
        <v>0.15</v>
      </c>
      <c r="M66" s="5">
        <v>119.85</v>
      </c>
      <c r="N66" s="7">
        <v>679.15</v>
      </c>
      <c r="O66">
        <f ca="1">IF(LEFT(tblSales[[#This Row],[Category]],1)="A",RANDBETWEEN(1,4),RANDBETWEEN(2,7))</f>
        <v>7</v>
      </c>
      <c r="P66" s="7" t="str">
        <f>IF(COUNTIF($A$2:A66,A66)=1,SUMIFS(tblSales[Revenue],tblSales[Order ID],tblSales[[#This Row],[Order ID]]),"")</f>
        <v/>
      </c>
      <c r="Q66" t="str">
        <f>TEXT(tblSales[[#This Row],[Date]],"ddd")</f>
        <v>Fri</v>
      </c>
      <c r="R66">
        <f>1/COUNTIF(tblSales[Order ID],tblSales[[#This Row],[Order ID]])</f>
        <v>0.5</v>
      </c>
    </row>
    <row r="67" spans="1:18" x14ac:dyDescent="0.35">
      <c r="A67">
        <v>201923</v>
      </c>
      <c r="B67" s="3">
        <v>45485</v>
      </c>
      <c r="C67">
        <v>109303</v>
      </c>
      <c r="D67">
        <v>200550</v>
      </c>
      <c r="E67" t="s">
        <v>777</v>
      </c>
      <c r="F67" t="s">
        <v>800</v>
      </c>
      <c r="G67">
        <v>1</v>
      </c>
      <c r="H67" t="str" cm="1">
        <f t="array" ref="H67">_xlfn._ARRAY(_xlfn._ARRAYROW(_xlfn._xlws.FILTER(tblSizes[[Size]:[Qty]],(tblSizes[Order ID]=tblSales[[#This Row],[Order ID]])*(tblSizes[Product]=tblSales[[#This Row],[Product Name]]),"")))</f>
        <v/>
      </c>
      <c r="I67" s="5">
        <v>15.99</v>
      </c>
      <c r="J67" t="s">
        <v>775</v>
      </c>
      <c r="K67" t="s">
        <v>776</v>
      </c>
      <c r="L67" s="6" t="s">
        <v>776</v>
      </c>
      <c r="M67" s="5">
        <v>0</v>
      </c>
      <c r="N67" s="7">
        <v>15.99</v>
      </c>
      <c r="O67">
        <f ca="1">IF(LEFT(tblSales[[#This Row],[Category]],1)="A",RANDBETWEEN(1,4),RANDBETWEEN(2,7))</f>
        <v>1</v>
      </c>
      <c r="P67" s="7">
        <f>IF(COUNTIF($A$2:A67,A67)=1,SUMIFS(tblSales[Revenue],tblSales[Order ID],tblSales[[#This Row],[Order ID]]),"")</f>
        <v>1039.95</v>
      </c>
      <c r="Q67" t="str">
        <f>TEXT(tblSales[[#This Row],[Date]],"ddd")</f>
        <v>Fri</v>
      </c>
      <c r="R67">
        <f>1/COUNTIF(tblSales[Order ID],tblSales[[#This Row],[Order ID]])</f>
        <v>0.25</v>
      </c>
    </row>
    <row r="68" spans="1:18" x14ac:dyDescent="0.35">
      <c r="A68">
        <v>201923</v>
      </c>
      <c r="B68" s="3">
        <v>45485</v>
      </c>
      <c r="C68">
        <v>109303</v>
      </c>
      <c r="D68">
        <v>100254</v>
      </c>
      <c r="E68" t="s">
        <v>781</v>
      </c>
      <c r="F68" t="s">
        <v>789</v>
      </c>
      <c r="G68">
        <v>1</v>
      </c>
      <c r="H68" t="str" cm="1">
        <f t="array" ref="H68">_xlfn._ARRAY(_xlfn._ARRAYROW(_xlfn._xlws.FILTER(tblSizes[[Size]:[Qty]],(tblSizes[Order ID]=tblSales[[#This Row],[Order ID]])*(tblSizes[Product]=tblSales[[#This Row],[Product Name]]),"")))</f>
        <v/>
      </c>
      <c r="I68" s="5">
        <v>799</v>
      </c>
      <c r="J68" t="s">
        <v>775</v>
      </c>
      <c r="K68" t="s">
        <v>776</v>
      </c>
      <c r="L68" s="6" t="s">
        <v>776</v>
      </c>
      <c r="M68" s="5">
        <v>0</v>
      </c>
      <c r="N68" s="7">
        <v>799</v>
      </c>
      <c r="O68">
        <f ca="1">IF(LEFT(tblSales[[#This Row],[Category]],1)="A",RANDBETWEEN(1,4),RANDBETWEEN(2,7))</f>
        <v>3</v>
      </c>
      <c r="P68" s="7" t="str">
        <f>IF(COUNTIF($A$2:A68,A68)=1,SUMIFS(tblSales[Revenue],tblSales[Order ID],tblSales[[#This Row],[Order ID]]),"")</f>
        <v/>
      </c>
      <c r="Q68" t="str">
        <f>TEXT(tblSales[[#This Row],[Date]],"ddd")</f>
        <v>Fri</v>
      </c>
      <c r="R68">
        <f>1/COUNTIF(tblSales[Order ID],tblSales[[#This Row],[Order ID]])</f>
        <v>0.25</v>
      </c>
    </row>
    <row r="69" spans="1:18" x14ac:dyDescent="0.35">
      <c r="A69">
        <v>201923</v>
      </c>
      <c r="B69" s="3">
        <v>45485</v>
      </c>
      <c r="C69">
        <v>109303</v>
      </c>
      <c r="D69">
        <v>300185</v>
      </c>
      <c r="E69" t="s">
        <v>773</v>
      </c>
      <c r="F69" t="s">
        <v>787</v>
      </c>
      <c r="G69">
        <v>1</v>
      </c>
      <c r="H69" t="str" cm="1">
        <f t="array" ref="H69">_xlfn._ARRAY(_xlfn._ARRAYROW(_xlfn._xlws.FILTER(tblSizes[[Size]:[Qty]],(tblSizes[Order ID]=tblSales[[#This Row],[Order ID]])*(tblSizes[Product]=tblSales[[#This Row],[Product Name]]),"")))</f>
        <v/>
      </c>
      <c r="I69" s="5">
        <v>29.99</v>
      </c>
      <c r="J69" t="s">
        <v>775</v>
      </c>
      <c r="K69" t="s">
        <v>776</v>
      </c>
      <c r="L69" s="6" t="s">
        <v>776</v>
      </c>
      <c r="M69" s="5">
        <v>0</v>
      </c>
      <c r="N69" s="7">
        <v>29.99</v>
      </c>
      <c r="O69">
        <f ca="1">IF(LEFT(tblSales[[#This Row],[Category]],1)="A",RANDBETWEEN(1,4),RANDBETWEEN(2,7))</f>
        <v>2</v>
      </c>
      <c r="P69" s="7" t="str">
        <f>IF(COUNTIF($A$2:A69,A69)=1,SUMIFS(tblSales[Revenue],tblSales[Order ID],tblSales[[#This Row],[Order ID]]),"")</f>
        <v/>
      </c>
      <c r="Q69" t="str">
        <f>TEXT(tblSales[[#This Row],[Date]],"ddd")</f>
        <v>Fri</v>
      </c>
      <c r="R69">
        <f>1/COUNTIF(tblSales[Order ID],tblSales[[#This Row],[Order ID]])</f>
        <v>0.25</v>
      </c>
    </row>
    <row r="70" spans="1:18" x14ac:dyDescent="0.35">
      <c r="A70">
        <v>201923</v>
      </c>
      <c r="B70" s="3">
        <v>45485</v>
      </c>
      <c r="C70">
        <v>109303</v>
      </c>
      <c r="D70">
        <v>200556</v>
      </c>
      <c r="E70" t="s">
        <v>777</v>
      </c>
      <c r="F70" t="s">
        <v>779</v>
      </c>
      <c r="G70">
        <v>3</v>
      </c>
      <c r="H70" t="str" cm="1">
        <f t="array" ref="H70">_xlfn._ARRAY(_xlfn._ARRAYROW(_xlfn._xlws.FILTER(tblSizes[[Size]:[Qty]],(tblSizes[Order ID]=tblSales[[#This Row],[Order ID]])*(tblSizes[Product]=tblSales[[#This Row],[Product Name]]),"")))</f>
        <v/>
      </c>
      <c r="I70" s="5">
        <v>64.989999999999995</v>
      </c>
      <c r="J70" t="s">
        <v>775</v>
      </c>
      <c r="K70" t="s">
        <v>776</v>
      </c>
      <c r="L70" s="6" t="s">
        <v>776</v>
      </c>
      <c r="M70" s="5">
        <v>0</v>
      </c>
      <c r="N70" s="7">
        <v>194.96999999999997</v>
      </c>
      <c r="O70">
        <f ca="1">IF(LEFT(tblSales[[#This Row],[Category]],1)="A",RANDBETWEEN(1,4),RANDBETWEEN(2,7))</f>
        <v>1</v>
      </c>
      <c r="P70" s="7" t="str">
        <f>IF(COUNTIF($A$2:A70,A70)=1,SUMIFS(tblSales[Revenue],tblSales[Order ID],tblSales[[#This Row],[Order ID]]),"")</f>
        <v/>
      </c>
      <c r="Q70" t="str">
        <f>TEXT(tblSales[[#This Row],[Date]],"ddd")</f>
        <v>Fri</v>
      </c>
      <c r="R70">
        <f>1/COUNTIF(tblSales[Order ID],tblSales[[#This Row],[Order ID]])</f>
        <v>0.25</v>
      </c>
    </row>
    <row r="71" spans="1:18" x14ac:dyDescent="0.35">
      <c r="A71">
        <v>201924</v>
      </c>
      <c r="B71" s="3">
        <v>45494</v>
      </c>
      <c r="C71">
        <v>128827</v>
      </c>
      <c r="D71">
        <v>300187</v>
      </c>
      <c r="E71" t="s">
        <v>773</v>
      </c>
      <c r="F71" t="s">
        <v>801</v>
      </c>
      <c r="G71">
        <v>1</v>
      </c>
      <c r="H71" t="str" cm="1">
        <f t="array" ref="H71">_xlfn._ARRAY(_xlfn._ARRAYROW(_xlfn._xlws.FILTER(tblSizes[[Size]:[Qty]],(tblSizes[Order ID]=tblSales[[#This Row],[Order ID]])*(tblSizes[Product]=tblSales[[#This Row],[Product Name]]),"")))</f>
        <v/>
      </c>
      <c r="I71" s="5">
        <v>54.99</v>
      </c>
      <c r="J71" t="s">
        <v>775</v>
      </c>
      <c r="K71" t="s">
        <v>776</v>
      </c>
      <c r="L71" s="6" t="s">
        <v>776</v>
      </c>
      <c r="M71" s="5">
        <v>0</v>
      </c>
      <c r="N71" s="7">
        <v>54.99</v>
      </c>
      <c r="O71">
        <f ca="1">IF(LEFT(tblSales[[#This Row],[Category]],1)="A",RANDBETWEEN(1,4),RANDBETWEEN(2,7))</f>
        <v>3</v>
      </c>
      <c r="P71" s="7">
        <f>IF(COUNTIF($A$2:A71,A71)=1,SUMIFS(tblSales[Revenue],tblSales[Order ID],tblSales[[#This Row],[Order ID]]),"")</f>
        <v>278.94</v>
      </c>
      <c r="Q71" t="str">
        <f>TEXT(tblSales[[#This Row],[Date]],"ddd")</f>
        <v>Sun</v>
      </c>
      <c r="R71">
        <f>1/COUNTIF(tblSales[Order ID],tblSales[[#This Row],[Order ID]])</f>
        <v>0.25</v>
      </c>
    </row>
    <row r="72" spans="1:18" x14ac:dyDescent="0.35">
      <c r="A72">
        <v>201924</v>
      </c>
      <c r="B72" s="3">
        <v>45494</v>
      </c>
      <c r="C72">
        <v>128827</v>
      </c>
      <c r="D72">
        <v>200559</v>
      </c>
      <c r="E72" t="s">
        <v>777</v>
      </c>
      <c r="F72" t="s">
        <v>780</v>
      </c>
      <c r="G72">
        <v>2</v>
      </c>
      <c r="H72" t="str" cm="1">
        <f t="array" ref="H72">_xlfn._ARRAY(_xlfn._ARRAYROW(_xlfn._xlws.FILTER(tblSizes[[Size]:[Qty]],(tblSizes[Order ID]=tblSales[[#This Row],[Order ID]])*(tblSizes[Product]=tblSales[[#This Row],[Product Name]]),"")))</f>
        <v/>
      </c>
      <c r="I72" s="5">
        <v>59.99</v>
      </c>
      <c r="J72" t="s">
        <v>775</v>
      </c>
      <c r="K72" t="s">
        <v>776</v>
      </c>
      <c r="L72" s="6" t="s">
        <v>776</v>
      </c>
      <c r="M72" s="5">
        <v>0</v>
      </c>
      <c r="N72" s="7">
        <v>119.98</v>
      </c>
      <c r="O72">
        <f ca="1">IF(LEFT(tblSales[[#This Row],[Category]],1)="A",RANDBETWEEN(1,4),RANDBETWEEN(2,7))</f>
        <v>1</v>
      </c>
      <c r="P72" s="7" t="str">
        <f>IF(COUNTIF($A$2:A72,A72)=1,SUMIFS(tblSales[Revenue],tblSales[Order ID],tblSales[[#This Row],[Order ID]]),"")</f>
        <v/>
      </c>
      <c r="Q72" t="str">
        <f>TEXT(tblSales[[#This Row],[Date]],"ddd")</f>
        <v>Sun</v>
      </c>
      <c r="R72">
        <f>1/COUNTIF(tblSales[Order ID],tblSales[[#This Row],[Order ID]])</f>
        <v>0.25</v>
      </c>
    </row>
    <row r="73" spans="1:18" x14ac:dyDescent="0.35">
      <c r="A73">
        <v>201924</v>
      </c>
      <c r="B73" s="3">
        <v>45494</v>
      </c>
      <c r="C73">
        <v>128827</v>
      </c>
      <c r="D73">
        <v>200559</v>
      </c>
      <c r="E73" t="s">
        <v>777</v>
      </c>
      <c r="F73" t="s">
        <v>780</v>
      </c>
      <c r="G73">
        <v>1</v>
      </c>
      <c r="H73" t="str" cm="1">
        <f t="array" ref="H73">_xlfn._ARRAY(_xlfn._ARRAYROW(_xlfn._xlws.FILTER(tblSizes[[Size]:[Qty]],(tblSizes[Order ID]=tblSales[[#This Row],[Order ID]])*(tblSizes[Product]=tblSales[[#This Row],[Product Name]]),"")))</f>
        <v/>
      </c>
      <c r="I73" s="5">
        <v>59.99</v>
      </c>
      <c r="J73" t="s">
        <v>775</v>
      </c>
      <c r="K73" t="s">
        <v>776</v>
      </c>
      <c r="L73" s="6" t="s">
        <v>776</v>
      </c>
      <c r="M73" s="5">
        <v>0</v>
      </c>
      <c r="N73" s="7">
        <v>59.99</v>
      </c>
      <c r="O73">
        <f ca="1">IF(LEFT(tblSales[[#This Row],[Category]],1)="A",RANDBETWEEN(1,4),RANDBETWEEN(2,7))</f>
        <v>1</v>
      </c>
      <c r="P73" s="7" t="str">
        <f>IF(COUNTIF($A$2:A73,A73)=1,SUMIFS(tblSales[Revenue],tblSales[Order ID],tblSales[[#This Row],[Order ID]]),"")</f>
        <v/>
      </c>
      <c r="Q73" t="str">
        <f>TEXT(tblSales[[#This Row],[Date]],"ddd")</f>
        <v>Sun</v>
      </c>
      <c r="R73">
        <f>1/COUNTIF(tblSales[Order ID],tblSales[[#This Row],[Order ID]])</f>
        <v>0.25</v>
      </c>
    </row>
    <row r="74" spans="1:18" x14ac:dyDescent="0.35">
      <c r="A74">
        <v>201924</v>
      </c>
      <c r="B74" s="3">
        <v>45494</v>
      </c>
      <c r="C74">
        <v>128827</v>
      </c>
      <c r="D74">
        <v>300191</v>
      </c>
      <c r="E74" t="s">
        <v>773</v>
      </c>
      <c r="F74" t="s">
        <v>791</v>
      </c>
      <c r="G74">
        <v>2</v>
      </c>
      <c r="H74" t="str" cm="1">
        <f t="array" ref="H74">_xlfn._ARRAY(_xlfn._ARRAYROW(_xlfn._xlws.FILTER(tblSizes[[Size]:[Qty]],(tblSizes[Order ID]=tblSales[[#This Row],[Order ID]])*(tblSizes[Product]=tblSales[[#This Row],[Product Name]]),"")))</f>
        <v/>
      </c>
      <c r="I74" s="5">
        <v>21.99</v>
      </c>
      <c r="J74" t="s">
        <v>775</v>
      </c>
      <c r="K74" t="s">
        <v>776</v>
      </c>
      <c r="L74" s="6" t="s">
        <v>776</v>
      </c>
      <c r="M74" s="5">
        <v>0</v>
      </c>
      <c r="N74" s="7">
        <v>43.98</v>
      </c>
      <c r="O74">
        <f ca="1">IF(LEFT(tblSales[[#This Row],[Category]],1)="A",RANDBETWEEN(1,4),RANDBETWEEN(2,7))</f>
        <v>2</v>
      </c>
      <c r="P74" s="7" t="str">
        <f>IF(COUNTIF($A$2:A74,A74)=1,SUMIFS(tblSales[Revenue],tblSales[Order ID],tblSales[[#This Row],[Order ID]]),"")</f>
        <v/>
      </c>
      <c r="Q74" t="str">
        <f>TEXT(tblSales[[#This Row],[Date]],"ddd")</f>
        <v>Sun</v>
      </c>
      <c r="R74">
        <f>1/COUNTIF(tblSales[Order ID],tblSales[[#This Row],[Order ID]])</f>
        <v>0.25</v>
      </c>
    </row>
    <row r="75" spans="1:18" x14ac:dyDescent="0.35">
      <c r="A75">
        <v>201925</v>
      </c>
      <c r="B75" s="3">
        <v>45486</v>
      </c>
      <c r="C75">
        <v>112270</v>
      </c>
      <c r="D75">
        <v>200559</v>
      </c>
      <c r="E75" t="s">
        <v>777</v>
      </c>
      <c r="F75" t="s">
        <v>780</v>
      </c>
      <c r="G75">
        <v>4</v>
      </c>
      <c r="H75" t="str" cm="1">
        <f t="array" ref="H75">_xlfn._ARRAY(_xlfn._ARRAYROW(_xlfn._xlws.FILTER(tblSizes[[Size]:[Qty]],(tblSizes[Order ID]=tblSales[[#This Row],[Order ID]])*(tblSizes[Product]=tblSales[[#This Row],[Product Name]]),"")))</f>
        <v/>
      </c>
      <c r="I75" s="5">
        <v>59.99</v>
      </c>
      <c r="J75" t="s">
        <v>775</v>
      </c>
      <c r="K75" t="s">
        <v>776</v>
      </c>
      <c r="L75" s="6" t="s">
        <v>776</v>
      </c>
      <c r="M75" s="5">
        <v>0</v>
      </c>
      <c r="N75" s="7">
        <v>239.96</v>
      </c>
      <c r="O75">
        <f ca="1">IF(LEFT(tblSales[[#This Row],[Category]],1)="A",RANDBETWEEN(1,4),RANDBETWEEN(2,7))</f>
        <v>1</v>
      </c>
      <c r="P75" s="7">
        <f>IF(COUNTIF($A$2:A75,A75)=1,SUMIFS(tblSales[Revenue],tblSales[Order ID],tblSales[[#This Row],[Order ID]]),"")</f>
        <v>239.96</v>
      </c>
      <c r="Q75" t="str">
        <f>TEXT(tblSales[[#This Row],[Date]],"ddd")</f>
        <v>Sat</v>
      </c>
      <c r="R75">
        <f>1/COUNTIF(tblSales[Order ID],tblSales[[#This Row],[Order ID]])</f>
        <v>1</v>
      </c>
    </row>
    <row r="76" spans="1:18" x14ac:dyDescent="0.35">
      <c r="A76">
        <v>201926</v>
      </c>
      <c r="B76" s="3">
        <v>45484</v>
      </c>
      <c r="C76">
        <v>103744</v>
      </c>
      <c r="D76">
        <v>100254</v>
      </c>
      <c r="E76" t="s">
        <v>781</v>
      </c>
      <c r="F76" t="s">
        <v>789</v>
      </c>
      <c r="G76">
        <v>1</v>
      </c>
      <c r="H76" t="str" cm="1">
        <f t="array" ref="H76">_xlfn._ARRAY(_xlfn._ARRAYROW(_xlfn._xlws.FILTER(tblSizes[[Size]:[Qty]],(tblSizes[Order ID]=tblSales[[#This Row],[Order ID]])*(tblSizes[Product]=tblSales[[#This Row],[Product Name]]),"")))</f>
        <v/>
      </c>
      <c r="I76" s="5">
        <v>799</v>
      </c>
      <c r="J76" t="s">
        <v>775</v>
      </c>
      <c r="K76" t="s">
        <v>776</v>
      </c>
      <c r="L76" s="6" t="s">
        <v>776</v>
      </c>
      <c r="M76" s="5">
        <v>0</v>
      </c>
      <c r="N76" s="7">
        <v>799</v>
      </c>
      <c r="O76">
        <f ca="1">IF(LEFT(tblSales[[#This Row],[Category]],1)="A",RANDBETWEEN(1,4),RANDBETWEEN(2,7))</f>
        <v>2</v>
      </c>
      <c r="P76" s="7">
        <f>IF(COUNTIF($A$2:A76,A76)=1,SUMIFS(tblSales[Revenue],tblSales[Order ID],tblSales[[#This Row],[Order ID]]),"")</f>
        <v>799</v>
      </c>
      <c r="Q76" t="str">
        <f>TEXT(tblSales[[#This Row],[Date]],"ddd")</f>
        <v>Thu</v>
      </c>
      <c r="R76">
        <f>1/COUNTIF(tblSales[Order ID],tblSales[[#This Row],[Order ID]])</f>
        <v>1</v>
      </c>
    </row>
    <row r="77" spans="1:18" x14ac:dyDescent="0.35">
      <c r="A77">
        <v>201927</v>
      </c>
      <c r="B77" s="3">
        <v>45485</v>
      </c>
      <c r="C77">
        <v>109372</v>
      </c>
      <c r="D77">
        <v>200559</v>
      </c>
      <c r="E77" t="s">
        <v>777</v>
      </c>
      <c r="F77" t="s">
        <v>780</v>
      </c>
      <c r="G77">
        <v>1</v>
      </c>
      <c r="H77" t="str" cm="1">
        <f t="array" ref="H77">_xlfn._ARRAY(_xlfn._ARRAYROW(_xlfn._xlws.FILTER(tblSizes[[Size]:[Qty]],(tblSizes[Order ID]=tblSales[[#This Row],[Order ID]])*(tblSizes[Product]=tblSales[[#This Row],[Product Name]]),"")))</f>
        <v/>
      </c>
      <c r="I77" s="5">
        <v>59.99</v>
      </c>
      <c r="J77" t="s">
        <v>775</v>
      </c>
      <c r="K77" t="s">
        <v>776</v>
      </c>
      <c r="L77" s="6" t="s">
        <v>776</v>
      </c>
      <c r="M77" s="5">
        <v>0</v>
      </c>
      <c r="N77" s="7">
        <v>59.99</v>
      </c>
      <c r="O77">
        <f ca="1">IF(LEFT(tblSales[[#This Row],[Category]],1)="A",RANDBETWEEN(1,4),RANDBETWEEN(2,7))</f>
        <v>1</v>
      </c>
      <c r="P77" s="7">
        <f>IF(COUNTIF($A$2:A77,A77)=1,SUMIFS(tblSales[Revenue],tblSales[Order ID],tblSales[[#This Row],[Order ID]]),"")</f>
        <v>59.99</v>
      </c>
      <c r="Q77" t="str">
        <f>TEXT(tblSales[[#This Row],[Date]],"ddd")</f>
        <v>Fri</v>
      </c>
      <c r="R77">
        <f>1/COUNTIF(tblSales[Order ID],tblSales[[#This Row],[Order ID]])</f>
        <v>1</v>
      </c>
    </row>
    <row r="78" spans="1:18" x14ac:dyDescent="0.35">
      <c r="A78">
        <v>201928</v>
      </c>
      <c r="B78" s="3">
        <v>45492</v>
      </c>
      <c r="C78">
        <v>121811</v>
      </c>
      <c r="D78">
        <v>100251</v>
      </c>
      <c r="E78" t="s">
        <v>781</v>
      </c>
      <c r="F78" t="s">
        <v>795</v>
      </c>
      <c r="G78">
        <v>1</v>
      </c>
      <c r="H78" t="str" cm="1">
        <f t="array" ref="H78">_xlfn._ARRAY(_xlfn._ARRAYROW(_xlfn._xlws.FILTER(tblSizes[[Size]:[Qty]],(tblSizes[Order ID]=tblSales[[#This Row],[Order ID]])*(tblSizes[Product]=tblSales[[#This Row],[Product Name]]),"")))</f>
        <v/>
      </c>
      <c r="I78" s="5">
        <v>399</v>
      </c>
      <c r="J78" t="s">
        <v>775</v>
      </c>
      <c r="K78" t="s">
        <v>776</v>
      </c>
      <c r="L78" s="6" t="s">
        <v>776</v>
      </c>
      <c r="M78" s="5">
        <v>0</v>
      </c>
      <c r="N78" s="7">
        <v>399</v>
      </c>
      <c r="O78">
        <f ca="1">IF(LEFT(tblSales[[#This Row],[Category]],1)="A",RANDBETWEEN(1,4),RANDBETWEEN(2,7))</f>
        <v>4</v>
      </c>
      <c r="P78" s="7">
        <f>IF(COUNTIF($A$2:A78,A78)=1,SUMIFS(tblSales[Revenue],tblSales[Order ID],tblSales[[#This Row],[Order ID]]),"")</f>
        <v>638.93000000000006</v>
      </c>
      <c r="Q78" t="str">
        <f>TEXT(tblSales[[#This Row],[Date]],"ddd")</f>
        <v>Fri</v>
      </c>
      <c r="R78">
        <f>1/COUNTIF(tblSales[Order ID],tblSales[[#This Row],[Order ID]])</f>
        <v>0.25</v>
      </c>
    </row>
    <row r="79" spans="1:18" x14ac:dyDescent="0.35">
      <c r="A79">
        <v>201928</v>
      </c>
      <c r="B79" s="3">
        <v>45492</v>
      </c>
      <c r="C79">
        <v>121811</v>
      </c>
      <c r="D79">
        <v>300185</v>
      </c>
      <c r="E79" t="s">
        <v>773</v>
      </c>
      <c r="F79" t="s">
        <v>787</v>
      </c>
      <c r="G79">
        <v>1</v>
      </c>
      <c r="H79" t="str" cm="1">
        <f t="array" ref="H79">_xlfn._ARRAY(_xlfn._ARRAYROW(_xlfn._xlws.FILTER(tblSizes[[Size]:[Qty]],(tblSizes[Order ID]=tblSales[[#This Row],[Order ID]])*(tblSizes[Product]=tblSales[[#This Row],[Product Name]]),"")))</f>
        <v/>
      </c>
      <c r="I79" s="5">
        <v>29.99</v>
      </c>
      <c r="J79" t="s">
        <v>775</v>
      </c>
      <c r="K79" t="s">
        <v>776</v>
      </c>
      <c r="L79" s="6" t="s">
        <v>776</v>
      </c>
      <c r="M79" s="5">
        <v>0</v>
      </c>
      <c r="N79" s="7">
        <v>29.99</v>
      </c>
      <c r="O79">
        <f ca="1">IF(LEFT(tblSales[[#This Row],[Category]],1)="A",RANDBETWEEN(1,4),RANDBETWEEN(2,7))</f>
        <v>1</v>
      </c>
      <c r="P79" s="7" t="str">
        <f>IF(COUNTIF($A$2:A79,A79)=1,SUMIFS(tblSales[Revenue],tblSales[Order ID],tblSales[[#This Row],[Order ID]]),"")</f>
        <v/>
      </c>
      <c r="Q79" t="str">
        <f>TEXT(tblSales[[#This Row],[Date]],"ddd")</f>
        <v>Fri</v>
      </c>
      <c r="R79">
        <f>1/COUNTIF(tblSales[Order ID],tblSales[[#This Row],[Order ID]])</f>
        <v>0.25</v>
      </c>
    </row>
    <row r="80" spans="1:18" x14ac:dyDescent="0.35">
      <c r="A80">
        <v>201928</v>
      </c>
      <c r="B80" s="3">
        <v>45492</v>
      </c>
      <c r="C80">
        <v>121811</v>
      </c>
      <c r="D80">
        <v>200559</v>
      </c>
      <c r="E80" t="s">
        <v>777</v>
      </c>
      <c r="F80" t="s">
        <v>780</v>
      </c>
      <c r="G80">
        <v>1</v>
      </c>
      <c r="H80" t="str" cm="1">
        <f t="array" ref="H80">_xlfn._ARRAY(_xlfn._ARRAYROW(_xlfn._xlws.FILTER(tblSizes[[Size]:[Qty]],(tblSizes[Order ID]=tblSales[[#This Row],[Order ID]])*(tblSizes[Product]=tblSales[[#This Row],[Product Name]]),"")))</f>
        <v/>
      </c>
      <c r="I80" s="5">
        <v>59.99</v>
      </c>
      <c r="J80" t="s">
        <v>775</v>
      </c>
      <c r="K80" t="s">
        <v>776</v>
      </c>
      <c r="L80" s="6" t="s">
        <v>776</v>
      </c>
      <c r="M80" s="5">
        <v>0</v>
      </c>
      <c r="N80" s="7">
        <v>59.99</v>
      </c>
      <c r="O80">
        <f ca="1">IF(LEFT(tblSales[[#This Row],[Category]],1)="A",RANDBETWEEN(1,4),RANDBETWEEN(2,7))</f>
        <v>4</v>
      </c>
      <c r="P80" s="7" t="str">
        <f>IF(COUNTIF($A$2:A80,A80)=1,SUMIFS(tblSales[Revenue],tblSales[Order ID],tblSales[[#This Row],[Order ID]]),"")</f>
        <v/>
      </c>
      <c r="Q80" t="str">
        <f>TEXT(tblSales[[#This Row],[Date]],"ddd")</f>
        <v>Fri</v>
      </c>
      <c r="R80">
        <f>1/COUNTIF(tblSales[Order ID],tblSales[[#This Row],[Order ID]])</f>
        <v>0.25</v>
      </c>
    </row>
    <row r="81" spans="1:18" x14ac:dyDescent="0.35">
      <c r="A81">
        <v>201928</v>
      </c>
      <c r="B81" s="3">
        <v>45492</v>
      </c>
      <c r="C81">
        <v>121811</v>
      </c>
      <c r="D81">
        <v>300185</v>
      </c>
      <c r="E81" t="s">
        <v>773</v>
      </c>
      <c r="F81" t="s">
        <v>787</v>
      </c>
      <c r="G81">
        <v>5</v>
      </c>
      <c r="H81" t="str" cm="1">
        <f t="array" ref="H81">_xlfn._ARRAY(_xlfn._ARRAYROW(_xlfn._xlws.FILTER(tblSizes[[Size]:[Qty]],(tblSizes[Order ID]=tblSales[[#This Row],[Order ID]])*(tblSizes[Product]=tblSales[[#This Row],[Product Name]]),"")))</f>
        <v/>
      </c>
      <c r="I81" s="5">
        <v>29.99</v>
      </c>
      <c r="J81" t="s">
        <v>775</v>
      </c>
      <c r="K81" t="s">
        <v>776</v>
      </c>
      <c r="L81" s="6" t="s">
        <v>776</v>
      </c>
      <c r="M81" s="5">
        <v>0</v>
      </c>
      <c r="N81" s="7">
        <v>149.94999999999999</v>
      </c>
      <c r="O81">
        <f ca="1">IF(LEFT(tblSales[[#This Row],[Category]],1)="A",RANDBETWEEN(1,4),RANDBETWEEN(2,7))</f>
        <v>3</v>
      </c>
      <c r="P81" s="7" t="str">
        <f>IF(COUNTIF($A$2:A81,A81)=1,SUMIFS(tblSales[Revenue],tblSales[Order ID],tblSales[[#This Row],[Order ID]]),"")</f>
        <v/>
      </c>
      <c r="Q81" t="str">
        <f>TEXT(tblSales[[#This Row],[Date]],"ddd")</f>
        <v>Fri</v>
      </c>
      <c r="R81">
        <f>1/COUNTIF(tblSales[Order ID],tblSales[[#This Row],[Order ID]])</f>
        <v>0.25</v>
      </c>
    </row>
    <row r="82" spans="1:18" x14ac:dyDescent="0.35">
      <c r="A82">
        <v>201929</v>
      </c>
      <c r="B82" s="3">
        <v>45493</v>
      </c>
      <c r="C82">
        <v>105170</v>
      </c>
      <c r="D82">
        <v>200553</v>
      </c>
      <c r="E82" t="s">
        <v>777</v>
      </c>
      <c r="F82" t="s">
        <v>796</v>
      </c>
      <c r="G82">
        <v>1</v>
      </c>
      <c r="H82" t="str" cm="1">
        <f t="array" ref="H82">_xlfn._ARRAY(_xlfn._ARRAYROW(_xlfn._xlws.FILTER(tblSizes[[Size]:[Qty]],(tblSizes[Order ID]=tblSales[[#This Row],[Order ID]])*(tblSizes[Product]=tblSales[[#This Row],[Product Name]]),"")))</f>
        <v/>
      </c>
      <c r="I82" s="5">
        <v>29.99</v>
      </c>
      <c r="J82" t="s">
        <v>775</v>
      </c>
      <c r="K82" t="s">
        <v>776</v>
      </c>
      <c r="L82" s="6" t="s">
        <v>776</v>
      </c>
      <c r="M82" s="5">
        <v>0</v>
      </c>
      <c r="N82" s="7">
        <v>29.99</v>
      </c>
      <c r="O82">
        <f ca="1">IF(LEFT(tblSales[[#This Row],[Category]],1)="A",RANDBETWEEN(1,4),RANDBETWEEN(2,7))</f>
        <v>2</v>
      </c>
      <c r="P82" s="7">
        <f>IF(COUNTIF($A$2:A82,A82)=1,SUMIFS(tblSales[Revenue],tblSales[Order ID],tblSales[[#This Row],[Order ID]]),"")</f>
        <v>29.99</v>
      </c>
      <c r="Q82" t="str">
        <f>TEXT(tblSales[[#This Row],[Date]],"ddd")</f>
        <v>Sat</v>
      </c>
      <c r="R82">
        <f>1/COUNTIF(tblSales[Order ID],tblSales[[#This Row],[Order ID]])</f>
        <v>1</v>
      </c>
    </row>
    <row r="83" spans="1:18" x14ac:dyDescent="0.35">
      <c r="A83">
        <v>201930</v>
      </c>
      <c r="B83" s="3">
        <v>45484</v>
      </c>
      <c r="C83">
        <v>106328</v>
      </c>
      <c r="D83">
        <v>300185</v>
      </c>
      <c r="E83" t="s">
        <v>773</v>
      </c>
      <c r="F83" t="s">
        <v>787</v>
      </c>
      <c r="G83">
        <v>1</v>
      </c>
      <c r="H83" t="str" cm="1">
        <f t="array" ref="H83">_xlfn._ARRAY(_xlfn._ARRAYROW(_xlfn._xlws.FILTER(tblSizes[[Size]:[Qty]],(tblSizes[Order ID]=tblSales[[#This Row],[Order ID]])*(tblSizes[Product]=tblSales[[#This Row],[Product Name]]),"")))</f>
        <v/>
      </c>
      <c r="I83" s="5">
        <v>29.99</v>
      </c>
      <c r="J83" t="s">
        <v>775</v>
      </c>
      <c r="K83" t="s">
        <v>776</v>
      </c>
      <c r="L83" s="6" t="s">
        <v>776</v>
      </c>
      <c r="M83" s="5">
        <v>0</v>
      </c>
      <c r="N83" s="7">
        <v>29.99</v>
      </c>
      <c r="O83">
        <f ca="1">IF(LEFT(tblSales[[#This Row],[Category]],1)="A",RANDBETWEEN(1,4),RANDBETWEEN(2,7))</f>
        <v>2</v>
      </c>
      <c r="P83" s="7">
        <f>IF(COUNTIF($A$2:A83,A83)=1,SUMIFS(tblSales[Revenue],tblSales[Order ID],tblSales[[#This Row],[Order ID]]),"")</f>
        <v>727.97</v>
      </c>
      <c r="Q83" t="str">
        <f>TEXT(tblSales[[#This Row],[Date]],"ddd")</f>
        <v>Thu</v>
      </c>
      <c r="R83">
        <f>1/COUNTIF(tblSales[Order ID],tblSales[[#This Row],[Order ID]])</f>
        <v>0.2</v>
      </c>
    </row>
    <row r="84" spans="1:18" x14ac:dyDescent="0.35">
      <c r="A84">
        <v>201930</v>
      </c>
      <c r="B84" s="3">
        <v>45484</v>
      </c>
      <c r="C84">
        <v>106328</v>
      </c>
      <c r="D84">
        <v>100252</v>
      </c>
      <c r="E84" t="s">
        <v>781</v>
      </c>
      <c r="F84" t="s">
        <v>785</v>
      </c>
      <c r="G84">
        <v>1</v>
      </c>
      <c r="H84" t="str" cm="1">
        <f t="array" ref="H84">_xlfn._ARRAY(_xlfn._ARRAYROW(_xlfn._xlws.FILTER(tblSizes[[Size]:[Qty]],(tblSizes[Order ID]=tblSales[[#This Row],[Order ID]])*(tblSizes[Product]=tblSales[[#This Row],[Product Name]]),"")))</f>
        <v/>
      </c>
      <c r="I84" s="5">
        <v>449</v>
      </c>
      <c r="J84" t="s">
        <v>775</v>
      </c>
      <c r="K84" t="s">
        <v>776</v>
      </c>
      <c r="L84" s="6" t="s">
        <v>776</v>
      </c>
      <c r="M84" s="5">
        <v>0</v>
      </c>
      <c r="N84" s="7">
        <v>449</v>
      </c>
      <c r="O84">
        <f ca="1">IF(LEFT(tblSales[[#This Row],[Category]],1)="A",RANDBETWEEN(1,4),RANDBETWEEN(2,7))</f>
        <v>2</v>
      </c>
      <c r="P84" s="7" t="str">
        <f>IF(COUNTIF($A$2:A84,A84)=1,SUMIFS(tblSales[Revenue],tblSales[Order ID],tblSales[[#This Row],[Order ID]]),"")</f>
        <v/>
      </c>
      <c r="Q84" t="str">
        <f>TEXT(tblSales[[#This Row],[Date]],"ddd")</f>
        <v>Thu</v>
      </c>
      <c r="R84">
        <f>1/COUNTIF(tblSales[Order ID],tblSales[[#This Row],[Order ID]])</f>
        <v>0.2</v>
      </c>
    </row>
    <row r="85" spans="1:18" x14ac:dyDescent="0.35">
      <c r="A85">
        <v>201930</v>
      </c>
      <c r="B85" s="3">
        <v>45484</v>
      </c>
      <c r="C85">
        <v>106328</v>
      </c>
      <c r="D85">
        <v>100250</v>
      </c>
      <c r="E85" t="s">
        <v>781</v>
      </c>
      <c r="F85" t="s">
        <v>797</v>
      </c>
      <c r="G85">
        <v>1</v>
      </c>
      <c r="H85" t="str" cm="1">
        <f t="array" ref="H85">_xlfn._ARRAY(_xlfn._ARRAYROW(_xlfn._xlws.FILTER(tblSizes[[Size]:[Qty]],(tblSizes[Order ID]=tblSales[[#This Row],[Order ID]])*(tblSizes[Product]=tblSales[[#This Row],[Product Name]]),"")))</f>
        <v/>
      </c>
      <c r="I85" s="5">
        <v>189</v>
      </c>
      <c r="J85" t="s">
        <v>775</v>
      </c>
      <c r="K85" t="s">
        <v>776</v>
      </c>
      <c r="L85" s="6" t="s">
        <v>776</v>
      </c>
      <c r="M85" s="5">
        <v>0</v>
      </c>
      <c r="N85" s="7">
        <v>189</v>
      </c>
      <c r="O85">
        <f ca="1">IF(LEFT(tblSales[[#This Row],[Category]],1)="A",RANDBETWEEN(1,4),RANDBETWEEN(2,7))</f>
        <v>3</v>
      </c>
      <c r="P85" s="7" t="str">
        <f>IF(COUNTIF($A$2:A85,A85)=1,SUMIFS(tblSales[Revenue],tblSales[Order ID],tblSales[[#This Row],[Order ID]]),"")</f>
        <v/>
      </c>
      <c r="Q85" t="str">
        <f>TEXT(tblSales[[#This Row],[Date]],"ddd")</f>
        <v>Thu</v>
      </c>
      <c r="R85">
        <f>1/COUNTIF(tblSales[Order ID],tblSales[[#This Row],[Order ID]])</f>
        <v>0.2</v>
      </c>
    </row>
    <row r="86" spans="1:18" x14ac:dyDescent="0.35">
      <c r="A86">
        <v>201930</v>
      </c>
      <c r="B86" s="3">
        <v>45484</v>
      </c>
      <c r="C86">
        <v>106328</v>
      </c>
      <c r="D86">
        <v>300185</v>
      </c>
      <c r="E86" t="s">
        <v>773</v>
      </c>
      <c r="F86" t="s">
        <v>787</v>
      </c>
      <c r="G86">
        <v>1</v>
      </c>
      <c r="H86" t="str" cm="1">
        <f t="array" ref="H86">_xlfn._ARRAY(_xlfn._ARRAYROW(_xlfn._xlws.FILTER(tblSizes[[Size]:[Qty]],(tblSizes[Order ID]=tblSales[[#This Row],[Order ID]])*(tblSizes[Product]=tblSales[[#This Row],[Product Name]]),"")))</f>
        <v/>
      </c>
      <c r="I86" s="5">
        <v>29.99</v>
      </c>
      <c r="J86" t="s">
        <v>775</v>
      </c>
      <c r="K86" t="s">
        <v>776</v>
      </c>
      <c r="L86" s="6" t="s">
        <v>776</v>
      </c>
      <c r="M86" s="5">
        <v>0</v>
      </c>
      <c r="N86" s="7">
        <v>29.99</v>
      </c>
      <c r="O86">
        <f ca="1">IF(LEFT(tblSales[[#This Row],[Category]],1)="A",RANDBETWEEN(1,4),RANDBETWEEN(2,7))</f>
        <v>2</v>
      </c>
      <c r="P86" s="7" t="str">
        <f>IF(COUNTIF($A$2:A86,A86)=1,SUMIFS(tblSales[Revenue],tblSales[Order ID],tblSales[[#This Row],[Order ID]]),"")</f>
        <v/>
      </c>
      <c r="Q86" t="str">
        <f>TEXT(tblSales[[#This Row],[Date]],"ddd")</f>
        <v>Thu</v>
      </c>
      <c r="R86">
        <f>1/COUNTIF(tblSales[Order ID],tblSales[[#This Row],[Order ID]])</f>
        <v>0.2</v>
      </c>
    </row>
    <row r="87" spans="1:18" x14ac:dyDescent="0.35">
      <c r="A87">
        <v>201930</v>
      </c>
      <c r="B87" s="3">
        <v>45484</v>
      </c>
      <c r="C87">
        <v>106328</v>
      </c>
      <c r="D87">
        <v>300185</v>
      </c>
      <c r="E87" t="s">
        <v>773</v>
      </c>
      <c r="F87" t="s">
        <v>787</v>
      </c>
      <c r="G87">
        <v>1</v>
      </c>
      <c r="H87" t="str" cm="1">
        <f t="array" ref="H87">_xlfn._ARRAY(_xlfn._ARRAYROW(_xlfn._xlws.FILTER(tblSizes[[Size]:[Qty]],(tblSizes[Order ID]=tblSales[[#This Row],[Order ID]])*(tblSizes[Product]=tblSales[[#This Row],[Product Name]]),"")))</f>
        <v/>
      </c>
      <c r="I87" s="5">
        <v>29.99</v>
      </c>
      <c r="J87" t="s">
        <v>775</v>
      </c>
      <c r="K87" t="s">
        <v>776</v>
      </c>
      <c r="L87" s="6" t="s">
        <v>776</v>
      </c>
      <c r="M87" s="5">
        <v>0</v>
      </c>
      <c r="N87" s="7">
        <v>29.99</v>
      </c>
      <c r="O87">
        <f ca="1">IF(LEFT(tblSales[[#This Row],[Category]],1)="A",RANDBETWEEN(1,4),RANDBETWEEN(2,7))</f>
        <v>4</v>
      </c>
      <c r="P87" s="7" t="str">
        <f>IF(COUNTIF($A$2:A87,A87)=1,SUMIFS(tblSales[Revenue],tblSales[Order ID],tblSales[[#This Row],[Order ID]]),"")</f>
        <v/>
      </c>
      <c r="Q87" t="str">
        <f>TEXT(tblSales[[#This Row],[Date]],"ddd")</f>
        <v>Thu</v>
      </c>
      <c r="R87">
        <f>1/COUNTIF(tblSales[Order ID],tblSales[[#This Row],[Order ID]])</f>
        <v>0.2</v>
      </c>
    </row>
    <row r="88" spans="1:18" x14ac:dyDescent="0.35">
      <c r="A88">
        <v>201931</v>
      </c>
      <c r="B88" s="3">
        <v>45483</v>
      </c>
      <c r="C88">
        <v>116801</v>
      </c>
      <c r="D88">
        <v>200559</v>
      </c>
      <c r="E88" t="s">
        <v>777</v>
      </c>
      <c r="F88" t="s">
        <v>780</v>
      </c>
      <c r="G88">
        <v>1</v>
      </c>
      <c r="H88" t="str" cm="1">
        <f t="array" ref="H88">_xlfn._ARRAY(_xlfn._ARRAYROW(_xlfn._xlws.FILTER(tblSizes[[Size]:[Qty]],(tblSizes[Order ID]=tblSales[[#This Row],[Order ID]])*(tblSizes[Product]=tblSales[[#This Row],[Product Name]]),"")))</f>
        <v/>
      </c>
      <c r="I88" s="5">
        <v>59.99</v>
      </c>
      <c r="J88" t="s">
        <v>775</v>
      </c>
      <c r="K88" t="s">
        <v>776</v>
      </c>
      <c r="L88" s="6" t="s">
        <v>776</v>
      </c>
      <c r="M88" s="5">
        <v>0</v>
      </c>
      <c r="N88" s="7">
        <v>59.99</v>
      </c>
      <c r="O88">
        <f ca="1">IF(LEFT(tblSales[[#This Row],[Category]],1)="A",RANDBETWEEN(1,4),RANDBETWEEN(2,7))</f>
        <v>1</v>
      </c>
      <c r="P88" s="7">
        <f>IF(COUNTIF($A$2:A88,A88)=1,SUMIFS(tblSales[Revenue],tblSales[Order ID],tblSales[[#This Row],[Order ID]]),"")</f>
        <v>228.93</v>
      </c>
      <c r="Q88" t="str">
        <f>TEXT(tblSales[[#This Row],[Date]],"ddd")</f>
        <v>Wed</v>
      </c>
      <c r="R88">
        <f>1/COUNTIF(tblSales[Order ID],tblSales[[#This Row],[Order ID]])</f>
        <v>0.25</v>
      </c>
    </row>
    <row r="89" spans="1:18" x14ac:dyDescent="0.35">
      <c r="A89">
        <v>201931</v>
      </c>
      <c r="B89" s="3">
        <v>45483</v>
      </c>
      <c r="C89">
        <v>116801</v>
      </c>
      <c r="D89">
        <v>200549</v>
      </c>
      <c r="E89" t="s">
        <v>777</v>
      </c>
      <c r="F89" t="s">
        <v>778</v>
      </c>
      <c r="G89">
        <v>1</v>
      </c>
      <c r="H89" t="str" cm="1">
        <f t="array" ref="H89">_xlfn._ARRAY(_xlfn._ARRAYROW(_xlfn._xlws.FILTER(tblSizes[[Size]:[Qty]],(tblSizes[Order ID]=tblSales[[#This Row],[Order ID]])*(tblSizes[Product]=tblSales[[#This Row],[Product Name]]),"")))</f>
        <v/>
      </c>
      <c r="I89" s="5">
        <v>18.989999999999998</v>
      </c>
      <c r="J89" t="s">
        <v>775</v>
      </c>
      <c r="K89" t="s">
        <v>776</v>
      </c>
      <c r="L89" s="6" t="s">
        <v>776</v>
      </c>
      <c r="M89" s="5">
        <v>0</v>
      </c>
      <c r="N89" s="7">
        <v>18.989999999999998</v>
      </c>
      <c r="O89">
        <f ca="1">IF(LEFT(tblSales[[#This Row],[Category]],1)="A",RANDBETWEEN(1,4),RANDBETWEEN(2,7))</f>
        <v>4</v>
      </c>
      <c r="P89" s="7" t="str">
        <f>IF(COUNTIF($A$2:A89,A89)=1,SUMIFS(tblSales[Revenue],tblSales[Order ID],tblSales[[#This Row],[Order ID]]),"")</f>
        <v/>
      </c>
      <c r="Q89" t="str">
        <f>TEXT(tblSales[[#This Row],[Date]],"ddd")</f>
        <v>Wed</v>
      </c>
      <c r="R89">
        <f>1/COUNTIF(tblSales[Order ID],tblSales[[#This Row],[Order ID]])</f>
        <v>0.25</v>
      </c>
    </row>
    <row r="90" spans="1:18" x14ac:dyDescent="0.35">
      <c r="A90">
        <v>201931</v>
      </c>
      <c r="B90" s="3">
        <v>45483</v>
      </c>
      <c r="C90">
        <v>116801</v>
      </c>
      <c r="D90">
        <v>200548</v>
      </c>
      <c r="E90" t="s">
        <v>777</v>
      </c>
      <c r="F90" t="s">
        <v>802</v>
      </c>
      <c r="G90">
        <v>1</v>
      </c>
      <c r="H90" t="str" cm="1">
        <f t="array" ref="H90">_xlfn._ARRAY(_xlfn._ARRAYROW(_xlfn._xlws.FILTER(tblSizes[[Size]:[Qty]],(tblSizes[Order ID]=tblSales[[#This Row],[Order ID]])*(tblSizes[Product]=tblSales[[#This Row],[Product Name]]),"")))</f>
        <v/>
      </c>
      <c r="I90" s="5">
        <v>29.99</v>
      </c>
      <c r="J90" t="s">
        <v>775</v>
      </c>
      <c r="K90" t="s">
        <v>776</v>
      </c>
      <c r="L90" s="6" t="s">
        <v>776</v>
      </c>
      <c r="M90" s="5">
        <v>0</v>
      </c>
      <c r="N90" s="7">
        <v>29.99</v>
      </c>
      <c r="O90">
        <f ca="1">IF(LEFT(tblSales[[#This Row],[Category]],1)="A",RANDBETWEEN(1,4),RANDBETWEEN(2,7))</f>
        <v>2</v>
      </c>
      <c r="P90" s="7" t="str">
        <f>IF(COUNTIF($A$2:A90,A90)=1,SUMIFS(tblSales[Revenue],tblSales[Order ID],tblSales[[#This Row],[Order ID]]),"")</f>
        <v/>
      </c>
      <c r="Q90" t="str">
        <f>TEXT(tblSales[[#This Row],[Date]],"ddd")</f>
        <v>Wed</v>
      </c>
      <c r="R90">
        <f>1/COUNTIF(tblSales[Order ID],tblSales[[#This Row],[Order ID]])</f>
        <v>0.25</v>
      </c>
    </row>
    <row r="91" spans="1:18" x14ac:dyDescent="0.35">
      <c r="A91">
        <v>201931</v>
      </c>
      <c r="B91" s="3">
        <v>45483</v>
      </c>
      <c r="C91">
        <v>116801</v>
      </c>
      <c r="D91">
        <v>300185</v>
      </c>
      <c r="E91" t="s">
        <v>773</v>
      </c>
      <c r="F91" t="s">
        <v>787</v>
      </c>
      <c r="G91">
        <v>4</v>
      </c>
      <c r="H91" t="str" cm="1">
        <f t="array" ref="H91">_xlfn._ARRAY(_xlfn._ARRAYROW(_xlfn._xlws.FILTER(tblSizes[[Size]:[Qty]],(tblSizes[Order ID]=tblSales[[#This Row],[Order ID]])*(tblSizes[Product]=tblSales[[#This Row],[Product Name]]),"")))</f>
        <v/>
      </c>
      <c r="I91" s="5">
        <v>29.99</v>
      </c>
      <c r="J91" t="s">
        <v>775</v>
      </c>
      <c r="K91" t="s">
        <v>776</v>
      </c>
      <c r="L91" s="6" t="s">
        <v>776</v>
      </c>
      <c r="M91" s="5">
        <v>0</v>
      </c>
      <c r="N91" s="7">
        <v>119.96</v>
      </c>
      <c r="O91">
        <f ca="1">IF(LEFT(tblSales[[#This Row],[Category]],1)="A",RANDBETWEEN(1,4),RANDBETWEEN(2,7))</f>
        <v>4</v>
      </c>
      <c r="P91" s="7" t="str">
        <f>IF(COUNTIF($A$2:A91,A91)=1,SUMIFS(tblSales[Revenue],tblSales[Order ID],tblSales[[#This Row],[Order ID]]),"")</f>
        <v/>
      </c>
      <c r="Q91" t="str">
        <f>TEXT(tblSales[[#This Row],[Date]],"ddd")</f>
        <v>Wed</v>
      </c>
      <c r="R91">
        <f>1/COUNTIF(tblSales[Order ID],tblSales[[#This Row],[Order ID]])</f>
        <v>0.25</v>
      </c>
    </row>
    <row r="92" spans="1:18" x14ac:dyDescent="0.35">
      <c r="A92">
        <v>201932</v>
      </c>
      <c r="B92" s="3">
        <v>45486</v>
      </c>
      <c r="C92">
        <v>130928</v>
      </c>
      <c r="D92">
        <v>100255</v>
      </c>
      <c r="E92" t="s">
        <v>781</v>
      </c>
      <c r="F92" t="s">
        <v>803</v>
      </c>
      <c r="G92">
        <v>1</v>
      </c>
      <c r="H92" t="str" cm="1">
        <f t="array" ref="H92">_xlfn._ARRAY(_xlfn._ARRAYROW(_xlfn._xlws.FILTER(tblSizes[[Size]:[Qty]],(tblSizes[Order ID]=tblSales[[#This Row],[Order ID]])*(tblSizes[Product]=tblSales[[#This Row],[Product Name]]),"")))</f>
        <v/>
      </c>
      <c r="I92" s="5">
        <v>1299</v>
      </c>
      <c r="J92" t="s">
        <v>783</v>
      </c>
      <c r="K92" t="s">
        <v>784</v>
      </c>
      <c r="L92" s="6">
        <v>0.1</v>
      </c>
      <c r="M92" s="5">
        <v>129.9</v>
      </c>
      <c r="N92" s="7">
        <v>1169.0999999999999</v>
      </c>
      <c r="O92">
        <f ca="1">IF(LEFT(tblSales[[#This Row],[Category]],1)="A",RANDBETWEEN(1,4),RANDBETWEEN(2,7))</f>
        <v>7</v>
      </c>
      <c r="P92" s="7">
        <f>IF(COUNTIF($A$2:A92,A92)=1,SUMIFS(tblSales[Revenue],tblSales[Order ID],tblSales[[#This Row],[Order ID]]),"")</f>
        <v>2231.9549999999999</v>
      </c>
      <c r="Q92" t="str">
        <f>TEXT(tblSales[[#This Row],[Date]],"ddd")</f>
        <v>Sat</v>
      </c>
      <c r="R92">
        <f>1/COUNTIF(tblSales[Order ID],tblSales[[#This Row],[Order ID]])</f>
        <v>0.2</v>
      </c>
    </row>
    <row r="93" spans="1:18" x14ac:dyDescent="0.35">
      <c r="A93">
        <v>201932</v>
      </c>
      <c r="B93" s="3">
        <v>45486</v>
      </c>
      <c r="C93">
        <v>130928</v>
      </c>
      <c r="D93">
        <v>300185</v>
      </c>
      <c r="E93" t="s">
        <v>773</v>
      </c>
      <c r="F93" t="s">
        <v>787</v>
      </c>
      <c r="G93">
        <v>4</v>
      </c>
      <c r="H93" t="str" cm="1">
        <f t="array" ref="H93">_xlfn._ARRAY(_xlfn._ARRAYROW(_xlfn._xlws.FILTER(tblSizes[[Size]:[Qty]],(tblSizes[Order ID]=tblSales[[#This Row],[Order ID]])*(tblSizes[Product]=tblSales[[#This Row],[Product Name]]),"")))</f>
        <v/>
      </c>
      <c r="I93" s="5">
        <v>29.99</v>
      </c>
      <c r="J93" t="s">
        <v>783</v>
      </c>
      <c r="K93" t="s">
        <v>784</v>
      </c>
      <c r="L93" s="6">
        <v>0.1</v>
      </c>
      <c r="M93" s="5">
        <v>11.996</v>
      </c>
      <c r="N93" s="7">
        <v>107.964</v>
      </c>
      <c r="O93">
        <f ca="1">IF(LEFT(tblSales[[#This Row],[Category]],1)="A",RANDBETWEEN(1,4),RANDBETWEEN(2,7))</f>
        <v>2</v>
      </c>
      <c r="P93" s="7" t="str">
        <f>IF(COUNTIF($A$2:A93,A93)=1,SUMIFS(tblSales[Revenue],tblSales[Order ID],tblSales[[#This Row],[Order ID]]),"")</f>
        <v/>
      </c>
      <c r="Q93" t="str">
        <f>TEXT(tblSales[[#This Row],[Date]],"ddd")</f>
        <v>Sat</v>
      </c>
      <c r="R93">
        <f>1/COUNTIF(tblSales[Order ID],tblSales[[#This Row],[Order ID]])</f>
        <v>0.2</v>
      </c>
    </row>
    <row r="94" spans="1:18" x14ac:dyDescent="0.35">
      <c r="A94">
        <v>201932</v>
      </c>
      <c r="B94" s="3">
        <v>45486</v>
      </c>
      <c r="C94">
        <v>130928</v>
      </c>
      <c r="D94">
        <v>100251</v>
      </c>
      <c r="E94" t="s">
        <v>781</v>
      </c>
      <c r="F94" t="s">
        <v>795</v>
      </c>
      <c r="G94">
        <v>1</v>
      </c>
      <c r="H94" t="str" cm="1">
        <f t="array" ref="H94">_xlfn._ARRAY(_xlfn._ARRAYROW(_xlfn._xlws.FILTER(tblSizes[[Size]:[Qty]],(tblSizes[Order ID]=tblSales[[#This Row],[Order ID]])*(tblSizes[Product]=tblSales[[#This Row],[Product Name]]),"")))</f>
        <v/>
      </c>
      <c r="I94" s="5">
        <v>399</v>
      </c>
      <c r="J94" t="s">
        <v>783</v>
      </c>
      <c r="K94" t="s">
        <v>784</v>
      </c>
      <c r="L94" s="6">
        <v>0.1</v>
      </c>
      <c r="M94" s="5">
        <v>39.900000000000006</v>
      </c>
      <c r="N94" s="7">
        <v>359.1</v>
      </c>
      <c r="O94">
        <f ca="1">IF(LEFT(tblSales[[#This Row],[Category]],1)="A",RANDBETWEEN(1,4),RANDBETWEEN(2,7))</f>
        <v>2</v>
      </c>
      <c r="P94" s="7" t="str">
        <f>IF(COUNTIF($A$2:A94,A94)=1,SUMIFS(tblSales[Revenue],tblSales[Order ID],tblSales[[#This Row],[Order ID]]),"")</f>
        <v/>
      </c>
      <c r="Q94" t="str">
        <f>TEXT(tblSales[[#This Row],[Date]],"ddd")</f>
        <v>Sat</v>
      </c>
      <c r="R94">
        <f>1/COUNTIF(tblSales[Order ID],tblSales[[#This Row],[Order ID]])</f>
        <v>0.2</v>
      </c>
    </row>
    <row r="95" spans="1:18" x14ac:dyDescent="0.35">
      <c r="A95">
        <v>201932</v>
      </c>
      <c r="B95" s="3">
        <v>45486</v>
      </c>
      <c r="C95">
        <v>130928</v>
      </c>
      <c r="D95">
        <v>300188</v>
      </c>
      <c r="E95" t="s">
        <v>773</v>
      </c>
      <c r="F95" t="s">
        <v>804</v>
      </c>
      <c r="G95">
        <v>1</v>
      </c>
      <c r="H95" t="str" cm="1">
        <f t="array" ref="H95">_xlfn._ARRAY(_xlfn._ARRAYROW(_xlfn._xlws.FILTER(tblSizes[[Size]:[Qty]],(tblSizes[Order ID]=tblSales[[#This Row],[Order ID]])*(tblSizes[Product]=tblSales[[#This Row],[Product Name]]),"")))</f>
        <v/>
      </c>
      <c r="I95" s="5">
        <v>64.989999999999995</v>
      </c>
      <c r="J95" t="s">
        <v>783</v>
      </c>
      <c r="K95" t="s">
        <v>784</v>
      </c>
      <c r="L95" s="6">
        <v>0.1</v>
      </c>
      <c r="M95" s="5">
        <v>6.4989999999999997</v>
      </c>
      <c r="N95" s="7">
        <v>58.490999999999993</v>
      </c>
      <c r="O95">
        <f ca="1">IF(LEFT(tblSales[[#This Row],[Category]],1)="A",RANDBETWEEN(1,4),RANDBETWEEN(2,7))</f>
        <v>4</v>
      </c>
      <c r="P95" s="7" t="str">
        <f>IF(COUNTIF($A$2:A95,A95)=1,SUMIFS(tblSales[Revenue],tblSales[Order ID],tblSales[[#This Row],[Order ID]]),"")</f>
        <v/>
      </c>
      <c r="Q95" t="str">
        <f>TEXT(tblSales[[#This Row],[Date]],"ddd")</f>
        <v>Sat</v>
      </c>
      <c r="R95">
        <f>1/COUNTIF(tblSales[Order ID],tblSales[[#This Row],[Order ID]])</f>
        <v>0.2</v>
      </c>
    </row>
    <row r="96" spans="1:18" x14ac:dyDescent="0.35">
      <c r="A96">
        <v>201932</v>
      </c>
      <c r="B96" s="3">
        <v>45486</v>
      </c>
      <c r="C96">
        <v>130928</v>
      </c>
      <c r="D96">
        <v>100248</v>
      </c>
      <c r="E96" t="s">
        <v>781</v>
      </c>
      <c r="F96" t="s">
        <v>805</v>
      </c>
      <c r="G96">
        <v>3</v>
      </c>
      <c r="H96" t="str" cm="1">
        <f t="array" ref="H96">_xlfn._ARRAY(_xlfn._ARRAYROW(_xlfn._xlws.FILTER(tblSizes[[Size]:[Qty]],(tblSizes[Order ID]=tblSales[[#This Row],[Order ID]])*(tblSizes[Product]=tblSales[[#This Row],[Product Name]]),"")))</f>
        <v/>
      </c>
      <c r="I96" s="5">
        <v>199</v>
      </c>
      <c r="J96" t="s">
        <v>783</v>
      </c>
      <c r="K96" t="s">
        <v>784</v>
      </c>
      <c r="L96" s="6">
        <v>0.1</v>
      </c>
      <c r="M96" s="5">
        <v>59.7</v>
      </c>
      <c r="N96" s="7">
        <v>537.29999999999995</v>
      </c>
      <c r="O96">
        <f ca="1">IF(LEFT(tblSales[[#This Row],[Category]],1)="A",RANDBETWEEN(1,4),RANDBETWEEN(2,7))</f>
        <v>7</v>
      </c>
      <c r="P96" s="7" t="str">
        <f>IF(COUNTIF($A$2:A96,A96)=1,SUMIFS(tblSales[Revenue],tblSales[Order ID],tblSales[[#This Row],[Order ID]]),"")</f>
        <v/>
      </c>
      <c r="Q96" t="str">
        <f>TEXT(tblSales[[#This Row],[Date]],"ddd")</f>
        <v>Sat</v>
      </c>
      <c r="R96">
        <f>1/COUNTIF(tblSales[Order ID],tblSales[[#This Row],[Order ID]])</f>
        <v>0.2</v>
      </c>
    </row>
    <row r="97" spans="1:18" x14ac:dyDescent="0.35">
      <c r="A97">
        <v>201933</v>
      </c>
      <c r="B97" s="3">
        <v>45491</v>
      </c>
      <c r="C97">
        <v>129549</v>
      </c>
      <c r="D97">
        <v>200552</v>
      </c>
      <c r="E97" t="s">
        <v>777</v>
      </c>
      <c r="F97" t="s">
        <v>798</v>
      </c>
      <c r="G97">
        <v>1</v>
      </c>
      <c r="H97" t="str" cm="1">
        <f t="array" ref="H97">_xlfn._ARRAY(_xlfn._ARRAYROW(_xlfn._xlws.FILTER(tblSizes[[Size]:[Qty]],(tblSizes[Order ID]=tblSales[[#This Row],[Order ID]])*(tblSizes[Product]=tblSales[[#This Row],[Product Name]]),"")))</f>
        <v/>
      </c>
      <c r="I97" s="5">
        <v>49.99</v>
      </c>
      <c r="J97" t="s">
        <v>775</v>
      </c>
      <c r="K97" t="s">
        <v>776</v>
      </c>
      <c r="L97" s="6" t="s">
        <v>776</v>
      </c>
      <c r="M97" s="5">
        <v>0</v>
      </c>
      <c r="N97" s="7">
        <v>49.99</v>
      </c>
      <c r="O97">
        <f ca="1">IF(LEFT(tblSales[[#This Row],[Category]],1)="A",RANDBETWEEN(1,4),RANDBETWEEN(2,7))</f>
        <v>4</v>
      </c>
      <c r="P97" s="7">
        <f>IF(COUNTIF($A$2:A97,A97)=1,SUMIFS(tblSales[Revenue],tblSales[Order ID],tblSales[[#This Row],[Order ID]]),"")</f>
        <v>699.97</v>
      </c>
      <c r="Q97" t="str">
        <f>TEXT(tblSales[[#This Row],[Date]],"ddd")</f>
        <v>Thu</v>
      </c>
      <c r="R97">
        <f>1/COUNTIF(tblSales[Order ID],tblSales[[#This Row],[Order ID]])</f>
        <v>0.2</v>
      </c>
    </row>
    <row r="98" spans="1:18" x14ac:dyDescent="0.35">
      <c r="A98">
        <v>201933</v>
      </c>
      <c r="B98" s="3">
        <v>45491</v>
      </c>
      <c r="C98">
        <v>129549</v>
      </c>
      <c r="D98">
        <v>300191</v>
      </c>
      <c r="E98" t="s">
        <v>773</v>
      </c>
      <c r="F98" t="s">
        <v>791</v>
      </c>
      <c r="G98">
        <v>1</v>
      </c>
      <c r="H98" t="str" cm="1">
        <f t="array" ref="H98">_xlfn._ARRAY(_xlfn._ARRAYROW(_xlfn._xlws.FILTER(tblSizes[[Size]:[Qty]],(tblSizes[Order ID]=tblSales[[#This Row],[Order ID]])*(tblSizes[Product]=tblSales[[#This Row],[Product Name]]),"")))</f>
        <v/>
      </c>
      <c r="I98" s="5">
        <v>21.99</v>
      </c>
      <c r="J98" t="s">
        <v>775</v>
      </c>
      <c r="K98" t="s">
        <v>776</v>
      </c>
      <c r="L98" s="6" t="s">
        <v>776</v>
      </c>
      <c r="M98" s="5">
        <v>0</v>
      </c>
      <c r="N98" s="7">
        <v>21.99</v>
      </c>
      <c r="O98">
        <f ca="1">IF(LEFT(tblSales[[#This Row],[Category]],1)="A",RANDBETWEEN(1,4),RANDBETWEEN(2,7))</f>
        <v>2</v>
      </c>
      <c r="P98" s="7" t="str">
        <f>IF(COUNTIF($A$2:A98,A98)=1,SUMIFS(tblSales[Revenue],tblSales[Order ID],tblSales[[#This Row],[Order ID]]),"")</f>
        <v/>
      </c>
      <c r="Q98" t="str">
        <f>TEXT(tblSales[[#This Row],[Date]],"ddd")</f>
        <v>Thu</v>
      </c>
      <c r="R98">
        <f>1/COUNTIF(tblSales[Order ID],tblSales[[#This Row],[Order ID]])</f>
        <v>0.2</v>
      </c>
    </row>
    <row r="99" spans="1:18" x14ac:dyDescent="0.35">
      <c r="A99">
        <v>201933</v>
      </c>
      <c r="B99" s="3">
        <v>45491</v>
      </c>
      <c r="C99">
        <v>129549</v>
      </c>
      <c r="D99">
        <v>100257</v>
      </c>
      <c r="E99" t="s">
        <v>781</v>
      </c>
      <c r="F99" t="s">
        <v>782</v>
      </c>
      <c r="G99">
        <v>1</v>
      </c>
      <c r="H99" t="str" cm="1">
        <f t="array" ref="H99">_xlfn._ARRAY(_xlfn._ARRAYROW(_xlfn._xlws.FILTER(tblSizes[[Size]:[Qty]],(tblSizes[Order ID]=tblSales[[#This Row],[Order ID]])*(tblSizes[Product]=tblSales[[#This Row],[Product Name]]),"")))</f>
        <v/>
      </c>
      <c r="I99" s="5">
        <v>379</v>
      </c>
      <c r="J99" t="s">
        <v>775</v>
      </c>
      <c r="K99" t="s">
        <v>776</v>
      </c>
      <c r="L99" s="6" t="s">
        <v>776</v>
      </c>
      <c r="M99" s="5">
        <v>0</v>
      </c>
      <c r="N99" s="7">
        <v>379</v>
      </c>
      <c r="O99">
        <f ca="1">IF(LEFT(tblSales[[#This Row],[Category]],1)="A",RANDBETWEEN(1,4),RANDBETWEEN(2,7))</f>
        <v>7</v>
      </c>
      <c r="P99" s="7" t="str">
        <f>IF(COUNTIF($A$2:A99,A99)=1,SUMIFS(tblSales[Revenue],tblSales[Order ID],tblSales[[#This Row],[Order ID]]),"")</f>
        <v/>
      </c>
      <c r="Q99" t="str">
        <f>TEXT(tblSales[[#This Row],[Date]],"ddd")</f>
        <v>Thu</v>
      </c>
      <c r="R99">
        <f>1/COUNTIF(tblSales[Order ID],tblSales[[#This Row],[Order ID]])</f>
        <v>0.2</v>
      </c>
    </row>
    <row r="100" spans="1:18" x14ac:dyDescent="0.35">
      <c r="A100">
        <v>201933</v>
      </c>
      <c r="B100" s="3">
        <v>45491</v>
      </c>
      <c r="C100">
        <v>129549</v>
      </c>
      <c r="D100">
        <v>100248</v>
      </c>
      <c r="E100" t="s">
        <v>781</v>
      </c>
      <c r="F100" t="s">
        <v>805</v>
      </c>
      <c r="G100">
        <v>1</v>
      </c>
      <c r="H100" t="str" cm="1">
        <f t="array" ref="H100">_xlfn._ARRAY(_xlfn._ARRAYROW(_xlfn._xlws.FILTER(tblSizes[[Size]:[Qty]],(tblSizes[Order ID]=tblSales[[#This Row],[Order ID]])*(tblSizes[Product]=tblSales[[#This Row],[Product Name]]),"")))</f>
        <v/>
      </c>
      <c r="I100" s="5">
        <v>199</v>
      </c>
      <c r="J100" t="s">
        <v>775</v>
      </c>
      <c r="K100" t="s">
        <v>776</v>
      </c>
      <c r="L100" s="6" t="s">
        <v>776</v>
      </c>
      <c r="M100" s="5">
        <v>0</v>
      </c>
      <c r="N100" s="7">
        <v>199</v>
      </c>
      <c r="O100">
        <f ca="1">IF(LEFT(tblSales[[#This Row],[Category]],1)="A",RANDBETWEEN(1,4),RANDBETWEEN(2,7))</f>
        <v>5</v>
      </c>
      <c r="P100" s="7" t="str">
        <f>IF(COUNTIF($A$2:A100,A100)=1,SUMIFS(tblSales[Revenue],tblSales[Order ID],tblSales[[#This Row],[Order ID]]),"")</f>
        <v/>
      </c>
      <c r="Q100" t="str">
        <f>TEXT(tblSales[[#This Row],[Date]],"ddd")</f>
        <v>Thu</v>
      </c>
      <c r="R100">
        <f>1/COUNTIF(tblSales[Order ID],tblSales[[#This Row],[Order ID]])</f>
        <v>0.2</v>
      </c>
    </row>
    <row r="101" spans="1:18" x14ac:dyDescent="0.35">
      <c r="A101">
        <v>201933</v>
      </c>
      <c r="B101" s="3">
        <v>45491</v>
      </c>
      <c r="C101">
        <v>129549</v>
      </c>
      <c r="D101">
        <v>300186</v>
      </c>
      <c r="E101" t="s">
        <v>773</v>
      </c>
      <c r="F101" t="s">
        <v>806</v>
      </c>
      <c r="G101">
        <v>1</v>
      </c>
      <c r="H101" t="str" cm="1">
        <f t="array" ref="H101">_xlfn._ARRAY(_xlfn._ARRAYROW(_xlfn._xlws.FILTER(tblSizes[[Size]:[Qty]],(tblSizes[Order ID]=tblSales[[#This Row],[Order ID]])*(tblSizes[Product]=tblSales[[#This Row],[Product Name]]),"")))</f>
        <v/>
      </c>
      <c r="I101" s="5">
        <v>49.99</v>
      </c>
      <c r="J101" t="s">
        <v>775</v>
      </c>
      <c r="K101" t="s">
        <v>776</v>
      </c>
      <c r="L101" s="6" t="s">
        <v>776</v>
      </c>
      <c r="M101" s="5">
        <v>0</v>
      </c>
      <c r="N101" s="7">
        <v>49.99</v>
      </c>
      <c r="O101">
        <f ca="1">IF(LEFT(tblSales[[#This Row],[Category]],1)="A",RANDBETWEEN(1,4),RANDBETWEEN(2,7))</f>
        <v>1</v>
      </c>
      <c r="P101" s="7" t="str">
        <f>IF(COUNTIF($A$2:A101,A101)=1,SUMIFS(tblSales[Revenue],tblSales[Order ID],tblSales[[#This Row],[Order ID]]),"")</f>
        <v/>
      </c>
      <c r="Q101" t="str">
        <f>TEXT(tblSales[[#This Row],[Date]],"ddd")</f>
        <v>Thu</v>
      </c>
      <c r="R101">
        <f>1/COUNTIF(tblSales[Order ID],tblSales[[#This Row],[Order ID]])</f>
        <v>0.2</v>
      </c>
    </row>
    <row r="102" spans="1:18" x14ac:dyDescent="0.35">
      <c r="A102">
        <v>201934</v>
      </c>
      <c r="B102" s="3">
        <v>45491</v>
      </c>
      <c r="C102">
        <v>115057</v>
      </c>
      <c r="D102">
        <v>300185</v>
      </c>
      <c r="E102" t="s">
        <v>773</v>
      </c>
      <c r="F102" t="s">
        <v>787</v>
      </c>
      <c r="G102">
        <v>1</v>
      </c>
      <c r="H102" t="str" cm="1">
        <f t="array" ref="H102">_xlfn._ARRAY(_xlfn._ARRAYROW(_xlfn._xlws.FILTER(tblSizes[[Size]:[Qty]],(tblSizes[Order ID]=tblSales[[#This Row],[Order ID]])*(tblSizes[Product]=tblSales[[#This Row],[Product Name]]),"")))</f>
        <v/>
      </c>
      <c r="I102" s="5">
        <v>29.99</v>
      </c>
      <c r="J102" t="s">
        <v>775</v>
      </c>
      <c r="K102" t="s">
        <v>776</v>
      </c>
      <c r="L102" s="6" t="s">
        <v>776</v>
      </c>
      <c r="M102" s="5">
        <v>0</v>
      </c>
      <c r="N102" s="7">
        <v>29.99</v>
      </c>
      <c r="O102">
        <f ca="1">IF(LEFT(tblSales[[#This Row],[Category]],1)="A",RANDBETWEEN(1,4),RANDBETWEEN(2,7))</f>
        <v>1</v>
      </c>
      <c r="P102" s="7">
        <f>IF(COUNTIF($A$2:A102,A102)=1,SUMIFS(tblSales[Revenue],tblSales[Order ID],tblSales[[#This Row],[Order ID]]),"")</f>
        <v>29.99</v>
      </c>
      <c r="Q102" t="str">
        <f>TEXT(tblSales[[#This Row],[Date]],"ddd")</f>
        <v>Thu</v>
      </c>
      <c r="R102">
        <f>1/COUNTIF(tblSales[Order ID],tblSales[[#This Row],[Order ID]])</f>
        <v>1</v>
      </c>
    </row>
    <row r="103" spans="1:18" x14ac:dyDescent="0.35">
      <c r="A103">
        <v>201935</v>
      </c>
      <c r="B103" s="3">
        <v>45488</v>
      </c>
      <c r="C103">
        <v>118115</v>
      </c>
      <c r="D103">
        <v>100252</v>
      </c>
      <c r="E103" t="s">
        <v>781</v>
      </c>
      <c r="F103" t="s">
        <v>785</v>
      </c>
      <c r="G103">
        <v>2</v>
      </c>
      <c r="H103" t="str" cm="1">
        <f t="array" ref="H103">_xlfn._ARRAY(_xlfn._ARRAYROW(_xlfn._xlws.FILTER(tblSizes[[Size]:[Qty]],(tblSizes[Order ID]=tblSales[[#This Row],[Order ID]])*(tblSizes[Product]=tblSales[[#This Row],[Product Name]]),"")))</f>
        <v/>
      </c>
      <c r="I103" s="5">
        <v>449</v>
      </c>
      <c r="J103" t="s">
        <v>775</v>
      </c>
      <c r="K103" t="s">
        <v>776</v>
      </c>
      <c r="L103" s="6" t="s">
        <v>776</v>
      </c>
      <c r="M103" s="5">
        <v>0</v>
      </c>
      <c r="N103" s="7">
        <v>898</v>
      </c>
      <c r="O103">
        <f ca="1">IF(LEFT(tblSales[[#This Row],[Category]],1)="A",RANDBETWEEN(1,4),RANDBETWEEN(2,7))</f>
        <v>7</v>
      </c>
      <c r="P103" s="7">
        <f>IF(COUNTIF($A$2:A103,A103)=1,SUMIFS(tblSales[Revenue],tblSales[Order ID],tblSales[[#This Row],[Order ID]]),"")</f>
        <v>935.98</v>
      </c>
      <c r="Q103" t="str">
        <f>TEXT(tblSales[[#This Row],[Date]],"ddd")</f>
        <v>Mon</v>
      </c>
      <c r="R103">
        <f>1/COUNTIF(tblSales[Order ID],tblSales[[#This Row],[Order ID]])</f>
        <v>0.5</v>
      </c>
    </row>
    <row r="104" spans="1:18" x14ac:dyDescent="0.35">
      <c r="A104">
        <v>201935</v>
      </c>
      <c r="B104" s="3">
        <v>45488</v>
      </c>
      <c r="C104">
        <v>118115</v>
      </c>
      <c r="D104">
        <v>200549</v>
      </c>
      <c r="E104" t="s">
        <v>777</v>
      </c>
      <c r="F104" t="s">
        <v>778</v>
      </c>
      <c r="G104">
        <v>2</v>
      </c>
      <c r="H104" t="str" cm="1">
        <f t="array" ref="H104">_xlfn._ARRAY(_xlfn._ARRAYROW(_xlfn._xlws.FILTER(tblSizes[[Size]:[Qty]],(tblSizes[Order ID]=tblSales[[#This Row],[Order ID]])*(tblSizes[Product]=tblSales[[#This Row],[Product Name]]),"")))</f>
        <v/>
      </c>
      <c r="I104" s="5">
        <v>18.989999999999998</v>
      </c>
      <c r="J104" t="s">
        <v>775</v>
      </c>
      <c r="K104" t="s">
        <v>776</v>
      </c>
      <c r="L104" s="6" t="s">
        <v>776</v>
      </c>
      <c r="M104" s="5">
        <v>0</v>
      </c>
      <c r="N104" s="7">
        <v>37.979999999999997</v>
      </c>
      <c r="O104">
        <f ca="1">IF(LEFT(tblSales[[#This Row],[Category]],1)="A",RANDBETWEEN(1,4),RANDBETWEEN(2,7))</f>
        <v>1</v>
      </c>
      <c r="P104" s="7" t="str">
        <f>IF(COUNTIF($A$2:A104,A104)=1,SUMIFS(tblSales[Revenue],tblSales[Order ID],tblSales[[#This Row],[Order ID]]),"")</f>
        <v/>
      </c>
      <c r="Q104" t="str">
        <f>TEXT(tblSales[[#This Row],[Date]],"ddd")</f>
        <v>Mon</v>
      </c>
      <c r="R104">
        <f>1/COUNTIF(tblSales[Order ID],tblSales[[#This Row],[Order ID]])</f>
        <v>0.5</v>
      </c>
    </row>
    <row r="105" spans="1:18" x14ac:dyDescent="0.35">
      <c r="A105">
        <v>201936</v>
      </c>
      <c r="B105" s="3">
        <v>45487</v>
      </c>
      <c r="C105">
        <v>116550</v>
      </c>
      <c r="D105">
        <v>300185</v>
      </c>
      <c r="E105" t="s">
        <v>773</v>
      </c>
      <c r="F105" t="s">
        <v>787</v>
      </c>
      <c r="G105">
        <v>1</v>
      </c>
      <c r="H105" t="str" cm="1">
        <f t="array" ref="H105">_xlfn._ARRAY(_xlfn._ARRAYROW(_xlfn._xlws.FILTER(tblSizes[[Size]:[Qty]],(tblSizes[Order ID]=tblSales[[#This Row],[Order ID]])*(tblSizes[Product]=tblSales[[#This Row],[Product Name]]),"")))</f>
        <v/>
      </c>
      <c r="I105" s="5">
        <v>29.99</v>
      </c>
      <c r="J105" t="s">
        <v>783</v>
      </c>
      <c r="K105" t="s">
        <v>784</v>
      </c>
      <c r="L105" s="6">
        <v>0.1</v>
      </c>
      <c r="M105" s="5">
        <v>2.9990000000000001</v>
      </c>
      <c r="N105" s="7">
        <v>26.991</v>
      </c>
      <c r="O105">
        <f ca="1">IF(LEFT(tblSales[[#This Row],[Category]],1)="A",RANDBETWEEN(1,4),RANDBETWEEN(2,7))</f>
        <v>3</v>
      </c>
      <c r="P105" s="7">
        <f>IF(COUNTIF($A$2:A105,A105)=1,SUMIFS(tblSales[Revenue],tblSales[Order ID],tblSales[[#This Row],[Order ID]]),"")</f>
        <v>379.71899999999999</v>
      </c>
      <c r="Q105" t="str">
        <f>TEXT(tblSales[[#This Row],[Date]],"ddd")</f>
        <v>Sun</v>
      </c>
      <c r="R105">
        <f>1/COUNTIF(tblSales[Order ID],tblSales[[#This Row],[Order ID]])</f>
        <v>0.25</v>
      </c>
    </row>
    <row r="106" spans="1:18" x14ac:dyDescent="0.35">
      <c r="A106">
        <v>201936</v>
      </c>
      <c r="B106" s="3">
        <v>45487</v>
      </c>
      <c r="C106">
        <v>116550</v>
      </c>
      <c r="D106">
        <v>200559</v>
      </c>
      <c r="E106" t="s">
        <v>777</v>
      </c>
      <c r="F106" t="s">
        <v>780</v>
      </c>
      <c r="G106">
        <v>1</v>
      </c>
      <c r="H106" t="str" cm="1">
        <f t="array" ref="H106">_xlfn._ARRAY(_xlfn._ARRAYROW(_xlfn._xlws.FILTER(tblSizes[[Size]:[Qty]],(tblSizes[Order ID]=tblSales[[#This Row],[Order ID]])*(tblSizes[Product]=tblSales[[#This Row],[Product Name]]),"")))</f>
        <v/>
      </c>
      <c r="I106" s="5">
        <v>59.99</v>
      </c>
      <c r="J106" t="s">
        <v>783</v>
      </c>
      <c r="K106" t="s">
        <v>784</v>
      </c>
      <c r="L106" s="6">
        <v>0.1</v>
      </c>
      <c r="M106" s="5">
        <v>5.9990000000000006</v>
      </c>
      <c r="N106" s="7">
        <v>53.991</v>
      </c>
      <c r="O106">
        <f ca="1">IF(LEFT(tblSales[[#This Row],[Category]],1)="A",RANDBETWEEN(1,4),RANDBETWEEN(2,7))</f>
        <v>1</v>
      </c>
      <c r="P106" s="7" t="str">
        <f>IF(COUNTIF($A$2:A106,A106)=1,SUMIFS(tblSales[Revenue],tblSales[Order ID],tblSales[[#This Row],[Order ID]]),"")</f>
        <v/>
      </c>
      <c r="Q106" t="str">
        <f>TEXT(tblSales[[#This Row],[Date]],"ddd")</f>
        <v>Sun</v>
      </c>
      <c r="R106">
        <f>1/COUNTIF(tblSales[Order ID],tblSales[[#This Row],[Order ID]])</f>
        <v>0.25</v>
      </c>
    </row>
    <row r="107" spans="1:18" x14ac:dyDescent="0.35">
      <c r="A107">
        <v>201936</v>
      </c>
      <c r="B107" s="3">
        <v>45487</v>
      </c>
      <c r="C107">
        <v>116550</v>
      </c>
      <c r="D107">
        <v>200550</v>
      </c>
      <c r="E107" t="s">
        <v>777</v>
      </c>
      <c r="F107" t="s">
        <v>800</v>
      </c>
      <c r="G107">
        <v>2</v>
      </c>
      <c r="H107" t="str" cm="1">
        <f t="array" ref="H107">_xlfn._ARRAY(_xlfn._ARRAYROW(_xlfn._xlws.FILTER(tblSizes[[Size]:[Qty]],(tblSizes[Order ID]=tblSales[[#This Row],[Order ID]])*(tblSizes[Product]=tblSales[[#This Row],[Product Name]]),"")))</f>
        <v/>
      </c>
      <c r="I107" s="5">
        <v>15.99</v>
      </c>
      <c r="J107" t="s">
        <v>783</v>
      </c>
      <c r="K107" t="s">
        <v>784</v>
      </c>
      <c r="L107" s="6">
        <v>0.1</v>
      </c>
      <c r="M107" s="5">
        <v>3.1980000000000004</v>
      </c>
      <c r="N107" s="7">
        <v>28.782</v>
      </c>
      <c r="O107">
        <f ca="1">IF(LEFT(tblSales[[#This Row],[Category]],1)="A",RANDBETWEEN(1,4),RANDBETWEEN(2,7))</f>
        <v>2</v>
      </c>
      <c r="P107" s="7" t="str">
        <f>IF(COUNTIF($A$2:A107,A107)=1,SUMIFS(tblSales[Revenue],tblSales[Order ID],tblSales[[#This Row],[Order ID]]),"")</f>
        <v/>
      </c>
      <c r="Q107" t="str">
        <f>TEXT(tblSales[[#This Row],[Date]],"ddd")</f>
        <v>Sun</v>
      </c>
      <c r="R107">
        <f>1/COUNTIF(tblSales[Order ID],tblSales[[#This Row],[Order ID]])</f>
        <v>0.25</v>
      </c>
    </row>
    <row r="108" spans="1:18" x14ac:dyDescent="0.35">
      <c r="A108">
        <v>201936</v>
      </c>
      <c r="B108" s="3">
        <v>45487</v>
      </c>
      <c r="C108">
        <v>116550</v>
      </c>
      <c r="D108">
        <v>200559</v>
      </c>
      <c r="E108" t="s">
        <v>777</v>
      </c>
      <c r="F108" t="s">
        <v>780</v>
      </c>
      <c r="G108">
        <v>5</v>
      </c>
      <c r="H108" t="str" cm="1">
        <f t="array" ref="H108">_xlfn._ARRAY(_xlfn._ARRAYROW(_xlfn._xlws.FILTER(tblSizes[[Size]:[Qty]],(tblSizes[Order ID]=tblSales[[#This Row],[Order ID]])*(tblSizes[Product]=tblSales[[#This Row],[Product Name]]),"")))</f>
        <v/>
      </c>
      <c r="I108" s="5">
        <v>59.99</v>
      </c>
      <c r="J108" t="s">
        <v>783</v>
      </c>
      <c r="K108" t="s">
        <v>784</v>
      </c>
      <c r="L108" s="6">
        <v>0.1</v>
      </c>
      <c r="M108" s="5">
        <v>29.995000000000001</v>
      </c>
      <c r="N108" s="7">
        <v>269.95499999999998</v>
      </c>
      <c r="O108">
        <f ca="1">IF(LEFT(tblSales[[#This Row],[Category]],1)="A",RANDBETWEEN(1,4),RANDBETWEEN(2,7))</f>
        <v>1</v>
      </c>
      <c r="P108" s="7" t="str">
        <f>IF(COUNTIF($A$2:A108,A108)=1,SUMIFS(tblSales[Revenue],tblSales[Order ID],tblSales[[#This Row],[Order ID]]),"")</f>
        <v/>
      </c>
      <c r="Q108" t="str">
        <f>TEXT(tblSales[[#This Row],[Date]],"ddd")</f>
        <v>Sun</v>
      </c>
      <c r="R108">
        <f>1/COUNTIF(tblSales[Order ID],tblSales[[#This Row],[Order ID]])</f>
        <v>0.25</v>
      </c>
    </row>
    <row r="109" spans="1:18" x14ac:dyDescent="0.35">
      <c r="A109">
        <v>201937</v>
      </c>
      <c r="B109" s="3">
        <v>45485</v>
      </c>
      <c r="C109">
        <v>114108</v>
      </c>
      <c r="D109">
        <v>200559</v>
      </c>
      <c r="E109" t="s">
        <v>777</v>
      </c>
      <c r="F109" t="s">
        <v>780</v>
      </c>
      <c r="G109">
        <v>1</v>
      </c>
      <c r="H109" t="str" cm="1">
        <f t="array" ref="H109">_xlfn._ARRAY(_xlfn._ARRAYROW(_xlfn._xlws.FILTER(tblSizes[[Size]:[Qty]],(tblSizes[Order ID]=tblSales[[#This Row],[Order ID]])*(tblSizes[Product]=tblSales[[#This Row],[Product Name]]),"")))</f>
        <v/>
      </c>
      <c r="I109" s="5">
        <v>59.99</v>
      </c>
      <c r="J109" t="s">
        <v>775</v>
      </c>
      <c r="K109" t="s">
        <v>776</v>
      </c>
      <c r="L109" s="6" t="s">
        <v>776</v>
      </c>
      <c r="M109" s="5">
        <v>0</v>
      </c>
      <c r="N109" s="7">
        <v>59.99</v>
      </c>
      <c r="O109">
        <f ca="1">IF(LEFT(tblSales[[#This Row],[Category]],1)="A",RANDBETWEEN(1,4),RANDBETWEEN(2,7))</f>
        <v>2</v>
      </c>
      <c r="P109" s="7">
        <f>IF(COUNTIF($A$2:A109,A109)=1,SUMIFS(tblSales[Revenue],tblSales[Order ID],tblSales[[#This Row],[Order ID]]),"")</f>
        <v>508.92</v>
      </c>
      <c r="Q109" t="str">
        <f>TEXT(tblSales[[#This Row],[Date]],"ddd")</f>
        <v>Fri</v>
      </c>
      <c r="R109">
        <f>1/COUNTIF(tblSales[Order ID],tblSales[[#This Row],[Order ID]])</f>
        <v>0.25</v>
      </c>
    </row>
    <row r="110" spans="1:18" x14ac:dyDescent="0.35">
      <c r="A110">
        <v>201937</v>
      </c>
      <c r="B110" s="3">
        <v>45485</v>
      </c>
      <c r="C110">
        <v>114108</v>
      </c>
      <c r="D110">
        <v>200549</v>
      </c>
      <c r="E110" t="s">
        <v>777</v>
      </c>
      <c r="F110" t="s">
        <v>778</v>
      </c>
      <c r="G110">
        <v>1</v>
      </c>
      <c r="H110" t="str" cm="1">
        <f t="array" ref="H110">_xlfn._ARRAY(_xlfn._ARRAYROW(_xlfn._xlws.FILTER(tblSizes[[Size]:[Qty]],(tblSizes[Order ID]=tblSales[[#This Row],[Order ID]])*(tblSizes[Product]=tblSales[[#This Row],[Product Name]]),"")))</f>
        <v/>
      </c>
      <c r="I110" s="5">
        <v>18.989999999999998</v>
      </c>
      <c r="J110" t="s">
        <v>775</v>
      </c>
      <c r="K110" t="s">
        <v>776</v>
      </c>
      <c r="L110" s="6" t="s">
        <v>776</v>
      </c>
      <c r="M110" s="5">
        <v>0</v>
      </c>
      <c r="N110" s="7">
        <v>18.989999999999998</v>
      </c>
      <c r="O110">
        <f ca="1">IF(LEFT(tblSales[[#This Row],[Category]],1)="A",RANDBETWEEN(1,4),RANDBETWEEN(2,7))</f>
        <v>3</v>
      </c>
      <c r="P110" s="7" t="str">
        <f>IF(COUNTIF($A$2:A110,A110)=1,SUMIFS(tblSales[Revenue],tblSales[Order ID],tblSales[[#This Row],[Order ID]]),"")</f>
        <v/>
      </c>
      <c r="Q110" t="str">
        <f>TEXT(tblSales[[#This Row],[Date]],"ddd")</f>
        <v>Fri</v>
      </c>
      <c r="R110">
        <f>1/COUNTIF(tblSales[Order ID],tblSales[[#This Row],[Order ID]])</f>
        <v>0.25</v>
      </c>
    </row>
    <row r="111" spans="1:18" x14ac:dyDescent="0.35">
      <c r="A111">
        <v>201937</v>
      </c>
      <c r="B111" s="3">
        <v>45485</v>
      </c>
      <c r="C111">
        <v>114108</v>
      </c>
      <c r="D111">
        <v>200551</v>
      </c>
      <c r="E111" t="s">
        <v>777</v>
      </c>
      <c r="F111" t="s">
        <v>807</v>
      </c>
      <c r="G111">
        <v>5</v>
      </c>
      <c r="H111" t="str" cm="1">
        <f t="array" ref="H111">_xlfn._ARRAY(_xlfn._ARRAYROW(_xlfn._xlws.FILTER(tblSizes[[Size]:[Qty]],(tblSizes[Order ID]=tblSales[[#This Row],[Order ID]])*(tblSizes[Product]=tblSales[[#This Row],[Product Name]]),"")))</f>
        <v/>
      </c>
      <c r="I111" s="5">
        <v>79.989999999999995</v>
      </c>
      <c r="J111" t="s">
        <v>775</v>
      </c>
      <c r="K111" t="s">
        <v>776</v>
      </c>
      <c r="L111" s="6" t="s">
        <v>776</v>
      </c>
      <c r="M111" s="5">
        <v>0</v>
      </c>
      <c r="N111" s="7">
        <v>399.95</v>
      </c>
      <c r="O111">
        <f ca="1">IF(LEFT(tblSales[[#This Row],[Category]],1)="A",RANDBETWEEN(1,4),RANDBETWEEN(2,7))</f>
        <v>4</v>
      </c>
      <c r="P111" s="7" t="str">
        <f>IF(COUNTIF($A$2:A111,A111)=1,SUMIFS(tblSales[Revenue],tblSales[Order ID],tblSales[[#This Row],[Order ID]]),"")</f>
        <v/>
      </c>
      <c r="Q111" t="str">
        <f>TEXT(tblSales[[#This Row],[Date]],"ddd")</f>
        <v>Fri</v>
      </c>
      <c r="R111">
        <f>1/COUNTIF(tblSales[Order ID],tblSales[[#This Row],[Order ID]])</f>
        <v>0.25</v>
      </c>
    </row>
    <row r="112" spans="1:18" x14ac:dyDescent="0.35">
      <c r="A112">
        <v>201937</v>
      </c>
      <c r="B112" s="3">
        <v>45485</v>
      </c>
      <c r="C112">
        <v>114108</v>
      </c>
      <c r="D112">
        <v>200548</v>
      </c>
      <c r="E112" t="s">
        <v>777</v>
      </c>
      <c r="F112" t="s">
        <v>802</v>
      </c>
      <c r="G112">
        <v>1</v>
      </c>
      <c r="H112" t="str" cm="1">
        <f t="array" ref="H112">_xlfn._ARRAY(_xlfn._ARRAYROW(_xlfn._xlws.FILTER(tblSizes[[Size]:[Qty]],(tblSizes[Order ID]=tblSales[[#This Row],[Order ID]])*(tblSizes[Product]=tblSales[[#This Row],[Product Name]]),"")))</f>
        <v/>
      </c>
      <c r="I112" s="5">
        <v>29.99</v>
      </c>
      <c r="J112" t="s">
        <v>775</v>
      </c>
      <c r="K112" t="s">
        <v>776</v>
      </c>
      <c r="L112" s="6" t="s">
        <v>776</v>
      </c>
      <c r="M112" s="5">
        <v>0</v>
      </c>
      <c r="N112" s="7">
        <v>29.99</v>
      </c>
      <c r="O112">
        <f ca="1">IF(LEFT(tblSales[[#This Row],[Category]],1)="A",RANDBETWEEN(1,4),RANDBETWEEN(2,7))</f>
        <v>4</v>
      </c>
      <c r="P112" s="7" t="str">
        <f>IF(COUNTIF($A$2:A112,A112)=1,SUMIFS(tblSales[Revenue],tblSales[Order ID],tblSales[[#This Row],[Order ID]]),"")</f>
        <v/>
      </c>
      <c r="Q112" t="str">
        <f>TEXT(tblSales[[#This Row],[Date]],"ddd")</f>
        <v>Fri</v>
      </c>
      <c r="R112">
        <f>1/COUNTIF(tblSales[Order ID],tblSales[[#This Row],[Order ID]])</f>
        <v>0.25</v>
      </c>
    </row>
    <row r="113" spans="1:18" x14ac:dyDescent="0.35">
      <c r="A113">
        <v>201938</v>
      </c>
      <c r="B113" s="3">
        <v>45494</v>
      </c>
      <c r="C113">
        <v>124837</v>
      </c>
      <c r="D113">
        <v>200554</v>
      </c>
      <c r="E113" t="s">
        <v>777</v>
      </c>
      <c r="F113" t="s">
        <v>786</v>
      </c>
      <c r="G113">
        <v>3</v>
      </c>
      <c r="H113" t="str" cm="1">
        <f t="array" ref="H113">_xlfn._ARRAY(_xlfn._ARRAYROW(_xlfn._xlws.FILTER(tblSizes[[Size]:[Qty]],(tblSizes[Order ID]=tblSales[[#This Row],[Order ID]])*(tblSizes[Product]=tblSales[[#This Row],[Product Name]]),"")))</f>
        <v/>
      </c>
      <c r="I113" s="5">
        <v>67.989999999999995</v>
      </c>
      <c r="J113" t="s">
        <v>775</v>
      </c>
      <c r="K113" t="s">
        <v>776</v>
      </c>
      <c r="L113" s="6" t="s">
        <v>776</v>
      </c>
      <c r="M113" s="5">
        <v>0</v>
      </c>
      <c r="N113" s="7">
        <v>203.96999999999997</v>
      </c>
      <c r="O113">
        <f ca="1">IF(LEFT(tblSales[[#This Row],[Category]],1)="A",RANDBETWEEN(1,4),RANDBETWEEN(2,7))</f>
        <v>2</v>
      </c>
      <c r="P113" s="7">
        <f>IF(COUNTIF($A$2:A113,A113)=1,SUMIFS(tblSales[Revenue],tblSales[Order ID],tblSales[[#This Row],[Order ID]]),"")</f>
        <v>203.96999999999997</v>
      </c>
      <c r="Q113" t="str">
        <f>TEXT(tblSales[[#This Row],[Date]],"ddd")</f>
        <v>Sun</v>
      </c>
      <c r="R113">
        <f>1/COUNTIF(tblSales[Order ID],tblSales[[#This Row],[Order ID]])</f>
        <v>1</v>
      </c>
    </row>
    <row r="114" spans="1:18" x14ac:dyDescent="0.35">
      <c r="A114">
        <v>201939</v>
      </c>
      <c r="B114" s="3">
        <v>45486</v>
      </c>
      <c r="C114">
        <v>124132</v>
      </c>
      <c r="D114">
        <v>200559</v>
      </c>
      <c r="E114" t="s">
        <v>777</v>
      </c>
      <c r="F114" t="s">
        <v>780</v>
      </c>
      <c r="G114">
        <v>1</v>
      </c>
      <c r="H114" t="str" cm="1">
        <f t="array" ref="H114">_xlfn._ARRAY(_xlfn._ARRAYROW(_xlfn._xlws.FILTER(tblSizes[[Size]:[Qty]],(tblSizes[Order ID]=tblSales[[#This Row],[Order ID]])*(tblSizes[Product]=tblSales[[#This Row],[Product Name]]),"")))</f>
        <v/>
      </c>
      <c r="I114" s="5">
        <v>59.99</v>
      </c>
      <c r="J114" t="s">
        <v>775</v>
      </c>
      <c r="K114" t="s">
        <v>776</v>
      </c>
      <c r="L114" s="6" t="s">
        <v>776</v>
      </c>
      <c r="M114" s="5">
        <v>0</v>
      </c>
      <c r="N114" s="7">
        <v>59.99</v>
      </c>
      <c r="O114">
        <f ca="1">IF(LEFT(tblSales[[#This Row],[Category]],1)="A",RANDBETWEEN(1,4),RANDBETWEEN(2,7))</f>
        <v>3</v>
      </c>
      <c r="P114" s="7">
        <f>IF(COUNTIF($A$2:A114,A114)=1,SUMIFS(tblSales[Revenue],tblSales[Order ID],tblSales[[#This Row],[Order ID]]),"")</f>
        <v>59.99</v>
      </c>
      <c r="Q114" t="str">
        <f>TEXT(tblSales[[#This Row],[Date]],"ddd")</f>
        <v>Sat</v>
      </c>
      <c r="R114">
        <f>1/COUNTIF(tblSales[Order ID],tblSales[[#This Row],[Order ID]])</f>
        <v>1</v>
      </c>
    </row>
    <row r="115" spans="1:18" x14ac:dyDescent="0.35">
      <c r="A115">
        <v>201940</v>
      </c>
      <c r="B115" s="3">
        <v>45484</v>
      </c>
      <c r="C115">
        <v>111174</v>
      </c>
      <c r="D115">
        <v>200559</v>
      </c>
      <c r="E115" t="s">
        <v>777</v>
      </c>
      <c r="F115" t="s">
        <v>780</v>
      </c>
      <c r="G115">
        <v>1</v>
      </c>
      <c r="H115" t="str" cm="1">
        <f t="array" ref="H115">_xlfn._ARRAY(_xlfn._ARRAYROW(_xlfn._xlws.FILTER(tblSizes[[Size]:[Qty]],(tblSizes[Order ID]=tblSales[[#This Row],[Order ID]])*(tblSizes[Product]=tblSales[[#This Row],[Product Name]]),"")))</f>
        <v/>
      </c>
      <c r="I115" s="5">
        <v>59.99</v>
      </c>
      <c r="J115" t="s">
        <v>775</v>
      </c>
      <c r="K115" t="s">
        <v>776</v>
      </c>
      <c r="L115" s="6" t="s">
        <v>776</v>
      </c>
      <c r="M115" s="5">
        <v>0</v>
      </c>
      <c r="N115" s="7">
        <v>59.99</v>
      </c>
      <c r="O115">
        <f ca="1">IF(LEFT(tblSales[[#This Row],[Category]],1)="A",RANDBETWEEN(1,4),RANDBETWEEN(2,7))</f>
        <v>1</v>
      </c>
      <c r="P115" s="7">
        <f>IF(COUNTIF($A$2:A115,A115)=1,SUMIFS(tblSales[Revenue],tblSales[Order ID],tblSales[[#This Row],[Order ID]]),"")</f>
        <v>59.99</v>
      </c>
      <c r="Q115" t="str">
        <f>TEXT(tblSales[[#This Row],[Date]],"ddd")</f>
        <v>Thu</v>
      </c>
      <c r="R115">
        <f>1/COUNTIF(tblSales[Order ID],tblSales[[#This Row],[Order ID]])</f>
        <v>1</v>
      </c>
    </row>
    <row r="116" spans="1:18" x14ac:dyDescent="0.35">
      <c r="A116">
        <v>201941</v>
      </c>
      <c r="B116" s="3">
        <v>45481</v>
      </c>
      <c r="C116">
        <v>121247</v>
      </c>
      <c r="D116">
        <v>200549</v>
      </c>
      <c r="E116" t="s">
        <v>777</v>
      </c>
      <c r="F116" t="s">
        <v>778</v>
      </c>
      <c r="G116">
        <v>1</v>
      </c>
      <c r="H116" t="str" cm="1">
        <f t="array" ref="H116">_xlfn._ARRAY(_xlfn._ARRAYROW(_xlfn._xlws.FILTER(tblSizes[[Size]:[Qty]],(tblSizes[Order ID]=tblSales[[#This Row],[Order ID]])*(tblSizes[Product]=tblSales[[#This Row],[Product Name]]),"")))</f>
        <v/>
      </c>
      <c r="I116" s="5">
        <v>18.989999999999998</v>
      </c>
      <c r="J116" t="s">
        <v>775</v>
      </c>
      <c r="K116" t="s">
        <v>776</v>
      </c>
      <c r="L116" s="6" t="s">
        <v>776</v>
      </c>
      <c r="M116" s="5">
        <v>0</v>
      </c>
      <c r="N116" s="7">
        <v>18.989999999999998</v>
      </c>
      <c r="O116">
        <f ca="1">IF(LEFT(tblSales[[#This Row],[Category]],1)="A",RANDBETWEEN(1,4),RANDBETWEEN(2,7))</f>
        <v>4</v>
      </c>
      <c r="P116" s="7">
        <f>IF(COUNTIF($A$2:A116,A116)=1,SUMIFS(tblSales[Revenue],tblSales[Order ID],tblSales[[#This Row],[Order ID]]),"")</f>
        <v>18.989999999999998</v>
      </c>
      <c r="Q116" t="str">
        <f>TEXT(tblSales[[#This Row],[Date]],"ddd")</f>
        <v>Mon</v>
      </c>
      <c r="R116">
        <f>1/COUNTIF(tblSales[Order ID],tblSales[[#This Row],[Order ID]])</f>
        <v>1</v>
      </c>
    </row>
    <row r="117" spans="1:18" x14ac:dyDescent="0.35">
      <c r="A117">
        <v>201942</v>
      </c>
      <c r="B117" s="3">
        <v>45483</v>
      </c>
      <c r="C117">
        <v>129825</v>
      </c>
      <c r="D117">
        <v>200551</v>
      </c>
      <c r="E117" t="s">
        <v>777</v>
      </c>
      <c r="F117" t="s">
        <v>807</v>
      </c>
      <c r="G117">
        <v>5</v>
      </c>
      <c r="H117" t="str" cm="1">
        <f t="array" ref="H117">_xlfn._ARRAY(_xlfn._ARRAYROW(_xlfn._xlws.FILTER(tblSizes[[Size]:[Qty]],(tblSizes[Order ID]=tblSales[[#This Row],[Order ID]])*(tblSizes[Product]=tblSales[[#This Row],[Product Name]]),"")))</f>
        <v/>
      </c>
      <c r="I117" s="5">
        <v>79.989999999999995</v>
      </c>
      <c r="J117" t="s">
        <v>775</v>
      </c>
      <c r="K117" t="s">
        <v>776</v>
      </c>
      <c r="L117" s="6" t="s">
        <v>776</v>
      </c>
      <c r="M117" s="5">
        <v>0</v>
      </c>
      <c r="N117" s="7">
        <v>399.95</v>
      </c>
      <c r="O117">
        <f ca="1">IF(LEFT(tblSales[[#This Row],[Category]],1)="A",RANDBETWEEN(1,4),RANDBETWEEN(2,7))</f>
        <v>1</v>
      </c>
      <c r="P117" s="7">
        <f>IF(COUNTIF($A$2:A117,A117)=1,SUMIFS(tblSales[Revenue],tblSales[Order ID],tblSales[[#This Row],[Order ID]]),"")</f>
        <v>576.9</v>
      </c>
      <c r="Q117" t="str">
        <f>TEXT(tblSales[[#This Row],[Date]],"ddd")</f>
        <v>Wed</v>
      </c>
      <c r="R117">
        <f>1/COUNTIF(tblSales[Order ID],tblSales[[#This Row],[Order ID]])</f>
        <v>0.33333333333333331</v>
      </c>
    </row>
    <row r="118" spans="1:18" x14ac:dyDescent="0.35">
      <c r="A118">
        <v>201942</v>
      </c>
      <c r="B118" s="3">
        <v>45483</v>
      </c>
      <c r="C118">
        <v>129825</v>
      </c>
      <c r="D118">
        <v>200559</v>
      </c>
      <c r="E118" t="s">
        <v>777</v>
      </c>
      <c r="F118" t="s">
        <v>780</v>
      </c>
      <c r="G118">
        <v>2</v>
      </c>
      <c r="H118" t="str" cm="1">
        <f t="array" ref="H118">_xlfn._ARRAY(_xlfn._ARRAYROW(_xlfn._xlws.FILTER(tblSizes[[Size]:[Qty]],(tblSizes[Order ID]=tblSales[[#This Row],[Order ID]])*(tblSizes[Product]=tblSales[[#This Row],[Product Name]]),"")))</f>
        <v/>
      </c>
      <c r="I118" s="5">
        <v>59.99</v>
      </c>
      <c r="J118" t="s">
        <v>775</v>
      </c>
      <c r="K118" t="s">
        <v>776</v>
      </c>
      <c r="L118" s="6" t="s">
        <v>776</v>
      </c>
      <c r="M118" s="5">
        <v>0</v>
      </c>
      <c r="N118" s="7">
        <v>119.98</v>
      </c>
      <c r="O118">
        <f ca="1">IF(LEFT(tblSales[[#This Row],[Category]],1)="A",RANDBETWEEN(1,4),RANDBETWEEN(2,7))</f>
        <v>2</v>
      </c>
      <c r="P118" s="7" t="str">
        <f>IF(COUNTIF($A$2:A118,A118)=1,SUMIFS(tblSales[Revenue],tblSales[Order ID],tblSales[[#This Row],[Order ID]]),"")</f>
        <v/>
      </c>
      <c r="Q118" t="str">
        <f>TEXT(tblSales[[#This Row],[Date]],"ddd")</f>
        <v>Wed</v>
      </c>
      <c r="R118">
        <f>1/COUNTIF(tblSales[Order ID],tblSales[[#This Row],[Order ID]])</f>
        <v>0.33333333333333331</v>
      </c>
    </row>
    <row r="119" spans="1:18" x14ac:dyDescent="0.35">
      <c r="A119">
        <v>201942</v>
      </c>
      <c r="B119" s="3">
        <v>45483</v>
      </c>
      <c r="C119">
        <v>129825</v>
      </c>
      <c r="D119">
        <v>200549</v>
      </c>
      <c r="E119" t="s">
        <v>777</v>
      </c>
      <c r="F119" t="s">
        <v>778</v>
      </c>
      <c r="G119">
        <v>3</v>
      </c>
      <c r="H119" t="str" cm="1">
        <f t="array" ref="H119">_xlfn._ARRAY(_xlfn._ARRAYROW(_xlfn._xlws.FILTER(tblSizes[[Size]:[Qty]],(tblSizes[Order ID]=tblSales[[#This Row],[Order ID]])*(tblSizes[Product]=tblSales[[#This Row],[Product Name]]),"")))</f>
        <v/>
      </c>
      <c r="I119" s="5">
        <v>18.989999999999998</v>
      </c>
      <c r="J119" t="s">
        <v>775</v>
      </c>
      <c r="K119" t="s">
        <v>776</v>
      </c>
      <c r="L119" s="6" t="s">
        <v>776</v>
      </c>
      <c r="M119" s="5">
        <v>0</v>
      </c>
      <c r="N119" s="7">
        <v>56.97</v>
      </c>
      <c r="O119">
        <f ca="1">IF(LEFT(tblSales[[#This Row],[Category]],1)="A",RANDBETWEEN(1,4),RANDBETWEEN(2,7))</f>
        <v>3</v>
      </c>
      <c r="P119" s="7" t="str">
        <f>IF(COUNTIF($A$2:A119,A119)=1,SUMIFS(tblSales[Revenue],tblSales[Order ID],tblSales[[#This Row],[Order ID]]),"")</f>
        <v/>
      </c>
      <c r="Q119" t="str">
        <f>TEXT(tblSales[[#This Row],[Date]],"ddd")</f>
        <v>Wed</v>
      </c>
      <c r="R119">
        <f>1/COUNTIF(tblSales[Order ID],tblSales[[#This Row],[Order ID]])</f>
        <v>0.33333333333333331</v>
      </c>
    </row>
    <row r="120" spans="1:18" x14ac:dyDescent="0.35">
      <c r="A120">
        <v>201943</v>
      </c>
      <c r="B120" s="3">
        <v>45488</v>
      </c>
      <c r="C120">
        <v>129503</v>
      </c>
      <c r="D120">
        <v>100257</v>
      </c>
      <c r="E120" t="s">
        <v>781</v>
      </c>
      <c r="F120" t="s">
        <v>782</v>
      </c>
      <c r="G120">
        <v>5</v>
      </c>
      <c r="H120" t="str" cm="1">
        <f t="array" ref="H120">_xlfn._ARRAY(_xlfn._ARRAYROW(_xlfn._xlws.FILTER(tblSizes[[Size]:[Qty]],(tblSizes[Order ID]=tblSales[[#This Row],[Order ID]])*(tblSizes[Product]=tblSales[[#This Row],[Product Name]]),"")))</f>
        <v/>
      </c>
      <c r="I120" s="5">
        <v>379</v>
      </c>
      <c r="J120" t="s">
        <v>775</v>
      </c>
      <c r="K120" t="s">
        <v>776</v>
      </c>
      <c r="L120" s="6" t="s">
        <v>776</v>
      </c>
      <c r="M120" s="5">
        <v>0</v>
      </c>
      <c r="N120" s="7">
        <v>1895</v>
      </c>
      <c r="O120">
        <f ca="1">IF(LEFT(tblSales[[#This Row],[Category]],1)="A",RANDBETWEEN(1,4),RANDBETWEEN(2,7))</f>
        <v>5</v>
      </c>
      <c r="P120" s="7">
        <f>IF(COUNTIF($A$2:A120,A120)=1,SUMIFS(tblSales[Revenue],tblSales[Order ID],tblSales[[#This Row],[Order ID]]),"")</f>
        <v>3286.9799999999996</v>
      </c>
      <c r="Q120" t="str">
        <f>TEXT(tblSales[[#This Row],[Date]],"ddd")</f>
        <v>Mon</v>
      </c>
      <c r="R120">
        <f>1/COUNTIF(tblSales[Order ID],tblSales[[#This Row],[Order ID]])</f>
        <v>0.25</v>
      </c>
    </row>
    <row r="121" spans="1:18" x14ac:dyDescent="0.35">
      <c r="A121">
        <v>201943</v>
      </c>
      <c r="B121" s="3">
        <v>45488</v>
      </c>
      <c r="C121">
        <v>129503</v>
      </c>
      <c r="D121">
        <v>100255</v>
      </c>
      <c r="E121" t="s">
        <v>781</v>
      </c>
      <c r="F121" t="s">
        <v>803</v>
      </c>
      <c r="G121">
        <v>1</v>
      </c>
      <c r="H121" t="str" cm="1">
        <f t="array" ref="H121">_xlfn._ARRAY(_xlfn._ARRAYROW(_xlfn._xlws.FILTER(tblSizes[[Size]:[Qty]],(tblSizes[Order ID]=tblSales[[#This Row],[Order ID]])*(tblSizes[Product]=tblSales[[#This Row],[Product Name]]),"")))</f>
        <v/>
      </c>
      <c r="I121" s="5">
        <v>1299</v>
      </c>
      <c r="J121" t="s">
        <v>775</v>
      </c>
      <c r="K121" t="s">
        <v>776</v>
      </c>
      <c r="L121" s="6" t="s">
        <v>776</v>
      </c>
      <c r="M121" s="5">
        <v>0</v>
      </c>
      <c r="N121" s="7">
        <v>1299</v>
      </c>
      <c r="O121">
        <f ca="1">IF(LEFT(tblSales[[#This Row],[Category]],1)="A",RANDBETWEEN(1,4),RANDBETWEEN(2,7))</f>
        <v>4</v>
      </c>
      <c r="P121" s="7" t="str">
        <f>IF(COUNTIF($A$2:A121,A121)=1,SUMIFS(tblSales[Revenue],tblSales[Order ID],tblSales[[#This Row],[Order ID]]),"")</f>
        <v/>
      </c>
      <c r="Q121" t="str">
        <f>TEXT(tblSales[[#This Row],[Date]],"ddd")</f>
        <v>Mon</v>
      </c>
      <c r="R121">
        <f>1/COUNTIF(tblSales[Order ID],tblSales[[#This Row],[Order ID]])</f>
        <v>0.25</v>
      </c>
    </row>
    <row r="122" spans="1:18" x14ac:dyDescent="0.35">
      <c r="A122">
        <v>201943</v>
      </c>
      <c r="B122" s="3">
        <v>45488</v>
      </c>
      <c r="C122">
        <v>129503</v>
      </c>
      <c r="D122">
        <v>200554</v>
      </c>
      <c r="E122" t="s">
        <v>777</v>
      </c>
      <c r="F122" t="s">
        <v>786</v>
      </c>
      <c r="G122">
        <v>1</v>
      </c>
      <c r="H122" t="str" cm="1">
        <f t="array" ref="H122">_xlfn._ARRAY(_xlfn._ARRAYROW(_xlfn._xlws.FILTER(tblSizes[[Size]:[Qty]],(tblSizes[Order ID]=tblSales[[#This Row],[Order ID]])*(tblSizes[Product]=tblSales[[#This Row],[Product Name]]),"")))</f>
        <v/>
      </c>
      <c r="I122" s="5">
        <v>67.989999999999995</v>
      </c>
      <c r="J122" t="s">
        <v>775</v>
      </c>
      <c r="K122" t="s">
        <v>776</v>
      </c>
      <c r="L122" s="6" t="s">
        <v>776</v>
      </c>
      <c r="M122" s="5">
        <v>0</v>
      </c>
      <c r="N122" s="7">
        <v>67.989999999999995</v>
      </c>
      <c r="O122">
        <f ca="1">IF(LEFT(tblSales[[#This Row],[Category]],1)="A",RANDBETWEEN(1,4),RANDBETWEEN(2,7))</f>
        <v>2</v>
      </c>
      <c r="P122" s="7" t="str">
        <f>IF(COUNTIF($A$2:A122,A122)=1,SUMIFS(tblSales[Revenue],tblSales[Order ID],tblSales[[#This Row],[Order ID]]),"")</f>
        <v/>
      </c>
      <c r="Q122" t="str">
        <f>TEXT(tblSales[[#This Row],[Date]],"ddd")</f>
        <v>Mon</v>
      </c>
      <c r="R122">
        <f>1/COUNTIF(tblSales[Order ID],tblSales[[#This Row],[Order ID]])</f>
        <v>0.25</v>
      </c>
    </row>
    <row r="123" spans="1:18" x14ac:dyDescent="0.35">
      <c r="A123">
        <v>201943</v>
      </c>
      <c r="B123" s="3">
        <v>45488</v>
      </c>
      <c r="C123">
        <v>129503</v>
      </c>
      <c r="D123">
        <v>300189</v>
      </c>
      <c r="E123" t="s">
        <v>773</v>
      </c>
      <c r="F123" t="s">
        <v>790</v>
      </c>
      <c r="G123">
        <v>1</v>
      </c>
      <c r="H123" t="str" cm="1">
        <f t="array" ref="H123">_xlfn._ARRAY(_xlfn._ARRAYROW(_xlfn._xlws.FILTER(tblSizes[[Size]:[Qty]],(tblSizes[Order ID]=tblSales[[#This Row],[Order ID]])*(tblSizes[Product]=tblSales[[#This Row],[Product Name]]),"")))</f>
        <v/>
      </c>
      <c r="I123" s="5">
        <v>24.99</v>
      </c>
      <c r="J123" t="s">
        <v>775</v>
      </c>
      <c r="K123" t="s">
        <v>776</v>
      </c>
      <c r="L123" s="6" t="s">
        <v>776</v>
      </c>
      <c r="M123" s="5">
        <v>0</v>
      </c>
      <c r="N123" s="7">
        <v>24.99</v>
      </c>
      <c r="O123">
        <f ca="1">IF(LEFT(tblSales[[#This Row],[Category]],1)="A",RANDBETWEEN(1,4),RANDBETWEEN(2,7))</f>
        <v>1</v>
      </c>
      <c r="P123" s="7" t="str">
        <f>IF(COUNTIF($A$2:A123,A123)=1,SUMIFS(tblSales[Revenue],tblSales[Order ID],tblSales[[#This Row],[Order ID]]),"")</f>
        <v/>
      </c>
      <c r="Q123" t="str">
        <f>TEXT(tblSales[[#This Row],[Date]],"ddd")</f>
        <v>Mon</v>
      </c>
      <c r="R123">
        <f>1/COUNTIF(tblSales[Order ID],tblSales[[#This Row],[Order ID]])</f>
        <v>0.25</v>
      </c>
    </row>
    <row r="124" spans="1:18" x14ac:dyDescent="0.35">
      <c r="A124">
        <v>201944</v>
      </c>
      <c r="B124" s="3">
        <v>45485</v>
      </c>
      <c r="C124">
        <v>127801</v>
      </c>
      <c r="D124">
        <v>100254</v>
      </c>
      <c r="E124" t="s">
        <v>781</v>
      </c>
      <c r="F124" t="s">
        <v>789</v>
      </c>
      <c r="G124">
        <v>1</v>
      </c>
      <c r="H124" t="str" cm="1">
        <f t="array" ref="H124">_xlfn._ARRAY(_xlfn._ARRAYROW(_xlfn._xlws.FILTER(tblSizes[[Size]:[Qty]],(tblSizes[Order ID]=tblSales[[#This Row],[Order ID]])*(tblSizes[Product]=tblSales[[#This Row],[Product Name]]),"")))</f>
        <v/>
      </c>
      <c r="I124" s="5">
        <v>799</v>
      </c>
      <c r="J124" t="s">
        <v>775</v>
      </c>
      <c r="K124" t="s">
        <v>776</v>
      </c>
      <c r="L124" s="6" t="s">
        <v>776</v>
      </c>
      <c r="M124" s="5">
        <v>0</v>
      </c>
      <c r="N124" s="7">
        <v>799</v>
      </c>
      <c r="O124">
        <f ca="1">IF(LEFT(tblSales[[#This Row],[Category]],1)="A",RANDBETWEEN(1,4),RANDBETWEEN(2,7))</f>
        <v>7</v>
      </c>
      <c r="P124" s="7">
        <f>IF(COUNTIF($A$2:A124,A124)=1,SUMIFS(tblSales[Revenue],tblSales[Order ID],tblSales[[#This Row],[Order ID]]),"")</f>
        <v>1598</v>
      </c>
      <c r="Q124" t="str">
        <f>TEXT(tblSales[[#This Row],[Date]],"ddd")</f>
        <v>Fri</v>
      </c>
      <c r="R124">
        <f>1/COUNTIF(tblSales[Order ID],tblSales[[#This Row],[Order ID]])</f>
        <v>0.5</v>
      </c>
    </row>
    <row r="125" spans="1:18" x14ac:dyDescent="0.35">
      <c r="A125">
        <v>201944</v>
      </c>
      <c r="B125" s="3">
        <v>45485</v>
      </c>
      <c r="C125">
        <v>127801</v>
      </c>
      <c r="D125">
        <v>100254</v>
      </c>
      <c r="E125" t="s">
        <v>781</v>
      </c>
      <c r="F125" t="s">
        <v>789</v>
      </c>
      <c r="G125">
        <v>1</v>
      </c>
      <c r="H125" t="str" cm="1">
        <f t="array" ref="H125">_xlfn._ARRAY(_xlfn._ARRAYROW(_xlfn._xlws.FILTER(tblSizes[[Size]:[Qty]],(tblSizes[Order ID]=tblSales[[#This Row],[Order ID]])*(tblSizes[Product]=tblSales[[#This Row],[Product Name]]),"")))</f>
        <v/>
      </c>
      <c r="I125" s="5">
        <v>799</v>
      </c>
      <c r="J125" t="s">
        <v>775</v>
      </c>
      <c r="K125" t="s">
        <v>776</v>
      </c>
      <c r="L125" s="6" t="s">
        <v>776</v>
      </c>
      <c r="M125" s="5">
        <v>0</v>
      </c>
      <c r="N125" s="7">
        <v>799</v>
      </c>
      <c r="O125">
        <f ca="1">IF(LEFT(tblSales[[#This Row],[Category]],1)="A",RANDBETWEEN(1,4),RANDBETWEEN(2,7))</f>
        <v>6</v>
      </c>
      <c r="P125" s="7" t="str">
        <f>IF(COUNTIF($A$2:A125,A125)=1,SUMIFS(tblSales[Revenue],tblSales[Order ID],tblSales[[#This Row],[Order ID]]),"")</f>
        <v/>
      </c>
      <c r="Q125" t="str">
        <f>TEXT(tblSales[[#This Row],[Date]],"ddd")</f>
        <v>Fri</v>
      </c>
      <c r="R125">
        <f>1/COUNTIF(tblSales[Order ID],tblSales[[#This Row],[Order ID]])</f>
        <v>0.5</v>
      </c>
    </row>
    <row r="126" spans="1:18" x14ac:dyDescent="0.35">
      <c r="A126">
        <v>201945</v>
      </c>
      <c r="B126" s="3">
        <v>45484</v>
      </c>
      <c r="C126">
        <v>118065</v>
      </c>
      <c r="D126">
        <v>100249</v>
      </c>
      <c r="E126" t="s">
        <v>781</v>
      </c>
      <c r="F126" t="s">
        <v>788</v>
      </c>
      <c r="G126">
        <v>1</v>
      </c>
      <c r="H126" t="str" cm="1">
        <f t="array" ref="H126">_xlfn._ARRAY(_xlfn._ARRAYROW(_xlfn._xlws.FILTER(tblSizes[[Size]:[Qty]],(tblSizes[Order ID]=tblSales[[#This Row],[Order ID]])*(tblSizes[Product]=tblSales[[#This Row],[Product Name]]),"")))</f>
        <v/>
      </c>
      <c r="I126" s="5">
        <v>249</v>
      </c>
      <c r="J126" t="s">
        <v>775</v>
      </c>
      <c r="K126" t="s">
        <v>776</v>
      </c>
      <c r="L126" s="6" t="s">
        <v>776</v>
      </c>
      <c r="M126" s="5">
        <v>0</v>
      </c>
      <c r="N126" s="7">
        <v>249</v>
      </c>
      <c r="O126">
        <f ca="1">IF(LEFT(tblSales[[#This Row],[Category]],1)="A",RANDBETWEEN(1,4),RANDBETWEEN(2,7))</f>
        <v>4</v>
      </c>
      <c r="P126" s="7">
        <f>IF(COUNTIF($A$2:A126,A126)=1,SUMIFS(tblSales[Revenue],tblSales[Order ID],tblSales[[#This Row],[Order ID]]),"")</f>
        <v>540.92000000000007</v>
      </c>
      <c r="Q126" t="str">
        <f>TEXT(tblSales[[#This Row],[Date]],"ddd")</f>
        <v>Thu</v>
      </c>
      <c r="R126">
        <f>1/COUNTIF(tblSales[Order ID],tblSales[[#This Row],[Order ID]])</f>
        <v>0.25</v>
      </c>
    </row>
    <row r="127" spans="1:18" x14ac:dyDescent="0.35">
      <c r="A127">
        <v>201945</v>
      </c>
      <c r="B127" s="3">
        <v>45484</v>
      </c>
      <c r="C127">
        <v>118065</v>
      </c>
      <c r="D127">
        <v>300190</v>
      </c>
      <c r="E127" t="s">
        <v>773</v>
      </c>
      <c r="F127" t="s">
        <v>774</v>
      </c>
      <c r="G127">
        <v>1</v>
      </c>
      <c r="H127" t="str" cm="1">
        <f t="array" ref="H127">_xlfn._ARRAY(_xlfn._ARRAYROW(_xlfn._xlws.FILTER(tblSizes[[Size]:[Qty]],(tblSizes[Order ID]=tblSales[[#This Row],[Order ID]])*(tblSizes[Product]=tblSales[[#This Row],[Product Name]]),"")))</f>
        <v/>
      </c>
      <c r="I127" s="5">
        <v>35.99</v>
      </c>
      <c r="J127" t="s">
        <v>775</v>
      </c>
      <c r="K127" t="s">
        <v>776</v>
      </c>
      <c r="L127" s="6" t="s">
        <v>776</v>
      </c>
      <c r="M127" s="5">
        <v>0</v>
      </c>
      <c r="N127" s="7">
        <v>35.99</v>
      </c>
      <c r="O127">
        <f ca="1">IF(LEFT(tblSales[[#This Row],[Category]],1)="A",RANDBETWEEN(1,4),RANDBETWEEN(2,7))</f>
        <v>1</v>
      </c>
      <c r="P127" s="7" t="str">
        <f>IF(COUNTIF($A$2:A127,A127)=1,SUMIFS(tblSales[Revenue],tblSales[Order ID],tblSales[[#This Row],[Order ID]]),"")</f>
        <v/>
      </c>
      <c r="Q127" t="str">
        <f>TEXT(tblSales[[#This Row],[Date]],"ddd")</f>
        <v>Thu</v>
      </c>
      <c r="R127">
        <f>1/COUNTIF(tblSales[Order ID],tblSales[[#This Row],[Order ID]])</f>
        <v>0.25</v>
      </c>
    </row>
    <row r="128" spans="1:18" x14ac:dyDescent="0.35">
      <c r="A128">
        <v>201945</v>
      </c>
      <c r="B128" s="3">
        <v>45484</v>
      </c>
      <c r="C128">
        <v>118065</v>
      </c>
      <c r="D128">
        <v>200559</v>
      </c>
      <c r="E128" t="s">
        <v>777</v>
      </c>
      <c r="F128" t="s">
        <v>780</v>
      </c>
      <c r="G128">
        <v>3</v>
      </c>
      <c r="H128" t="str" cm="1">
        <f t="array" ref="H128">_xlfn._ARRAY(_xlfn._ARRAYROW(_xlfn._xlws.FILTER(tblSizes[[Size]:[Qty]],(tblSizes[Order ID]=tblSales[[#This Row],[Order ID]])*(tblSizes[Product]=tblSales[[#This Row],[Product Name]]),"")))</f>
        <v/>
      </c>
      <c r="I128" s="5">
        <v>59.99</v>
      </c>
      <c r="J128" t="s">
        <v>775</v>
      </c>
      <c r="K128" t="s">
        <v>776</v>
      </c>
      <c r="L128" s="6" t="s">
        <v>776</v>
      </c>
      <c r="M128" s="5">
        <v>0</v>
      </c>
      <c r="N128" s="7">
        <v>179.97</v>
      </c>
      <c r="O128">
        <f ca="1">IF(LEFT(tblSales[[#This Row],[Category]],1)="A",RANDBETWEEN(1,4),RANDBETWEEN(2,7))</f>
        <v>3</v>
      </c>
      <c r="P128" s="7" t="str">
        <f>IF(COUNTIF($A$2:A128,A128)=1,SUMIFS(tblSales[Revenue],tblSales[Order ID],tblSales[[#This Row],[Order ID]]),"")</f>
        <v/>
      </c>
      <c r="Q128" t="str">
        <f>TEXT(tblSales[[#This Row],[Date]],"ddd")</f>
        <v>Thu</v>
      </c>
      <c r="R128">
        <f>1/COUNTIF(tblSales[Order ID],tblSales[[#This Row],[Order ID]])</f>
        <v>0.25</v>
      </c>
    </row>
    <row r="129" spans="1:18" x14ac:dyDescent="0.35">
      <c r="A129">
        <v>201945</v>
      </c>
      <c r="B129" s="3">
        <v>45484</v>
      </c>
      <c r="C129">
        <v>118065</v>
      </c>
      <c r="D129">
        <v>200549</v>
      </c>
      <c r="E129" t="s">
        <v>777</v>
      </c>
      <c r="F129" t="s">
        <v>778</v>
      </c>
      <c r="G129">
        <v>4</v>
      </c>
      <c r="H129" t="str" cm="1">
        <f t="array" ref="H129">_xlfn._ARRAY(_xlfn._ARRAYROW(_xlfn._xlws.FILTER(tblSizes[[Size]:[Qty]],(tblSizes[Order ID]=tblSales[[#This Row],[Order ID]])*(tblSizes[Product]=tblSales[[#This Row],[Product Name]]),"")))</f>
        <v/>
      </c>
      <c r="I129" s="5">
        <v>18.989999999999998</v>
      </c>
      <c r="J129" t="s">
        <v>775</v>
      </c>
      <c r="K129" t="s">
        <v>776</v>
      </c>
      <c r="L129" s="6" t="s">
        <v>776</v>
      </c>
      <c r="M129" s="5">
        <v>0</v>
      </c>
      <c r="N129" s="7">
        <v>75.959999999999994</v>
      </c>
      <c r="O129">
        <f ca="1">IF(LEFT(tblSales[[#This Row],[Category]],1)="A",RANDBETWEEN(1,4),RANDBETWEEN(2,7))</f>
        <v>1</v>
      </c>
      <c r="P129" s="7" t="str">
        <f>IF(COUNTIF($A$2:A129,A129)=1,SUMIFS(tblSales[Revenue],tblSales[Order ID],tblSales[[#This Row],[Order ID]]),"")</f>
        <v/>
      </c>
      <c r="Q129" t="str">
        <f>TEXT(tblSales[[#This Row],[Date]],"ddd")</f>
        <v>Thu</v>
      </c>
      <c r="R129">
        <f>1/COUNTIF(tblSales[Order ID],tblSales[[#This Row],[Order ID]])</f>
        <v>0.25</v>
      </c>
    </row>
    <row r="130" spans="1:18" x14ac:dyDescent="0.35">
      <c r="A130">
        <v>201946</v>
      </c>
      <c r="B130" s="3">
        <v>45484</v>
      </c>
      <c r="C130">
        <v>104487</v>
      </c>
      <c r="D130">
        <v>100250</v>
      </c>
      <c r="E130" t="s">
        <v>781</v>
      </c>
      <c r="F130" t="s">
        <v>797</v>
      </c>
      <c r="G130">
        <v>3</v>
      </c>
      <c r="H130" t="str" cm="1">
        <f t="array" ref="H130">_xlfn._ARRAY(_xlfn._ARRAYROW(_xlfn._xlws.FILTER(tblSizes[[Size]:[Qty]],(tblSizes[Order ID]=tblSales[[#This Row],[Order ID]])*(tblSizes[Product]=tblSales[[#This Row],[Product Name]]),"")))</f>
        <v/>
      </c>
      <c r="I130" s="5">
        <v>189</v>
      </c>
      <c r="J130" t="s">
        <v>775</v>
      </c>
      <c r="K130" t="s">
        <v>776</v>
      </c>
      <c r="L130" s="6" t="s">
        <v>776</v>
      </c>
      <c r="M130" s="5">
        <v>0</v>
      </c>
      <c r="N130" s="7">
        <v>567</v>
      </c>
      <c r="O130">
        <f ca="1">IF(LEFT(tblSales[[#This Row],[Category]],1)="A",RANDBETWEEN(1,4),RANDBETWEEN(2,7))</f>
        <v>6</v>
      </c>
      <c r="P130" s="7">
        <f>IF(COUNTIF($A$2:A130,A130)=1,SUMIFS(tblSales[Revenue],tblSales[Order ID],tblSales[[#This Row],[Order ID]]),"")</f>
        <v>567</v>
      </c>
      <c r="Q130" t="str">
        <f>TEXT(tblSales[[#This Row],[Date]],"ddd")</f>
        <v>Thu</v>
      </c>
      <c r="R130">
        <f>1/COUNTIF(tblSales[Order ID],tblSales[[#This Row],[Order ID]])</f>
        <v>1</v>
      </c>
    </row>
    <row r="131" spans="1:18" x14ac:dyDescent="0.35">
      <c r="A131">
        <v>201947</v>
      </c>
      <c r="B131" s="3">
        <v>45493</v>
      </c>
      <c r="C131">
        <v>114530</v>
      </c>
      <c r="D131">
        <v>200555</v>
      </c>
      <c r="E131" t="s">
        <v>777</v>
      </c>
      <c r="F131" t="s">
        <v>808</v>
      </c>
      <c r="G131">
        <v>1</v>
      </c>
      <c r="H131" t="str" cm="1">
        <f t="array" ref="H131">_xlfn._ARRAY(_xlfn._ARRAYROW(_xlfn._xlws.FILTER(tblSizes[[Size]:[Qty]],(tblSizes[Order ID]=tblSales[[#This Row],[Order ID]])*(tblSizes[Product]=tblSales[[#This Row],[Product Name]]),"")))</f>
        <v/>
      </c>
      <c r="I131" s="5">
        <v>39.99</v>
      </c>
      <c r="J131" t="s">
        <v>783</v>
      </c>
      <c r="K131" t="s">
        <v>809</v>
      </c>
      <c r="L131" s="6">
        <v>0.1</v>
      </c>
      <c r="M131" s="5">
        <v>3.9990000000000006</v>
      </c>
      <c r="N131" s="7">
        <v>35.991</v>
      </c>
      <c r="O131">
        <f ca="1">IF(LEFT(tblSales[[#This Row],[Category]],1)="A",RANDBETWEEN(1,4),RANDBETWEEN(2,7))</f>
        <v>1</v>
      </c>
      <c r="P131" s="7">
        <f>IF(COUNTIF($A$2:A131,A131)=1,SUMIFS(tblSales[Revenue],tblSales[Order ID],tblSales[[#This Row],[Order ID]]),"")</f>
        <v>35.991</v>
      </c>
      <c r="Q131" t="str">
        <f>TEXT(tblSales[[#This Row],[Date]],"ddd")</f>
        <v>Sat</v>
      </c>
      <c r="R131">
        <f>1/COUNTIF(tblSales[Order ID],tblSales[[#This Row],[Order ID]])</f>
        <v>1</v>
      </c>
    </row>
    <row r="132" spans="1:18" x14ac:dyDescent="0.35">
      <c r="A132">
        <v>201948</v>
      </c>
      <c r="B132" s="3">
        <v>45486</v>
      </c>
      <c r="C132">
        <v>103089</v>
      </c>
      <c r="D132">
        <v>300185</v>
      </c>
      <c r="E132" t="s">
        <v>773</v>
      </c>
      <c r="F132" t="s">
        <v>787</v>
      </c>
      <c r="G132">
        <v>1</v>
      </c>
      <c r="H132" t="str" cm="1">
        <f t="array" ref="H132">_xlfn._ARRAY(_xlfn._ARRAYROW(_xlfn._xlws.FILTER(tblSizes[[Size]:[Qty]],(tblSizes[Order ID]=tblSales[[#This Row],[Order ID]])*(tblSizes[Product]=tblSales[[#This Row],[Product Name]]),"")))</f>
        <v/>
      </c>
      <c r="I132" s="5">
        <v>29.99</v>
      </c>
      <c r="J132" t="s">
        <v>775</v>
      </c>
      <c r="K132" t="s">
        <v>776</v>
      </c>
      <c r="L132" s="6" t="s">
        <v>776</v>
      </c>
      <c r="M132" s="5">
        <v>0</v>
      </c>
      <c r="N132" s="7">
        <v>29.99</v>
      </c>
      <c r="O132">
        <f ca="1">IF(LEFT(tblSales[[#This Row],[Category]],1)="A",RANDBETWEEN(1,4),RANDBETWEEN(2,7))</f>
        <v>3</v>
      </c>
      <c r="P132" s="7">
        <f>IF(COUNTIF($A$2:A132,A132)=1,SUMIFS(tblSales[Revenue],tblSales[Order ID],tblSales[[#This Row],[Order ID]]),"")</f>
        <v>265.94</v>
      </c>
      <c r="Q132" t="str">
        <f>TEXT(tblSales[[#This Row],[Date]],"ddd")</f>
        <v>Sat</v>
      </c>
      <c r="R132">
        <f>1/COUNTIF(tblSales[Order ID],tblSales[[#This Row],[Order ID]])</f>
        <v>0.2</v>
      </c>
    </row>
    <row r="133" spans="1:18" x14ac:dyDescent="0.35">
      <c r="A133">
        <v>201948</v>
      </c>
      <c r="B133" s="3">
        <v>45486</v>
      </c>
      <c r="C133">
        <v>103089</v>
      </c>
      <c r="D133">
        <v>200550</v>
      </c>
      <c r="E133" t="s">
        <v>777</v>
      </c>
      <c r="F133" t="s">
        <v>800</v>
      </c>
      <c r="G133">
        <v>1</v>
      </c>
      <c r="H133" t="str" cm="1">
        <f t="array" ref="H133">_xlfn._ARRAY(_xlfn._ARRAYROW(_xlfn._xlws.FILTER(tblSizes[[Size]:[Qty]],(tblSizes[Order ID]=tblSales[[#This Row],[Order ID]])*(tblSizes[Product]=tblSales[[#This Row],[Product Name]]),"")))</f>
        <v/>
      </c>
      <c r="I133" s="5">
        <v>15.99</v>
      </c>
      <c r="J133" t="s">
        <v>775</v>
      </c>
      <c r="K133" t="s">
        <v>776</v>
      </c>
      <c r="L133" s="6" t="s">
        <v>776</v>
      </c>
      <c r="M133" s="5">
        <v>0</v>
      </c>
      <c r="N133" s="7">
        <v>15.99</v>
      </c>
      <c r="O133">
        <f ca="1">IF(LEFT(tblSales[[#This Row],[Category]],1)="A",RANDBETWEEN(1,4),RANDBETWEEN(2,7))</f>
        <v>4</v>
      </c>
      <c r="P133" s="7" t="str">
        <f>IF(COUNTIF($A$2:A133,A133)=1,SUMIFS(tblSales[Revenue],tblSales[Order ID],tblSales[[#This Row],[Order ID]]),"")</f>
        <v/>
      </c>
      <c r="Q133" t="str">
        <f>TEXT(tblSales[[#This Row],[Date]],"ddd")</f>
        <v>Sat</v>
      </c>
      <c r="R133">
        <f>1/COUNTIF(tblSales[Order ID],tblSales[[#This Row],[Order ID]])</f>
        <v>0.2</v>
      </c>
    </row>
    <row r="134" spans="1:18" x14ac:dyDescent="0.35">
      <c r="A134">
        <v>201948</v>
      </c>
      <c r="B134" s="3">
        <v>45486</v>
      </c>
      <c r="C134">
        <v>103089</v>
      </c>
      <c r="D134">
        <v>300191</v>
      </c>
      <c r="E134" t="s">
        <v>773</v>
      </c>
      <c r="F134" t="s">
        <v>791</v>
      </c>
      <c r="G134">
        <v>1</v>
      </c>
      <c r="H134" t="str" cm="1">
        <f t="array" ref="H134">_xlfn._ARRAY(_xlfn._ARRAYROW(_xlfn._xlws.FILTER(tblSizes[[Size]:[Qty]],(tblSizes[Order ID]=tblSales[[#This Row],[Order ID]])*(tblSizes[Product]=tblSales[[#This Row],[Product Name]]),"")))</f>
        <v/>
      </c>
      <c r="I134" s="5">
        <v>21.99</v>
      </c>
      <c r="J134" t="s">
        <v>775</v>
      </c>
      <c r="K134" t="s">
        <v>776</v>
      </c>
      <c r="L134" s="6" t="s">
        <v>776</v>
      </c>
      <c r="M134" s="5">
        <v>0</v>
      </c>
      <c r="N134" s="7">
        <v>21.99</v>
      </c>
      <c r="O134">
        <f ca="1">IF(LEFT(tblSales[[#This Row],[Category]],1)="A",RANDBETWEEN(1,4),RANDBETWEEN(2,7))</f>
        <v>2</v>
      </c>
      <c r="P134" s="7" t="str">
        <f>IF(COUNTIF($A$2:A134,A134)=1,SUMIFS(tblSales[Revenue],tblSales[Order ID],tblSales[[#This Row],[Order ID]]),"")</f>
        <v/>
      </c>
      <c r="Q134" t="str">
        <f>TEXT(tblSales[[#This Row],[Date]],"ddd")</f>
        <v>Sat</v>
      </c>
      <c r="R134">
        <f>1/COUNTIF(tblSales[Order ID],tblSales[[#This Row],[Order ID]])</f>
        <v>0.2</v>
      </c>
    </row>
    <row r="135" spans="1:18" x14ac:dyDescent="0.35">
      <c r="A135">
        <v>201948</v>
      </c>
      <c r="B135" s="3">
        <v>45486</v>
      </c>
      <c r="C135">
        <v>103089</v>
      </c>
      <c r="D135">
        <v>200556</v>
      </c>
      <c r="E135" t="s">
        <v>777</v>
      </c>
      <c r="F135" t="s">
        <v>779</v>
      </c>
      <c r="G135">
        <v>2</v>
      </c>
      <c r="H135" t="str" cm="1">
        <f t="array" ref="H135">_xlfn._ARRAY(_xlfn._ARRAYROW(_xlfn._xlws.FILTER(tblSizes[[Size]:[Qty]],(tblSizes[Order ID]=tblSales[[#This Row],[Order ID]])*(tblSizes[Product]=tblSales[[#This Row],[Product Name]]),"")))</f>
        <v/>
      </c>
      <c r="I135" s="5">
        <v>64.989999999999995</v>
      </c>
      <c r="J135" t="s">
        <v>775</v>
      </c>
      <c r="K135" t="s">
        <v>776</v>
      </c>
      <c r="L135" s="6" t="s">
        <v>776</v>
      </c>
      <c r="M135" s="5">
        <v>0</v>
      </c>
      <c r="N135" s="7">
        <v>129.97999999999999</v>
      </c>
      <c r="O135">
        <f ca="1">IF(LEFT(tblSales[[#This Row],[Category]],1)="A",RANDBETWEEN(1,4),RANDBETWEEN(2,7))</f>
        <v>4</v>
      </c>
      <c r="P135" s="7" t="str">
        <f>IF(COUNTIF($A$2:A135,A135)=1,SUMIFS(tblSales[Revenue],tblSales[Order ID],tblSales[[#This Row],[Order ID]]),"")</f>
        <v/>
      </c>
      <c r="Q135" t="str">
        <f>TEXT(tblSales[[#This Row],[Date]],"ddd")</f>
        <v>Sat</v>
      </c>
      <c r="R135">
        <f>1/COUNTIF(tblSales[Order ID],tblSales[[#This Row],[Order ID]])</f>
        <v>0.2</v>
      </c>
    </row>
    <row r="136" spans="1:18" x14ac:dyDescent="0.35">
      <c r="A136">
        <v>201948</v>
      </c>
      <c r="B136" s="3">
        <v>45486</v>
      </c>
      <c r="C136">
        <v>103089</v>
      </c>
      <c r="D136">
        <v>200554</v>
      </c>
      <c r="E136" t="s">
        <v>777</v>
      </c>
      <c r="F136" t="s">
        <v>786</v>
      </c>
      <c r="G136">
        <v>1</v>
      </c>
      <c r="H136" t="str" cm="1">
        <f t="array" ref="H136">_xlfn._ARRAY(_xlfn._ARRAYROW(_xlfn._xlws.FILTER(tblSizes[[Size]:[Qty]],(tblSizes[Order ID]=tblSales[[#This Row],[Order ID]])*(tblSizes[Product]=tblSales[[#This Row],[Product Name]]),"")))</f>
        <v/>
      </c>
      <c r="I136" s="5">
        <v>67.989999999999995</v>
      </c>
      <c r="J136" t="s">
        <v>775</v>
      </c>
      <c r="K136" t="s">
        <v>776</v>
      </c>
      <c r="L136" s="6" t="s">
        <v>776</v>
      </c>
      <c r="M136" s="5">
        <v>0</v>
      </c>
      <c r="N136" s="7">
        <v>67.989999999999995</v>
      </c>
      <c r="O136">
        <f ca="1">IF(LEFT(tblSales[[#This Row],[Category]],1)="A",RANDBETWEEN(1,4),RANDBETWEEN(2,7))</f>
        <v>1</v>
      </c>
      <c r="P136" s="7" t="str">
        <f>IF(COUNTIF($A$2:A136,A136)=1,SUMIFS(tblSales[Revenue],tblSales[Order ID],tblSales[[#This Row],[Order ID]]),"")</f>
        <v/>
      </c>
      <c r="Q136" t="str">
        <f>TEXT(tblSales[[#This Row],[Date]],"ddd")</f>
        <v>Sat</v>
      </c>
      <c r="R136">
        <f>1/COUNTIF(tblSales[Order ID],tblSales[[#This Row],[Order ID]])</f>
        <v>0.2</v>
      </c>
    </row>
    <row r="137" spans="1:18" x14ac:dyDescent="0.35">
      <c r="A137">
        <v>201949</v>
      </c>
      <c r="B137" s="3">
        <v>45493</v>
      </c>
      <c r="C137">
        <v>120778</v>
      </c>
      <c r="D137">
        <v>100256</v>
      </c>
      <c r="E137" t="s">
        <v>781</v>
      </c>
      <c r="F137" t="s">
        <v>799</v>
      </c>
      <c r="G137">
        <v>3</v>
      </c>
      <c r="H137" t="str" cm="1">
        <f t="array" ref="H137">_xlfn._ARRAY(_xlfn._ARRAYROW(_xlfn._xlws.FILTER(tblSizes[[Size]:[Qty]],(tblSizes[Order ID]=tblSales[[#This Row],[Order ID]])*(tblSizes[Product]=tblSales[[#This Row],[Product Name]]),"")))</f>
        <v/>
      </c>
      <c r="I137" s="5">
        <v>1499</v>
      </c>
      <c r="J137" t="s">
        <v>775</v>
      </c>
      <c r="K137" t="s">
        <v>776</v>
      </c>
      <c r="L137" s="6" t="s">
        <v>776</v>
      </c>
      <c r="M137" s="5">
        <v>0</v>
      </c>
      <c r="N137" s="7">
        <v>4497</v>
      </c>
      <c r="O137">
        <f ca="1">IF(LEFT(tblSales[[#This Row],[Category]],1)="A",RANDBETWEEN(1,4),RANDBETWEEN(2,7))</f>
        <v>7</v>
      </c>
      <c r="P137" s="7">
        <f>IF(COUNTIF($A$2:A137,A137)=1,SUMIFS(tblSales[Revenue],tblSales[Order ID],tblSales[[#This Row],[Order ID]]),"")</f>
        <v>4497</v>
      </c>
      <c r="Q137" t="str">
        <f>TEXT(tblSales[[#This Row],[Date]],"ddd")</f>
        <v>Sat</v>
      </c>
      <c r="R137">
        <f>1/COUNTIF(tblSales[Order ID],tblSales[[#This Row],[Order ID]])</f>
        <v>1</v>
      </c>
    </row>
    <row r="138" spans="1:18" x14ac:dyDescent="0.35">
      <c r="A138">
        <v>201950</v>
      </c>
      <c r="B138" s="3">
        <v>45491</v>
      </c>
      <c r="C138">
        <v>120035</v>
      </c>
      <c r="D138">
        <v>200556</v>
      </c>
      <c r="E138" t="s">
        <v>777</v>
      </c>
      <c r="F138" t="s">
        <v>779</v>
      </c>
      <c r="G138">
        <v>1</v>
      </c>
      <c r="H138" t="str" cm="1">
        <f t="array" ref="H138">_xlfn._ARRAY(_xlfn._ARRAYROW(_xlfn._xlws.FILTER(tblSizes[[Size]:[Qty]],(tblSizes[Order ID]=tblSales[[#This Row],[Order ID]])*(tblSizes[Product]=tblSales[[#This Row],[Product Name]]),"")))</f>
        <v/>
      </c>
      <c r="I138" s="5">
        <v>64.989999999999995</v>
      </c>
      <c r="J138" t="s">
        <v>775</v>
      </c>
      <c r="K138" t="s">
        <v>776</v>
      </c>
      <c r="L138" s="6" t="s">
        <v>776</v>
      </c>
      <c r="M138" s="5">
        <v>0</v>
      </c>
      <c r="N138" s="7">
        <v>64.989999999999995</v>
      </c>
      <c r="O138">
        <f ca="1">IF(LEFT(tblSales[[#This Row],[Category]],1)="A",RANDBETWEEN(1,4),RANDBETWEEN(2,7))</f>
        <v>1</v>
      </c>
      <c r="P138" s="7">
        <f>IF(COUNTIF($A$2:A138,A138)=1,SUMIFS(tblSales[Revenue],tblSales[Order ID],tblSales[[#This Row],[Order ID]]),"")</f>
        <v>136.97</v>
      </c>
      <c r="Q138" t="str">
        <f>TEXT(tblSales[[#This Row],[Date]],"ddd")</f>
        <v>Thu</v>
      </c>
      <c r="R138">
        <f>1/COUNTIF(tblSales[Order ID],tblSales[[#This Row],[Order ID]])</f>
        <v>0.5</v>
      </c>
    </row>
    <row r="139" spans="1:18" x14ac:dyDescent="0.35">
      <c r="A139">
        <v>201950</v>
      </c>
      <c r="B139" s="3">
        <v>45491</v>
      </c>
      <c r="C139">
        <v>120035</v>
      </c>
      <c r="D139">
        <v>300190</v>
      </c>
      <c r="E139" t="s">
        <v>773</v>
      </c>
      <c r="F139" t="s">
        <v>774</v>
      </c>
      <c r="G139">
        <v>2</v>
      </c>
      <c r="H139" t="str" cm="1">
        <f t="array" ref="H139">_xlfn._ARRAY(_xlfn._ARRAYROW(_xlfn._xlws.FILTER(tblSizes[[Size]:[Qty]],(tblSizes[Order ID]=tblSales[[#This Row],[Order ID]])*(tblSizes[Product]=tblSales[[#This Row],[Product Name]]),"")))</f>
        <v/>
      </c>
      <c r="I139" s="5">
        <v>35.99</v>
      </c>
      <c r="J139" t="s">
        <v>775</v>
      </c>
      <c r="K139" t="s">
        <v>776</v>
      </c>
      <c r="L139" s="6" t="s">
        <v>776</v>
      </c>
      <c r="M139" s="5">
        <v>0</v>
      </c>
      <c r="N139" s="7">
        <v>71.98</v>
      </c>
      <c r="O139">
        <f ca="1">IF(LEFT(tblSales[[#This Row],[Category]],1)="A",RANDBETWEEN(1,4),RANDBETWEEN(2,7))</f>
        <v>2</v>
      </c>
      <c r="P139" s="7" t="str">
        <f>IF(COUNTIF($A$2:A139,A139)=1,SUMIFS(tblSales[Revenue],tblSales[Order ID],tblSales[[#This Row],[Order ID]]),"")</f>
        <v/>
      </c>
      <c r="Q139" t="str">
        <f>TEXT(tblSales[[#This Row],[Date]],"ddd")</f>
        <v>Thu</v>
      </c>
      <c r="R139">
        <f>1/COUNTIF(tblSales[Order ID],tblSales[[#This Row],[Order ID]])</f>
        <v>0.5</v>
      </c>
    </row>
    <row r="140" spans="1:18" x14ac:dyDescent="0.35">
      <c r="A140">
        <v>201951</v>
      </c>
      <c r="B140" s="3">
        <v>45492</v>
      </c>
      <c r="C140">
        <v>124378</v>
      </c>
      <c r="D140">
        <v>300191</v>
      </c>
      <c r="E140" t="s">
        <v>773</v>
      </c>
      <c r="F140" t="s">
        <v>791</v>
      </c>
      <c r="G140">
        <v>1</v>
      </c>
      <c r="H140" t="str" cm="1">
        <f t="array" ref="H140">_xlfn._ARRAY(_xlfn._ARRAYROW(_xlfn._xlws.FILTER(tblSizes[[Size]:[Qty]],(tblSizes[Order ID]=tblSales[[#This Row],[Order ID]])*(tblSizes[Product]=tblSales[[#This Row],[Product Name]]),"")))</f>
        <v/>
      </c>
      <c r="I140" s="5">
        <v>21.99</v>
      </c>
      <c r="J140" t="s">
        <v>775</v>
      </c>
      <c r="K140" t="s">
        <v>776</v>
      </c>
      <c r="L140" s="6" t="s">
        <v>776</v>
      </c>
      <c r="M140" s="5">
        <v>0</v>
      </c>
      <c r="N140" s="7">
        <v>21.99</v>
      </c>
      <c r="O140">
        <f ca="1">IF(LEFT(tblSales[[#This Row],[Category]],1)="A",RANDBETWEEN(1,4),RANDBETWEEN(2,7))</f>
        <v>1</v>
      </c>
      <c r="P140" s="7">
        <f>IF(COUNTIF($A$2:A140,A140)=1,SUMIFS(tblSales[Revenue],tblSales[Order ID],tblSales[[#This Row],[Order ID]]),"")</f>
        <v>21.99</v>
      </c>
      <c r="Q140" t="str">
        <f>TEXT(tblSales[[#This Row],[Date]],"ddd")</f>
        <v>Fri</v>
      </c>
      <c r="R140">
        <f>1/COUNTIF(tblSales[Order ID],tblSales[[#This Row],[Order ID]])</f>
        <v>1</v>
      </c>
    </row>
    <row r="141" spans="1:18" x14ac:dyDescent="0.35">
      <c r="A141">
        <v>201952</v>
      </c>
      <c r="B141" s="3">
        <v>45493</v>
      </c>
      <c r="C141">
        <v>107889</v>
      </c>
      <c r="D141">
        <v>300185</v>
      </c>
      <c r="E141" t="s">
        <v>773</v>
      </c>
      <c r="F141" t="s">
        <v>787</v>
      </c>
      <c r="G141">
        <v>5</v>
      </c>
      <c r="H141" t="str" cm="1">
        <f t="array" ref="H141">_xlfn._ARRAY(_xlfn._ARRAYROW(_xlfn._xlws.FILTER(tblSizes[[Size]:[Qty]],(tblSizes[Order ID]=tblSales[[#This Row],[Order ID]])*(tblSizes[Product]=tblSales[[#This Row],[Product Name]]),"")))</f>
        <v/>
      </c>
      <c r="I141" s="5">
        <v>29.99</v>
      </c>
      <c r="J141" t="s">
        <v>775</v>
      </c>
      <c r="K141" t="s">
        <v>776</v>
      </c>
      <c r="L141" s="6" t="s">
        <v>776</v>
      </c>
      <c r="M141" s="5">
        <v>0</v>
      </c>
      <c r="N141" s="7">
        <v>149.94999999999999</v>
      </c>
      <c r="O141">
        <f ca="1">IF(LEFT(tblSales[[#This Row],[Category]],1)="A",RANDBETWEEN(1,4),RANDBETWEEN(2,7))</f>
        <v>1</v>
      </c>
      <c r="P141" s="7">
        <f>IF(COUNTIF($A$2:A141,A141)=1,SUMIFS(tblSales[Revenue],tblSales[Order ID],tblSales[[#This Row],[Order ID]]),"")</f>
        <v>338.95</v>
      </c>
      <c r="Q141" t="str">
        <f>TEXT(tblSales[[#This Row],[Date]],"ddd")</f>
        <v>Sat</v>
      </c>
      <c r="R141">
        <f>1/COUNTIF(tblSales[Order ID],tblSales[[#This Row],[Order ID]])</f>
        <v>0.5</v>
      </c>
    </row>
    <row r="142" spans="1:18" x14ac:dyDescent="0.35">
      <c r="A142">
        <v>201952</v>
      </c>
      <c r="B142" s="3">
        <v>45493</v>
      </c>
      <c r="C142">
        <v>107889</v>
      </c>
      <c r="D142">
        <v>100250</v>
      </c>
      <c r="E142" t="s">
        <v>781</v>
      </c>
      <c r="F142" t="s">
        <v>797</v>
      </c>
      <c r="G142">
        <v>1</v>
      </c>
      <c r="H142" t="str" cm="1">
        <f t="array" ref="H142">_xlfn._ARRAY(_xlfn._ARRAYROW(_xlfn._xlws.FILTER(tblSizes[[Size]:[Qty]],(tblSizes[Order ID]=tblSales[[#This Row],[Order ID]])*(tblSizes[Product]=tblSales[[#This Row],[Product Name]]),"")))</f>
        <v/>
      </c>
      <c r="I142" s="5">
        <v>189</v>
      </c>
      <c r="J142" t="s">
        <v>775</v>
      </c>
      <c r="K142" t="s">
        <v>776</v>
      </c>
      <c r="L142" s="6" t="s">
        <v>776</v>
      </c>
      <c r="M142" s="5">
        <v>0</v>
      </c>
      <c r="N142" s="7">
        <v>189</v>
      </c>
      <c r="O142">
        <f ca="1">IF(LEFT(tblSales[[#This Row],[Category]],1)="A",RANDBETWEEN(1,4),RANDBETWEEN(2,7))</f>
        <v>4</v>
      </c>
      <c r="P142" s="7" t="str">
        <f>IF(COUNTIF($A$2:A142,A142)=1,SUMIFS(tblSales[Revenue],tblSales[Order ID],tblSales[[#This Row],[Order ID]]),"")</f>
        <v/>
      </c>
      <c r="Q142" t="str">
        <f>TEXT(tblSales[[#This Row],[Date]],"ddd")</f>
        <v>Sat</v>
      </c>
      <c r="R142">
        <f>1/COUNTIF(tblSales[Order ID],tblSales[[#This Row],[Order ID]])</f>
        <v>0.5</v>
      </c>
    </row>
    <row r="143" spans="1:18" x14ac:dyDescent="0.35">
      <c r="A143">
        <v>201953</v>
      </c>
      <c r="B143" s="3">
        <v>45484</v>
      </c>
      <c r="C143">
        <v>119169</v>
      </c>
      <c r="D143">
        <v>100254</v>
      </c>
      <c r="E143" t="s">
        <v>781</v>
      </c>
      <c r="F143" t="s">
        <v>789</v>
      </c>
      <c r="G143">
        <v>1</v>
      </c>
      <c r="H143" t="str" cm="1">
        <f t="array" ref="H143">_xlfn._ARRAY(_xlfn._ARRAYROW(_xlfn._xlws.FILTER(tblSizes[[Size]:[Qty]],(tblSizes[Order ID]=tblSales[[#This Row],[Order ID]])*(tblSizes[Product]=tblSales[[#This Row],[Product Name]]),"")))</f>
        <v/>
      </c>
      <c r="I143" s="5">
        <v>799</v>
      </c>
      <c r="J143" t="s">
        <v>775</v>
      </c>
      <c r="K143" t="s">
        <v>776</v>
      </c>
      <c r="L143" s="6" t="s">
        <v>776</v>
      </c>
      <c r="M143" s="5">
        <v>0</v>
      </c>
      <c r="N143" s="7">
        <v>799</v>
      </c>
      <c r="O143">
        <f ca="1">IF(LEFT(tblSales[[#This Row],[Category]],1)="A",RANDBETWEEN(1,4),RANDBETWEEN(2,7))</f>
        <v>6</v>
      </c>
      <c r="P143" s="7">
        <f>IF(COUNTIF($A$2:A143,A143)=1,SUMIFS(tblSales[Revenue],tblSales[Order ID],tblSales[[#This Row],[Order ID]]),"")</f>
        <v>2512.94</v>
      </c>
      <c r="Q143" t="str">
        <f>TEXT(tblSales[[#This Row],[Date]],"ddd")</f>
        <v>Thu</v>
      </c>
      <c r="R143">
        <f>1/COUNTIF(tblSales[Order ID],tblSales[[#This Row],[Order ID]])</f>
        <v>0.25</v>
      </c>
    </row>
    <row r="144" spans="1:18" x14ac:dyDescent="0.35">
      <c r="A144">
        <v>201953</v>
      </c>
      <c r="B144" s="3">
        <v>45484</v>
      </c>
      <c r="C144">
        <v>119169</v>
      </c>
      <c r="D144">
        <v>300185</v>
      </c>
      <c r="E144" t="s">
        <v>773</v>
      </c>
      <c r="F144" t="s">
        <v>787</v>
      </c>
      <c r="G144">
        <v>5</v>
      </c>
      <c r="H144" t="str" cm="1">
        <f t="array" ref="H144">_xlfn._ARRAY(_xlfn._ARRAYROW(_xlfn._xlws.FILTER(tblSizes[[Size]:[Qty]],(tblSizes[Order ID]=tblSales[[#This Row],[Order ID]])*(tblSizes[Product]=tblSales[[#This Row],[Product Name]]),"")))</f>
        <v/>
      </c>
      <c r="I144" s="5">
        <v>29.99</v>
      </c>
      <c r="J144" t="s">
        <v>775</v>
      </c>
      <c r="K144" t="s">
        <v>776</v>
      </c>
      <c r="L144" s="6" t="s">
        <v>776</v>
      </c>
      <c r="M144" s="5">
        <v>0</v>
      </c>
      <c r="N144" s="7">
        <v>149.94999999999999</v>
      </c>
      <c r="O144">
        <f ca="1">IF(LEFT(tblSales[[#This Row],[Category]],1)="A",RANDBETWEEN(1,4),RANDBETWEEN(2,7))</f>
        <v>2</v>
      </c>
      <c r="P144" s="7" t="str">
        <f>IF(COUNTIF($A$2:A144,A144)=1,SUMIFS(tblSales[Revenue],tblSales[Order ID],tblSales[[#This Row],[Order ID]]),"")</f>
        <v/>
      </c>
      <c r="Q144" t="str">
        <f>TEXT(tblSales[[#This Row],[Date]],"ddd")</f>
        <v>Thu</v>
      </c>
      <c r="R144">
        <f>1/COUNTIF(tblSales[Order ID],tblSales[[#This Row],[Order ID]])</f>
        <v>0.25</v>
      </c>
    </row>
    <row r="145" spans="1:18" x14ac:dyDescent="0.35">
      <c r="A145">
        <v>201953</v>
      </c>
      <c r="B145" s="3">
        <v>45484</v>
      </c>
      <c r="C145">
        <v>119169</v>
      </c>
      <c r="D145">
        <v>200556</v>
      </c>
      <c r="E145" t="s">
        <v>777</v>
      </c>
      <c r="F145" t="s">
        <v>779</v>
      </c>
      <c r="G145">
        <v>1</v>
      </c>
      <c r="H145" t="str" cm="1">
        <f t="array" ref="H145">_xlfn._ARRAY(_xlfn._ARRAYROW(_xlfn._xlws.FILTER(tblSizes[[Size]:[Qty]],(tblSizes[Order ID]=tblSales[[#This Row],[Order ID]])*(tblSizes[Product]=tblSales[[#This Row],[Product Name]]),"")))</f>
        <v/>
      </c>
      <c r="I145" s="5">
        <v>64.989999999999995</v>
      </c>
      <c r="J145" t="s">
        <v>775</v>
      </c>
      <c r="K145" t="s">
        <v>776</v>
      </c>
      <c r="L145" s="6" t="s">
        <v>776</v>
      </c>
      <c r="M145" s="5">
        <v>0</v>
      </c>
      <c r="N145" s="7">
        <v>64.989999999999995</v>
      </c>
      <c r="O145">
        <f ca="1">IF(LEFT(tblSales[[#This Row],[Category]],1)="A",RANDBETWEEN(1,4),RANDBETWEEN(2,7))</f>
        <v>2</v>
      </c>
      <c r="P145" s="7" t="str">
        <f>IF(COUNTIF($A$2:A145,A145)=1,SUMIFS(tblSales[Revenue],tblSales[Order ID],tblSales[[#This Row],[Order ID]]),"")</f>
        <v/>
      </c>
      <c r="Q145" t="str">
        <f>TEXT(tblSales[[#This Row],[Date]],"ddd")</f>
        <v>Thu</v>
      </c>
      <c r="R145">
        <f>1/COUNTIF(tblSales[Order ID],tblSales[[#This Row],[Order ID]])</f>
        <v>0.25</v>
      </c>
    </row>
    <row r="146" spans="1:18" x14ac:dyDescent="0.35">
      <c r="A146">
        <v>201953</v>
      </c>
      <c r="B146" s="3">
        <v>45484</v>
      </c>
      <c r="C146">
        <v>119169</v>
      </c>
      <c r="D146">
        <v>100256</v>
      </c>
      <c r="E146" t="s">
        <v>781</v>
      </c>
      <c r="F146" t="s">
        <v>799</v>
      </c>
      <c r="G146">
        <v>1</v>
      </c>
      <c r="H146" t="str" cm="1">
        <f t="array" ref="H146">_xlfn._ARRAY(_xlfn._ARRAYROW(_xlfn._xlws.FILTER(tblSizes[[Size]:[Qty]],(tblSizes[Order ID]=tblSales[[#This Row],[Order ID]])*(tblSizes[Product]=tblSales[[#This Row],[Product Name]]),"")))</f>
        <v/>
      </c>
      <c r="I146" s="5">
        <v>1499</v>
      </c>
      <c r="J146" t="s">
        <v>775</v>
      </c>
      <c r="K146" t="s">
        <v>776</v>
      </c>
      <c r="L146" s="6" t="s">
        <v>776</v>
      </c>
      <c r="M146" s="5">
        <v>0</v>
      </c>
      <c r="N146" s="7">
        <v>1499</v>
      </c>
      <c r="O146">
        <f ca="1">IF(LEFT(tblSales[[#This Row],[Category]],1)="A",RANDBETWEEN(1,4),RANDBETWEEN(2,7))</f>
        <v>2</v>
      </c>
      <c r="P146" s="7" t="str">
        <f>IF(COUNTIF($A$2:A146,A146)=1,SUMIFS(tblSales[Revenue],tblSales[Order ID],tblSales[[#This Row],[Order ID]]),"")</f>
        <v/>
      </c>
      <c r="Q146" t="str">
        <f>TEXT(tblSales[[#This Row],[Date]],"ddd")</f>
        <v>Thu</v>
      </c>
      <c r="R146">
        <f>1/COUNTIF(tblSales[Order ID],tblSales[[#This Row],[Order ID]])</f>
        <v>0.25</v>
      </c>
    </row>
    <row r="147" spans="1:18" x14ac:dyDescent="0.35">
      <c r="A147">
        <v>201954</v>
      </c>
      <c r="B147" s="3">
        <v>45482</v>
      </c>
      <c r="C147">
        <v>114724</v>
      </c>
      <c r="D147">
        <v>200549</v>
      </c>
      <c r="E147" t="s">
        <v>777</v>
      </c>
      <c r="F147" t="s">
        <v>778</v>
      </c>
      <c r="G147">
        <v>2</v>
      </c>
      <c r="H147" t="str" cm="1">
        <f t="array" ref="H147">_xlfn._ARRAY(_xlfn._ARRAYROW(_xlfn._xlws.FILTER(tblSizes[[Size]:[Qty]],(tblSizes[Order ID]=tblSales[[#This Row],[Order ID]])*(tblSizes[Product]=tblSales[[#This Row],[Product Name]]),"")))</f>
        <v/>
      </c>
      <c r="I147" s="5">
        <v>18.989999999999998</v>
      </c>
      <c r="J147" t="s">
        <v>775</v>
      </c>
      <c r="K147" t="s">
        <v>776</v>
      </c>
      <c r="L147" s="6" t="s">
        <v>776</v>
      </c>
      <c r="M147" s="5">
        <v>0</v>
      </c>
      <c r="N147" s="7">
        <v>37.979999999999997</v>
      </c>
      <c r="O147">
        <f ca="1">IF(LEFT(tblSales[[#This Row],[Category]],1)="A",RANDBETWEEN(1,4),RANDBETWEEN(2,7))</f>
        <v>3</v>
      </c>
      <c r="P147" s="7">
        <f>IF(COUNTIF($A$2:A147,A147)=1,SUMIFS(tblSales[Revenue],tblSales[Order ID],tblSales[[#This Row],[Order ID]]),"")</f>
        <v>37.979999999999997</v>
      </c>
      <c r="Q147" t="str">
        <f>TEXT(tblSales[[#This Row],[Date]],"ddd")</f>
        <v>Tue</v>
      </c>
      <c r="R147">
        <f>1/COUNTIF(tblSales[Order ID],tblSales[[#This Row],[Order ID]])</f>
        <v>1</v>
      </c>
    </row>
    <row r="148" spans="1:18" x14ac:dyDescent="0.35">
      <c r="A148">
        <v>201955</v>
      </c>
      <c r="B148" s="3">
        <v>45483</v>
      </c>
      <c r="C148">
        <v>130645</v>
      </c>
      <c r="D148">
        <v>200559</v>
      </c>
      <c r="E148" t="s">
        <v>777</v>
      </c>
      <c r="F148" t="s">
        <v>780</v>
      </c>
      <c r="G148">
        <v>1</v>
      </c>
      <c r="H148" t="str" cm="1">
        <f t="array" ref="H148">_xlfn._ARRAY(_xlfn._ARRAYROW(_xlfn._xlws.FILTER(tblSizes[[Size]:[Qty]],(tblSizes[Order ID]=tblSales[[#This Row],[Order ID]])*(tblSizes[Product]=tblSales[[#This Row],[Product Name]]),"")))</f>
        <v/>
      </c>
      <c r="I148" s="5">
        <v>59.99</v>
      </c>
      <c r="J148" t="s">
        <v>775</v>
      </c>
      <c r="K148" t="s">
        <v>776</v>
      </c>
      <c r="L148" s="6" t="s">
        <v>776</v>
      </c>
      <c r="M148" s="5">
        <v>0</v>
      </c>
      <c r="N148" s="7">
        <v>59.99</v>
      </c>
      <c r="O148">
        <f ca="1">IF(LEFT(tblSales[[#This Row],[Category]],1)="A",RANDBETWEEN(1,4),RANDBETWEEN(2,7))</f>
        <v>4</v>
      </c>
      <c r="P148" s="7">
        <f>IF(COUNTIF($A$2:A148,A148)=1,SUMIFS(tblSales[Revenue],tblSales[Order ID],tblSales[[#This Row],[Order ID]]),"")</f>
        <v>59.99</v>
      </c>
      <c r="Q148" t="str">
        <f>TEXT(tblSales[[#This Row],[Date]],"ddd")</f>
        <v>Wed</v>
      </c>
      <c r="R148">
        <f>1/COUNTIF(tblSales[Order ID],tblSales[[#This Row],[Order ID]])</f>
        <v>1</v>
      </c>
    </row>
    <row r="149" spans="1:18" x14ac:dyDescent="0.35">
      <c r="A149">
        <v>201956</v>
      </c>
      <c r="B149" s="3">
        <v>45484</v>
      </c>
      <c r="C149">
        <v>118310</v>
      </c>
      <c r="D149">
        <v>200549</v>
      </c>
      <c r="E149" t="s">
        <v>777</v>
      </c>
      <c r="F149" t="s">
        <v>778</v>
      </c>
      <c r="G149">
        <v>1</v>
      </c>
      <c r="H149" t="str" cm="1">
        <f t="array" ref="H149">_xlfn._ARRAY(_xlfn._ARRAYROW(_xlfn._xlws.FILTER(tblSizes[[Size]:[Qty]],(tblSizes[Order ID]=tblSales[[#This Row],[Order ID]])*(tblSizes[Product]=tblSales[[#This Row],[Product Name]]),"")))</f>
        <v/>
      </c>
      <c r="I149" s="5">
        <v>18.989999999999998</v>
      </c>
      <c r="J149" t="s">
        <v>775</v>
      </c>
      <c r="K149" t="s">
        <v>776</v>
      </c>
      <c r="L149" s="6" t="s">
        <v>776</v>
      </c>
      <c r="M149" s="5">
        <v>0</v>
      </c>
      <c r="N149" s="7">
        <v>18.989999999999998</v>
      </c>
      <c r="O149">
        <f ca="1">IF(LEFT(tblSales[[#This Row],[Category]],1)="A",RANDBETWEEN(1,4),RANDBETWEEN(2,7))</f>
        <v>2</v>
      </c>
      <c r="P149" s="7">
        <f>IF(COUNTIF($A$2:A149,A149)=1,SUMIFS(tblSales[Revenue],tblSales[Order ID],tblSales[[#This Row],[Order ID]]),"")</f>
        <v>78.98</v>
      </c>
      <c r="Q149" t="str">
        <f>TEXT(tblSales[[#This Row],[Date]],"ddd")</f>
        <v>Thu</v>
      </c>
      <c r="R149">
        <f>1/COUNTIF(tblSales[Order ID],tblSales[[#This Row],[Order ID]])</f>
        <v>0.5</v>
      </c>
    </row>
    <row r="150" spans="1:18" x14ac:dyDescent="0.35">
      <c r="A150">
        <v>201956</v>
      </c>
      <c r="B150" s="3">
        <v>45484</v>
      </c>
      <c r="C150">
        <v>118310</v>
      </c>
      <c r="D150">
        <v>200559</v>
      </c>
      <c r="E150" t="s">
        <v>777</v>
      </c>
      <c r="F150" t="s">
        <v>780</v>
      </c>
      <c r="G150">
        <v>1</v>
      </c>
      <c r="H150" t="str" cm="1">
        <f t="array" ref="H150">_xlfn._ARRAY(_xlfn._ARRAYROW(_xlfn._xlws.FILTER(tblSizes[[Size]:[Qty]],(tblSizes[Order ID]=tblSales[[#This Row],[Order ID]])*(tblSizes[Product]=tblSales[[#This Row],[Product Name]]),"")))</f>
        <v/>
      </c>
      <c r="I150" s="5">
        <v>59.99</v>
      </c>
      <c r="J150" t="s">
        <v>775</v>
      </c>
      <c r="K150" t="s">
        <v>776</v>
      </c>
      <c r="L150" s="6" t="s">
        <v>776</v>
      </c>
      <c r="M150" s="5">
        <v>0</v>
      </c>
      <c r="N150" s="7">
        <v>59.99</v>
      </c>
      <c r="O150">
        <f ca="1">IF(LEFT(tblSales[[#This Row],[Category]],1)="A",RANDBETWEEN(1,4),RANDBETWEEN(2,7))</f>
        <v>3</v>
      </c>
      <c r="P150" s="7" t="str">
        <f>IF(COUNTIF($A$2:A150,A150)=1,SUMIFS(tblSales[Revenue],tblSales[Order ID],tblSales[[#This Row],[Order ID]]),"")</f>
        <v/>
      </c>
      <c r="Q150" t="str">
        <f>TEXT(tblSales[[#This Row],[Date]],"ddd")</f>
        <v>Thu</v>
      </c>
      <c r="R150">
        <f>1/COUNTIF(tblSales[Order ID],tblSales[[#This Row],[Order ID]])</f>
        <v>0.5</v>
      </c>
    </row>
    <row r="151" spans="1:18" x14ac:dyDescent="0.35">
      <c r="A151">
        <v>201957</v>
      </c>
      <c r="B151" s="3">
        <v>45493</v>
      </c>
      <c r="C151">
        <v>131933</v>
      </c>
      <c r="D151">
        <v>100252</v>
      </c>
      <c r="E151" t="s">
        <v>781</v>
      </c>
      <c r="F151" t="s">
        <v>785</v>
      </c>
      <c r="G151">
        <v>4</v>
      </c>
      <c r="H151" t="str" cm="1">
        <f t="array" ref="H151">_xlfn._ARRAY(_xlfn._ARRAYROW(_xlfn._xlws.FILTER(tblSizes[[Size]:[Qty]],(tblSizes[Order ID]=tblSales[[#This Row],[Order ID]])*(tblSizes[Product]=tblSales[[#This Row],[Product Name]]),"")))</f>
        <v/>
      </c>
      <c r="I151" s="5">
        <v>449</v>
      </c>
      <c r="J151" t="s">
        <v>775</v>
      </c>
      <c r="K151" t="s">
        <v>776</v>
      </c>
      <c r="L151" s="6" t="s">
        <v>776</v>
      </c>
      <c r="M151" s="5">
        <v>0</v>
      </c>
      <c r="N151" s="7">
        <v>1796</v>
      </c>
      <c r="O151">
        <f ca="1">IF(LEFT(tblSales[[#This Row],[Category]],1)="A",RANDBETWEEN(1,4),RANDBETWEEN(2,7))</f>
        <v>4</v>
      </c>
      <c r="P151" s="7">
        <f>IF(COUNTIF($A$2:A151,A151)=1,SUMIFS(tblSales[Revenue],tblSales[Order ID],tblSales[[#This Row],[Order ID]]),"")</f>
        <v>1796</v>
      </c>
      <c r="Q151" t="str">
        <f>TEXT(tblSales[[#This Row],[Date]],"ddd")</f>
        <v>Sat</v>
      </c>
      <c r="R151">
        <f>1/COUNTIF(tblSales[Order ID],tblSales[[#This Row],[Order ID]])</f>
        <v>1</v>
      </c>
    </row>
    <row r="152" spans="1:18" x14ac:dyDescent="0.35">
      <c r="A152">
        <v>201958</v>
      </c>
      <c r="B152" s="3">
        <v>45486</v>
      </c>
      <c r="C152">
        <v>108499</v>
      </c>
      <c r="D152">
        <v>200549</v>
      </c>
      <c r="E152" t="s">
        <v>777</v>
      </c>
      <c r="F152" t="s">
        <v>778</v>
      </c>
      <c r="G152">
        <v>3</v>
      </c>
      <c r="H152" t="str" cm="1">
        <f t="array" ref="H152">_xlfn._ARRAY(_xlfn._ARRAYROW(_xlfn._xlws.FILTER(tblSizes[[Size]:[Qty]],(tblSizes[Order ID]=tblSales[[#This Row],[Order ID]])*(tblSizes[Product]=tblSales[[#This Row],[Product Name]]),"")))</f>
        <v/>
      </c>
      <c r="I152" s="5">
        <v>18.989999999999998</v>
      </c>
      <c r="J152" t="s">
        <v>775</v>
      </c>
      <c r="K152" t="s">
        <v>776</v>
      </c>
      <c r="L152" s="6" t="s">
        <v>776</v>
      </c>
      <c r="M152" s="5">
        <v>0</v>
      </c>
      <c r="N152" s="7">
        <v>56.97</v>
      </c>
      <c r="O152">
        <f ca="1">IF(LEFT(tblSales[[#This Row],[Category]],1)="A",RANDBETWEEN(1,4),RANDBETWEEN(2,7))</f>
        <v>2</v>
      </c>
      <c r="P152" s="7">
        <f>IF(COUNTIF($A$2:A152,A152)=1,SUMIFS(tblSales[Revenue],tblSales[Order ID],tblSales[[#This Row],[Order ID]]),"")</f>
        <v>133.95000000000002</v>
      </c>
      <c r="Q152" t="str">
        <f>TEXT(tblSales[[#This Row],[Date]],"ddd")</f>
        <v>Sat</v>
      </c>
      <c r="R152">
        <f>1/COUNTIF(tblSales[Order ID],tblSales[[#This Row],[Order ID]])</f>
        <v>0.33333333333333331</v>
      </c>
    </row>
    <row r="153" spans="1:18" x14ac:dyDescent="0.35">
      <c r="A153">
        <v>201958</v>
      </c>
      <c r="B153" s="3">
        <v>45486</v>
      </c>
      <c r="C153">
        <v>108499</v>
      </c>
      <c r="D153">
        <v>300187</v>
      </c>
      <c r="E153" t="s">
        <v>773</v>
      </c>
      <c r="F153" t="s">
        <v>801</v>
      </c>
      <c r="G153">
        <v>1</v>
      </c>
      <c r="H153" t="str" cm="1">
        <f t="array" ref="H153">_xlfn._ARRAY(_xlfn._ARRAYROW(_xlfn._xlws.FILTER(tblSizes[[Size]:[Qty]],(tblSizes[Order ID]=tblSales[[#This Row],[Order ID]])*(tblSizes[Product]=tblSales[[#This Row],[Product Name]]),"")))</f>
        <v/>
      </c>
      <c r="I153" s="5">
        <v>54.99</v>
      </c>
      <c r="J153" t="s">
        <v>775</v>
      </c>
      <c r="K153" t="s">
        <v>776</v>
      </c>
      <c r="L153" s="6" t="s">
        <v>776</v>
      </c>
      <c r="M153" s="5">
        <v>0</v>
      </c>
      <c r="N153" s="7">
        <v>54.99</v>
      </c>
      <c r="O153">
        <f ca="1">IF(LEFT(tblSales[[#This Row],[Category]],1)="A",RANDBETWEEN(1,4),RANDBETWEEN(2,7))</f>
        <v>3</v>
      </c>
      <c r="P153" s="7" t="str">
        <f>IF(COUNTIF($A$2:A153,A153)=1,SUMIFS(tblSales[Revenue],tblSales[Order ID],tblSales[[#This Row],[Order ID]]),"")</f>
        <v/>
      </c>
      <c r="Q153" t="str">
        <f>TEXT(tblSales[[#This Row],[Date]],"ddd")</f>
        <v>Sat</v>
      </c>
      <c r="R153">
        <f>1/COUNTIF(tblSales[Order ID],tblSales[[#This Row],[Order ID]])</f>
        <v>0.33333333333333331</v>
      </c>
    </row>
    <row r="154" spans="1:18" x14ac:dyDescent="0.35">
      <c r="A154">
        <v>201958</v>
      </c>
      <c r="B154" s="3">
        <v>45486</v>
      </c>
      <c r="C154">
        <v>108499</v>
      </c>
      <c r="D154">
        <v>300191</v>
      </c>
      <c r="E154" t="s">
        <v>773</v>
      </c>
      <c r="F154" t="s">
        <v>791</v>
      </c>
      <c r="G154">
        <v>1</v>
      </c>
      <c r="H154" t="str" cm="1">
        <f t="array" ref="H154">_xlfn._ARRAY(_xlfn._ARRAYROW(_xlfn._xlws.FILTER(tblSizes[[Size]:[Qty]],(tblSizes[Order ID]=tblSales[[#This Row],[Order ID]])*(tblSizes[Product]=tblSales[[#This Row],[Product Name]]),"")))</f>
        <v/>
      </c>
      <c r="I154" s="5">
        <v>21.99</v>
      </c>
      <c r="J154" t="s">
        <v>775</v>
      </c>
      <c r="K154" t="s">
        <v>776</v>
      </c>
      <c r="L154" s="6" t="s">
        <v>776</v>
      </c>
      <c r="M154" s="5">
        <v>0</v>
      </c>
      <c r="N154" s="7">
        <v>21.99</v>
      </c>
      <c r="O154">
        <f ca="1">IF(LEFT(tblSales[[#This Row],[Category]],1)="A",RANDBETWEEN(1,4),RANDBETWEEN(2,7))</f>
        <v>4</v>
      </c>
      <c r="P154" s="7" t="str">
        <f>IF(COUNTIF($A$2:A154,A154)=1,SUMIFS(tblSales[Revenue],tblSales[Order ID],tblSales[[#This Row],[Order ID]]),"")</f>
        <v/>
      </c>
      <c r="Q154" t="str">
        <f>TEXT(tblSales[[#This Row],[Date]],"ddd")</f>
        <v>Sat</v>
      </c>
      <c r="R154">
        <f>1/COUNTIF(tblSales[Order ID],tblSales[[#This Row],[Order ID]])</f>
        <v>0.33333333333333331</v>
      </c>
    </row>
    <row r="155" spans="1:18" x14ac:dyDescent="0.35">
      <c r="A155">
        <v>201959</v>
      </c>
      <c r="B155" s="3">
        <v>45486</v>
      </c>
      <c r="C155">
        <v>128338</v>
      </c>
      <c r="D155">
        <v>100250</v>
      </c>
      <c r="E155" t="s">
        <v>781</v>
      </c>
      <c r="F155" t="s">
        <v>797</v>
      </c>
      <c r="G155">
        <v>1</v>
      </c>
      <c r="H155" t="str" cm="1">
        <f t="array" ref="H155">_xlfn._ARRAY(_xlfn._ARRAYROW(_xlfn._xlws.FILTER(tblSizes[[Size]:[Qty]],(tblSizes[Order ID]=tblSales[[#This Row],[Order ID]])*(tblSizes[Product]=tblSales[[#This Row],[Product Name]]),"")))</f>
        <v/>
      </c>
      <c r="I155" s="5">
        <v>189</v>
      </c>
      <c r="J155" t="s">
        <v>775</v>
      </c>
      <c r="K155" t="s">
        <v>776</v>
      </c>
      <c r="L155" s="6" t="s">
        <v>776</v>
      </c>
      <c r="M155" s="5">
        <v>0</v>
      </c>
      <c r="N155" s="7">
        <v>189</v>
      </c>
      <c r="O155">
        <f ca="1">IF(LEFT(tblSales[[#This Row],[Category]],1)="A",RANDBETWEEN(1,4),RANDBETWEEN(2,7))</f>
        <v>6</v>
      </c>
      <c r="P155" s="7">
        <f>IF(COUNTIF($A$2:A155,A155)=1,SUMIFS(tblSales[Revenue],tblSales[Order ID],tblSales[[#This Row],[Order ID]]),"")</f>
        <v>189</v>
      </c>
      <c r="Q155" t="str">
        <f>TEXT(tblSales[[#This Row],[Date]],"ddd")</f>
        <v>Sat</v>
      </c>
      <c r="R155">
        <f>1/COUNTIF(tblSales[Order ID],tblSales[[#This Row],[Order ID]])</f>
        <v>1</v>
      </c>
    </row>
    <row r="156" spans="1:18" x14ac:dyDescent="0.35">
      <c r="A156">
        <v>201960</v>
      </c>
      <c r="B156" s="3">
        <v>45486</v>
      </c>
      <c r="C156">
        <v>120865</v>
      </c>
      <c r="D156">
        <v>200559</v>
      </c>
      <c r="E156" t="s">
        <v>777</v>
      </c>
      <c r="F156" t="s">
        <v>780</v>
      </c>
      <c r="G156">
        <v>1</v>
      </c>
      <c r="H156" t="str" cm="1">
        <f t="array" ref="H156">_xlfn._ARRAY(_xlfn._ARRAYROW(_xlfn._xlws.FILTER(tblSizes[[Size]:[Qty]],(tblSizes[Order ID]=tblSales[[#This Row],[Order ID]])*(tblSizes[Product]=tblSales[[#This Row],[Product Name]]),"")))</f>
        <v/>
      </c>
      <c r="I156" s="5">
        <v>59.99</v>
      </c>
      <c r="J156" t="s">
        <v>775</v>
      </c>
      <c r="K156" t="s">
        <v>776</v>
      </c>
      <c r="L156" s="6" t="s">
        <v>776</v>
      </c>
      <c r="M156" s="5">
        <v>0</v>
      </c>
      <c r="N156" s="7">
        <v>59.99</v>
      </c>
      <c r="O156">
        <f ca="1">IF(LEFT(tblSales[[#This Row],[Category]],1)="A",RANDBETWEEN(1,4),RANDBETWEEN(2,7))</f>
        <v>3</v>
      </c>
      <c r="P156" s="7">
        <f>IF(COUNTIF($A$2:A156,A156)=1,SUMIFS(tblSales[Revenue],tblSales[Order ID],tblSales[[#This Row],[Order ID]]),"")</f>
        <v>95.98</v>
      </c>
      <c r="Q156" t="str">
        <f>TEXT(tblSales[[#This Row],[Date]],"ddd")</f>
        <v>Sat</v>
      </c>
      <c r="R156">
        <f>1/COUNTIF(tblSales[Order ID],tblSales[[#This Row],[Order ID]])</f>
        <v>0.5</v>
      </c>
    </row>
    <row r="157" spans="1:18" x14ac:dyDescent="0.35">
      <c r="A157">
        <v>201960</v>
      </c>
      <c r="B157" s="3">
        <v>45486</v>
      </c>
      <c r="C157">
        <v>120865</v>
      </c>
      <c r="D157">
        <v>300190</v>
      </c>
      <c r="E157" t="s">
        <v>773</v>
      </c>
      <c r="F157" t="s">
        <v>774</v>
      </c>
      <c r="G157">
        <v>1</v>
      </c>
      <c r="H157" t="str" cm="1">
        <f t="array" ref="H157">_xlfn._ARRAY(_xlfn._ARRAYROW(_xlfn._xlws.FILTER(tblSizes[[Size]:[Qty]],(tblSizes[Order ID]=tblSales[[#This Row],[Order ID]])*(tblSizes[Product]=tblSales[[#This Row],[Product Name]]),"")))</f>
        <v/>
      </c>
      <c r="I157" s="5">
        <v>35.99</v>
      </c>
      <c r="J157" t="s">
        <v>775</v>
      </c>
      <c r="K157" t="s">
        <v>776</v>
      </c>
      <c r="L157" s="6" t="s">
        <v>776</v>
      </c>
      <c r="M157" s="5">
        <v>0</v>
      </c>
      <c r="N157" s="7">
        <v>35.99</v>
      </c>
      <c r="O157">
        <f ca="1">IF(LEFT(tblSales[[#This Row],[Category]],1)="A",RANDBETWEEN(1,4),RANDBETWEEN(2,7))</f>
        <v>2</v>
      </c>
      <c r="P157" s="7" t="str">
        <f>IF(COUNTIF($A$2:A157,A157)=1,SUMIFS(tblSales[Revenue],tblSales[Order ID],tblSales[[#This Row],[Order ID]]),"")</f>
        <v/>
      </c>
      <c r="Q157" t="str">
        <f>TEXT(tblSales[[#This Row],[Date]],"ddd")</f>
        <v>Sat</v>
      </c>
      <c r="R157">
        <f>1/COUNTIF(tblSales[Order ID],tblSales[[#This Row],[Order ID]])</f>
        <v>0.5</v>
      </c>
    </row>
    <row r="158" spans="1:18" x14ac:dyDescent="0.35">
      <c r="A158">
        <v>201961</v>
      </c>
      <c r="B158" s="3">
        <v>45485</v>
      </c>
      <c r="C158">
        <v>112865</v>
      </c>
      <c r="D158">
        <v>100252</v>
      </c>
      <c r="E158" t="s">
        <v>781</v>
      </c>
      <c r="F158" t="s">
        <v>785</v>
      </c>
      <c r="G158">
        <v>4</v>
      </c>
      <c r="H158" t="str" cm="1">
        <f t="array" ref="H158">_xlfn._ARRAY(_xlfn._ARRAYROW(_xlfn._xlws.FILTER(tblSizes[[Size]:[Qty]],(tblSizes[Order ID]=tblSales[[#This Row],[Order ID]])*(tblSizes[Product]=tblSales[[#This Row],[Product Name]]),"")))</f>
        <v/>
      </c>
      <c r="I158" s="5">
        <v>449</v>
      </c>
      <c r="J158" t="s">
        <v>783</v>
      </c>
      <c r="K158" t="s">
        <v>784</v>
      </c>
      <c r="L158" s="6">
        <v>0.1</v>
      </c>
      <c r="M158" s="5">
        <v>179.60000000000002</v>
      </c>
      <c r="N158" s="7">
        <v>1616.4</v>
      </c>
      <c r="O158">
        <f ca="1">IF(LEFT(tblSales[[#This Row],[Category]],1)="A",RANDBETWEEN(1,4),RANDBETWEEN(2,7))</f>
        <v>4</v>
      </c>
      <c r="P158" s="7">
        <f>IF(COUNTIF($A$2:A158,A158)=1,SUMIFS(tblSales[Revenue],tblSales[Order ID],tblSales[[#This Row],[Order ID]]),"")</f>
        <v>1616.4</v>
      </c>
      <c r="Q158" t="str">
        <f>TEXT(tblSales[[#This Row],[Date]],"ddd")</f>
        <v>Fri</v>
      </c>
      <c r="R158">
        <f>1/COUNTIF(tblSales[Order ID],tblSales[[#This Row],[Order ID]])</f>
        <v>1</v>
      </c>
    </row>
    <row r="159" spans="1:18" x14ac:dyDescent="0.35">
      <c r="A159">
        <v>201962</v>
      </c>
      <c r="B159" s="3">
        <v>45494</v>
      </c>
      <c r="C159">
        <v>121163</v>
      </c>
      <c r="D159">
        <v>300185</v>
      </c>
      <c r="E159" t="s">
        <v>773</v>
      </c>
      <c r="F159" t="s">
        <v>787</v>
      </c>
      <c r="G159">
        <v>2</v>
      </c>
      <c r="H159" t="str" cm="1">
        <f t="array" ref="H159">_xlfn._ARRAY(_xlfn._ARRAYROW(_xlfn._xlws.FILTER(tblSizes[[Size]:[Qty]],(tblSizes[Order ID]=tblSales[[#This Row],[Order ID]])*(tblSizes[Product]=tblSales[[#This Row],[Product Name]]),"")))</f>
        <v/>
      </c>
      <c r="I159" s="5">
        <v>29.99</v>
      </c>
      <c r="J159" t="s">
        <v>775</v>
      </c>
      <c r="K159" t="s">
        <v>776</v>
      </c>
      <c r="L159" s="6" t="s">
        <v>776</v>
      </c>
      <c r="M159" s="5">
        <v>0</v>
      </c>
      <c r="N159" s="7">
        <v>59.98</v>
      </c>
      <c r="O159">
        <f ca="1">IF(LEFT(tblSales[[#This Row],[Category]],1)="A",RANDBETWEEN(1,4),RANDBETWEEN(2,7))</f>
        <v>3</v>
      </c>
      <c r="P159" s="7">
        <f>IF(COUNTIF($A$2:A159,A159)=1,SUMIFS(tblSales[Revenue],tblSales[Order ID],tblSales[[#This Row],[Order ID]]),"")</f>
        <v>59.98</v>
      </c>
      <c r="Q159" t="str">
        <f>TEXT(tblSales[[#This Row],[Date]],"ddd")</f>
        <v>Sun</v>
      </c>
      <c r="R159">
        <f>1/COUNTIF(tblSales[Order ID],tblSales[[#This Row],[Order ID]])</f>
        <v>1</v>
      </c>
    </row>
    <row r="160" spans="1:18" x14ac:dyDescent="0.35">
      <c r="A160">
        <v>201963</v>
      </c>
      <c r="B160" s="3">
        <v>45482</v>
      </c>
      <c r="C160">
        <v>113691</v>
      </c>
      <c r="D160">
        <v>200558</v>
      </c>
      <c r="E160" t="s">
        <v>777</v>
      </c>
      <c r="F160" t="s">
        <v>793</v>
      </c>
      <c r="G160">
        <v>4</v>
      </c>
      <c r="H160" t="str" cm="1">
        <f t="array" ref="H160">_xlfn._ARRAY(_xlfn._ARRAYROW(_xlfn._xlws.FILTER(tblSizes[[Size]:[Qty]],(tblSizes[Order ID]=tblSales[[#This Row],[Order ID]])*(tblSizes[Product]=tblSales[[#This Row],[Product Name]]),"")))</f>
        <v/>
      </c>
      <c r="I160" s="5">
        <v>18.989999999999998</v>
      </c>
      <c r="J160" t="s">
        <v>775</v>
      </c>
      <c r="K160" t="s">
        <v>776</v>
      </c>
      <c r="L160" s="6" t="s">
        <v>776</v>
      </c>
      <c r="M160" s="5">
        <v>0</v>
      </c>
      <c r="N160" s="7">
        <v>75.959999999999994</v>
      </c>
      <c r="O160">
        <f ca="1">IF(LEFT(tblSales[[#This Row],[Category]],1)="A",RANDBETWEEN(1,4),RANDBETWEEN(2,7))</f>
        <v>2</v>
      </c>
      <c r="P160" s="7">
        <f>IF(COUNTIF($A$2:A160,A160)=1,SUMIFS(tblSales[Revenue],tblSales[Order ID],tblSales[[#This Row],[Order ID]]),"")</f>
        <v>356.9</v>
      </c>
      <c r="Q160" t="str">
        <f>TEXT(tblSales[[#This Row],[Date]],"ddd")</f>
        <v>Tue</v>
      </c>
      <c r="R160">
        <f>1/COUNTIF(tblSales[Order ID],tblSales[[#This Row],[Order ID]])</f>
        <v>0.25</v>
      </c>
    </row>
    <row r="161" spans="1:18" x14ac:dyDescent="0.35">
      <c r="A161">
        <v>201963</v>
      </c>
      <c r="B161" s="3">
        <v>45482</v>
      </c>
      <c r="C161">
        <v>113691</v>
      </c>
      <c r="D161">
        <v>300191</v>
      </c>
      <c r="E161" t="s">
        <v>773</v>
      </c>
      <c r="F161" t="s">
        <v>791</v>
      </c>
      <c r="G161">
        <v>1</v>
      </c>
      <c r="H161" t="str" cm="1">
        <f t="array" ref="H161">_xlfn._ARRAY(_xlfn._ARRAYROW(_xlfn._xlws.FILTER(tblSizes[[Size]:[Qty]],(tblSizes[Order ID]=tblSales[[#This Row],[Order ID]])*(tblSizes[Product]=tblSales[[#This Row],[Product Name]]),"")))</f>
        <v/>
      </c>
      <c r="I161" s="5">
        <v>21.99</v>
      </c>
      <c r="J161" t="s">
        <v>775</v>
      </c>
      <c r="K161" t="s">
        <v>776</v>
      </c>
      <c r="L161" s="6" t="s">
        <v>776</v>
      </c>
      <c r="M161" s="5">
        <v>0</v>
      </c>
      <c r="N161" s="7">
        <v>21.99</v>
      </c>
      <c r="O161">
        <f ca="1">IF(LEFT(tblSales[[#This Row],[Category]],1)="A",RANDBETWEEN(1,4),RANDBETWEEN(2,7))</f>
        <v>3</v>
      </c>
      <c r="P161" s="7" t="str">
        <f>IF(COUNTIF($A$2:A161,A161)=1,SUMIFS(tblSales[Revenue],tblSales[Order ID],tblSales[[#This Row],[Order ID]]),"")</f>
        <v/>
      </c>
      <c r="Q161" t="str">
        <f>TEXT(tblSales[[#This Row],[Date]],"ddd")</f>
        <v>Tue</v>
      </c>
      <c r="R161">
        <f>1/COUNTIF(tblSales[Order ID],tblSales[[#This Row],[Order ID]])</f>
        <v>0.25</v>
      </c>
    </row>
    <row r="162" spans="1:18" x14ac:dyDescent="0.35">
      <c r="A162">
        <v>201963</v>
      </c>
      <c r="B162" s="3">
        <v>45482</v>
      </c>
      <c r="C162">
        <v>113691</v>
      </c>
      <c r="D162">
        <v>200549</v>
      </c>
      <c r="E162" t="s">
        <v>777</v>
      </c>
      <c r="F162" t="s">
        <v>778</v>
      </c>
      <c r="G162">
        <v>1</v>
      </c>
      <c r="H162" t="str" cm="1">
        <f t="array" ref="H162">_xlfn._ARRAY(_xlfn._ARRAYROW(_xlfn._xlws.FILTER(tblSizes[[Size]:[Qty]],(tblSizes[Order ID]=tblSales[[#This Row],[Order ID]])*(tblSizes[Product]=tblSales[[#This Row],[Product Name]]),"")))</f>
        <v/>
      </c>
      <c r="I162" s="5">
        <v>18.989999999999998</v>
      </c>
      <c r="J162" t="s">
        <v>775</v>
      </c>
      <c r="K162" t="s">
        <v>776</v>
      </c>
      <c r="L162" s="6" t="s">
        <v>776</v>
      </c>
      <c r="M162" s="5">
        <v>0</v>
      </c>
      <c r="N162" s="7">
        <v>18.989999999999998</v>
      </c>
      <c r="O162">
        <f ca="1">IF(LEFT(tblSales[[#This Row],[Category]],1)="A",RANDBETWEEN(1,4),RANDBETWEEN(2,7))</f>
        <v>1</v>
      </c>
      <c r="P162" s="7" t="str">
        <f>IF(COUNTIF($A$2:A162,A162)=1,SUMIFS(tblSales[Revenue],tblSales[Order ID],tblSales[[#This Row],[Order ID]]),"")</f>
        <v/>
      </c>
      <c r="Q162" t="str">
        <f>TEXT(tblSales[[#This Row],[Date]],"ddd")</f>
        <v>Tue</v>
      </c>
      <c r="R162">
        <f>1/COUNTIF(tblSales[Order ID],tblSales[[#This Row],[Order ID]])</f>
        <v>0.25</v>
      </c>
    </row>
    <row r="163" spans="1:18" x14ac:dyDescent="0.35">
      <c r="A163">
        <v>201963</v>
      </c>
      <c r="B163" s="3">
        <v>45482</v>
      </c>
      <c r="C163">
        <v>113691</v>
      </c>
      <c r="D163">
        <v>200559</v>
      </c>
      <c r="E163" t="s">
        <v>777</v>
      </c>
      <c r="F163" t="s">
        <v>780</v>
      </c>
      <c r="G163">
        <v>4</v>
      </c>
      <c r="H163" t="str" cm="1">
        <f t="array" ref="H163">_xlfn._ARRAY(_xlfn._ARRAYROW(_xlfn._xlws.FILTER(tblSizes[[Size]:[Qty]],(tblSizes[Order ID]=tblSales[[#This Row],[Order ID]])*(tblSizes[Product]=tblSales[[#This Row],[Product Name]]),"")))</f>
        <v/>
      </c>
      <c r="I163" s="5">
        <v>59.99</v>
      </c>
      <c r="J163" t="s">
        <v>775</v>
      </c>
      <c r="K163" t="s">
        <v>776</v>
      </c>
      <c r="L163" s="6" t="s">
        <v>776</v>
      </c>
      <c r="M163" s="5">
        <v>0</v>
      </c>
      <c r="N163" s="7">
        <v>239.96</v>
      </c>
      <c r="O163">
        <f ca="1">IF(LEFT(tblSales[[#This Row],[Category]],1)="A",RANDBETWEEN(1,4),RANDBETWEEN(2,7))</f>
        <v>1</v>
      </c>
      <c r="P163" s="7" t="str">
        <f>IF(COUNTIF($A$2:A163,A163)=1,SUMIFS(tblSales[Revenue],tblSales[Order ID],tblSales[[#This Row],[Order ID]]),"")</f>
        <v/>
      </c>
      <c r="Q163" t="str">
        <f>TEXT(tblSales[[#This Row],[Date]],"ddd")</f>
        <v>Tue</v>
      </c>
      <c r="R163">
        <f>1/COUNTIF(tblSales[Order ID],tblSales[[#This Row],[Order ID]])</f>
        <v>0.25</v>
      </c>
    </row>
    <row r="164" spans="1:18" x14ac:dyDescent="0.35">
      <c r="A164">
        <v>201964</v>
      </c>
      <c r="B164" s="3">
        <v>45492</v>
      </c>
      <c r="C164">
        <v>130931</v>
      </c>
      <c r="D164">
        <v>100252</v>
      </c>
      <c r="E164" t="s">
        <v>781</v>
      </c>
      <c r="F164" t="s">
        <v>785</v>
      </c>
      <c r="G164">
        <v>3</v>
      </c>
      <c r="H164" t="str" cm="1">
        <f t="array" ref="H164">_xlfn._ARRAY(_xlfn._ARRAYROW(_xlfn._xlws.FILTER(tblSizes[[Size]:[Qty]],(tblSizes[Order ID]=tblSales[[#This Row],[Order ID]])*(tblSizes[Product]=tblSales[[#This Row],[Product Name]]),"")))</f>
        <v/>
      </c>
      <c r="I164" s="5">
        <v>449</v>
      </c>
      <c r="J164" t="s">
        <v>775</v>
      </c>
      <c r="K164" t="s">
        <v>776</v>
      </c>
      <c r="L164" s="6" t="s">
        <v>776</v>
      </c>
      <c r="M164" s="5">
        <v>0</v>
      </c>
      <c r="N164" s="7">
        <v>1347</v>
      </c>
      <c r="O164">
        <f ca="1">IF(LEFT(tblSales[[#This Row],[Category]],1)="A",RANDBETWEEN(1,4),RANDBETWEEN(2,7))</f>
        <v>2</v>
      </c>
      <c r="P164" s="7">
        <f>IF(COUNTIF($A$2:A164,A164)=1,SUMIFS(tblSales[Revenue],tblSales[Order ID],tblSales[[#This Row],[Order ID]]),"")</f>
        <v>1347</v>
      </c>
      <c r="Q164" t="str">
        <f>TEXT(tblSales[[#This Row],[Date]],"ddd")</f>
        <v>Fri</v>
      </c>
      <c r="R164">
        <f>1/COUNTIF(tblSales[Order ID],tblSales[[#This Row],[Order ID]])</f>
        <v>1</v>
      </c>
    </row>
    <row r="165" spans="1:18" x14ac:dyDescent="0.35">
      <c r="A165">
        <v>201965</v>
      </c>
      <c r="B165" s="3">
        <v>45487</v>
      </c>
      <c r="C165">
        <v>110179</v>
      </c>
      <c r="D165">
        <v>200549</v>
      </c>
      <c r="E165" t="s">
        <v>777</v>
      </c>
      <c r="F165" t="s">
        <v>778</v>
      </c>
      <c r="G165">
        <v>1</v>
      </c>
      <c r="H165" t="str" cm="1">
        <f t="array" ref="H165">_xlfn._ARRAY(_xlfn._ARRAYROW(_xlfn._xlws.FILTER(tblSizes[[Size]:[Qty]],(tblSizes[Order ID]=tblSales[[#This Row],[Order ID]])*(tblSizes[Product]=tblSales[[#This Row],[Product Name]]),"")))</f>
        <v/>
      </c>
      <c r="I165" s="5">
        <v>18.989999999999998</v>
      </c>
      <c r="J165" t="s">
        <v>775</v>
      </c>
      <c r="K165" t="s">
        <v>776</v>
      </c>
      <c r="L165" s="6" t="s">
        <v>776</v>
      </c>
      <c r="M165" s="5">
        <v>0</v>
      </c>
      <c r="N165" s="7">
        <v>18.989999999999998</v>
      </c>
      <c r="O165">
        <f ca="1">IF(LEFT(tblSales[[#This Row],[Category]],1)="A",RANDBETWEEN(1,4),RANDBETWEEN(2,7))</f>
        <v>1</v>
      </c>
      <c r="P165" s="7">
        <f>IF(COUNTIF($A$2:A165,A165)=1,SUMIFS(tblSales[Revenue],tblSales[Order ID],tblSales[[#This Row],[Order ID]]),"")</f>
        <v>362.93</v>
      </c>
      <c r="Q165" t="str">
        <f>TEXT(tblSales[[#This Row],[Date]],"ddd")</f>
        <v>Sun</v>
      </c>
      <c r="R165">
        <f>1/COUNTIF(tblSales[Order ID],tblSales[[#This Row],[Order ID]])</f>
        <v>0.25</v>
      </c>
    </row>
    <row r="166" spans="1:18" x14ac:dyDescent="0.35">
      <c r="A166">
        <v>201965</v>
      </c>
      <c r="B166" s="3">
        <v>45487</v>
      </c>
      <c r="C166">
        <v>110179</v>
      </c>
      <c r="D166">
        <v>200559</v>
      </c>
      <c r="E166" t="s">
        <v>777</v>
      </c>
      <c r="F166" t="s">
        <v>780</v>
      </c>
      <c r="G166">
        <v>1</v>
      </c>
      <c r="H166" t="str" cm="1">
        <f t="array" ref="H166">_xlfn._ARRAY(_xlfn._ARRAYROW(_xlfn._xlws.FILTER(tblSizes[[Size]:[Qty]],(tblSizes[Order ID]=tblSales[[#This Row],[Order ID]])*(tblSizes[Product]=tblSales[[#This Row],[Product Name]]),"")))</f>
        <v/>
      </c>
      <c r="I166" s="5">
        <v>59.99</v>
      </c>
      <c r="J166" t="s">
        <v>775</v>
      </c>
      <c r="K166" t="s">
        <v>776</v>
      </c>
      <c r="L166" s="6" t="s">
        <v>776</v>
      </c>
      <c r="M166" s="5">
        <v>0</v>
      </c>
      <c r="N166" s="7">
        <v>59.99</v>
      </c>
      <c r="O166">
        <f ca="1">IF(LEFT(tblSales[[#This Row],[Category]],1)="A",RANDBETWEEN(1,4),RANDBETWEEN(2,7))</f>
        <v>4</v>
      </c>
      <c r="P166" s="7" t="str">
        <f>IF(COUNTIF($A$2:A166,A166)=1,SUMIFS(tblSales[Revenue],tblSales[Order ID],tblSales[[#This Row],[Order ID]]),"")</f>
        <v/>
      </c>
      <c r="Q166" t="str">
        <f>TEXT(tblSales[[#This Row],[Date]],"ddd")</f>
        <v>Sun</v>
      </c>
      <c r="R166">
        <f>1/COUNTIF(tblSales[Order ID],tblSales[[#This Row],[Order ID]])</f>
        <v>0.25</v>
      </c>
    </row>
    <row r="167" spans="1:18" x14ac:dyDescent="0.35">
      <c r="A167">
        <v>201965</v>
      </c>
      <c r="B167" s="3">
        <v>45487</v>
      </c>
      <c r="C167">
        <v>110179</v>
      </c>
      <c r="D167">
        <v>200551</v>
      </c>
      <c r="E167" t="s">
        <v>777</v>
      </c>
      <c r="F167" t="s">
        <v>807</v>
      </c>
      <c r="G167">
        <v>3</v>
      </c>
      <c r="H167" t="str" cm="1">
        <f t="array" ref="H167">_xlfn._ARRAY(_xlfn._ARRAYROW(_xlfn._xlws.FILTER(tblSizes[[Size]:[Qty]],(tblSizes[Order ID]=tblSales[[#This Row],[Order ID]])*(tblSizes[Product]=tblSales[[#This Row],[Product Name]]),"")))</f>
        <v/>
      </c>
      <c r="I167" s="5">
        <v>79.989999999999995</v>
      </c>
      <c r="J167" t="s">
        <v>775</v>
      </c>
      <c r="K167" t="s">
        <v>776</v>
      </c>
      <c r="L167" s="6" t="s">
        <v>776</v>
      </c>
      <c r="M167" s="5">
        <v>0</v>
      </c>
      <c r="N167" s="7">
        <v>239.96999999999997</v>
      </c>
      <c r="O167">
        <f ca="1">IF(LEFT(tblSales[[#This Row],[Category]],1)="A",RANDBETWEEN(1,4),RANDBETWEEN(2,7))</f>
        <v>2</v>
      </c>
      <c r="P167" s="7" t="str">
        <f>IF(COUNTIF($A$2:A167,A167)=1,SUMIFS(tblSales[Revenue],tblSales[Order ID],tblSales[[#This Row],[Order ID]]),"")</f>
        <v/>
      </c>
      <c r="Q167" t="str">
        <f>TEXT(tblSales[[#This Row],[Date]],"ddd")</f>
        <v>Sun</v>
      </c>
      <c r="R167">
        <f>1/COUNTIF(tblSales[Order ID],tblSales[[#This Row],[Order ID]])</f>
        <v>0.25</v>
      </c>
    </row>
    <row r="168" spans="1:18" x14ac:dyDescent="0.35">
      <c r="A168">
        <v>201965</v>
      </c>
      <c r="B168" s="3">
        <v>45487</v>
      </c>
      <c r="C168">
        <v>110179</v>
      </c>
      <c r="D168">
        <v>300191</v>
      </c>
      <c r="E168" t="s">
        <v>773</v>
      </c>
      <c r="F168" t="s">
        <v>791</v>
      </c>
      <c r="G168">
        <v>2</v>
      </c>
      <c r="H168" t="str" cm="1">
        <f t="array" ref="H168">_xlfn._ARRAY(_xlfn._ARRAYROW(_xlfn._xlws.FILTER(tblSizes[[Size]:[Qty]],(tblSizes[Order ID]=tblSales[[#This Row],[Order ID]])*(tblSizes[Product]=tblSales[[#This Row],[Product Name]]),"")))</f>
        <v/>
      </c>
      <c r="I168" s="5">
        <v>21.99</v>
      </c>
      <c r="J168" t="s">
        <v>775</v>
      </c>
      <c r="K168" t="s">
        <v>776</v>
      </c>
      <c r="L168" s="6" t="s">
        <v>776</v>
      </c>
      <c r="M168" s="5">
        <v>0</v>
      </c>
      <c r="N168" s="7">
        <v>43.98</v>
      </c>
      <c r="O168">
        <f ca="1">IF(LEFT(tblSales[[#This Row],[Category]],1)="A",RANDBETWEEN(1,4),RANDBETWEEN(2,7))</f>
        <v>4</v>
      </c>
      <c r="P168" s="7" t="str">
        <f>IF(COUNTIF($A$2:A168,A168)=1,SUMIFS(tblSales[Revenue],tblSales[Order ID],tblSales[[#This Row],[Order ID]]),"")</f>
        <v/>
      </c>
      <c r="Q168" t="str">
        <f>TEXT(tblSales[[#This Row],[Date]],"ddd")</f>
        <v>Sun</v>
      </c>
      <c r="R168">
        <f>1/COUNTIF(tblSales[Order ID],tblSales[[#This Row],[Order ID]])</f>
        <v>0.25</v>
      </c>
    </row>
    <row r="169" spans="1:18" x14ac:dyDescent="0.35">
      <c r="A169">
        <v>201966</v>
      </c>
      <c r="B169" s="3">
        <v>45493</v>
      </c>
      <c r="C169">
        <v>112462</v>
      </c>
      <c r="D169">
        <v>200549</v>
      </c>
      <c r="E169" t="s">
        <v>777</v>
      </c>
      <c r="F169" t="s">
        <v>778</v>
      </c>
      <c r="G169">
        <v>4</v>
      </c>
      <c r="H169" t="str" cm="1">
        <f t="array" ref="H169">_xlfn._ARRAY(_xlfn._ARRAYROW(_xlfn._xlws.FILTER(tblSizes[[Size]:[Qty]],(tblSizes[Order ID]=tblSales[[#This Row],[Order ID]])*(tblSizes[Product]=tblSales[[#This Row],[Product Name]]),"")))</f>
        <v/>
      </c>
      <c r="I169" s="5">
        <v>18.989999999999998</v>
      </c>
      <c r="J169" t="s">
        <v>783</v>
      </c>
      <c r="K169" t="s">
        <v>784</v>
      </c>
      <c r="L169" s="6">
        <v>0.1</v>
      </c>
      <c r="M169" s="5">
        <v>7.5960000000000001</v>
      </c>
      <c r="N169" s="7">
        <v>68.36399999999999</v>
      </c>
      <c r="O169">
        <f ca="1">IF(LEFT(tblSales[[#This Row],[Category]],1)="A",RANDBETWEEN(1,4),RANDBETWEEN(2,7))</f>
        <v>1</v>
      </c>
      <c r="P169" s="7">
        <f>IF(COUNTIF($A$2:A169,A169)=1,SUMIFS(tblSales[Revenue],tblSales[Order ID],tblSales[[#This Row],[Order ID]]),"")</f>
        <v>323.94599999999997</v>
      </c>
      <c r="Q169" t="str">
        <f>TEXT(tblSales[[#This Row],[Date]],"ddd")</f>
        <v>Sat</v>
      </c>
      <c r="R169">
        <f>1/COUNTIF(tblSales[Order ID],tblSales[[#This Row],[Order ID]])</f>
        <v>0.25</v>
      </c>
    </row>
    <row r="170" spans="1:18" x14ac:dyDescent="0.35">
      <c r="A170">
        <v>201966</v>
      </c>
      <c r="B170" s="3">
        <v>45493</v>
      </c>
      <c r="C170">
        <v>112462</v>
      </c>
      <c r="D170">
        <v>300185</v>
      </c>
      <c r="E170" t="s">
        <v>773</v>
      </c>
      <c r="F170" t="s">
        <v>787</v>
      </c>
      <c r="G170">
        <v>1</v>
      </c>
      <c r="H170" t="str" cm="1">
        <f t="array" ref="H170">_xlfn._ARRAY(_xlfn._ARRAYROW(_xlfn._xlws.FILTER(tblSizes[[Size]:[Qty]],(tblSizes[Order ID]=tblSales[[#This Row],[Order ID]])*(tblSizes[Product]=tblSales[[#This Row],[Product Name]]),"")))</f>
        <v/>
      </c>
      <c r="I170" s="5">
        <v>29.99</v>
      </c>
      <c r="J170" t="s">
        <v>783</v>
      </c>
      <c r="K170" t="s">
        <v>784</v>
      </c>
      <c r="L170" s="6">
        <v>0.1</v>
      </c>
      <c r="M170" s="5">
        <v>2.9990000000000001</v>
      </c>
      <c r="N170" s="7">
        <v>26.991</v>
      </c>
      <c r="O170">
        <f ca="1">IF(LEFT(tblSales[[#This Row],[Category]],1)="A",RANDBETWEEN(1,4),RANDBETWEEN(2,7))</f>
        <v>1</v>
      </c>
      <c r="P170" s="7" t="str">
        <f>IF(COUNTIF($A$2:A170,A170)=1,SUMIFS(tblSales[Revenue],tblSales[Order ID],tblSales[[#This Row],[Order ID]]),"")</f>
        <v/>
      </c>
      <c r="Q170" t="str">
        <f>TEXT(tblSales[[#This Row],[Date]],"ddd")</f>
        <v>Sat</v>
      </c>
      <c r="R170">
        <f>1/COUNTIF(tblSales[Order ID],tblSales[[#This Row],[Order ID]])</f>
        <v>0.25</v>
      </c>
    </row>
    <row r="171" spans="1:18" x14ac:dyDescent="0.35">
      <c r="A171">
        <v>201966</v>
      </c>
      <c r="B171" s="3">
        <v>45493</v>
      </c>
      <c r="C171">
        <v>112462</v>
      </c>
      <c r="D171">
        <v>100250</v>
      </c>
      <c r="E171" t="s">
        <v>781</v>
      </c>
      <c r="F171" t="s">
        <v>797</v>
      </c>
      <c r="G171">
        <v>1</v>
      </c>
      <c r="H171" t="str" cm="1">
        <f t="array" ref="H171">_xlfn._ARRAY(_xlfn._ARRAYROW(_xlfn._xlws.FILTER(tblSizes[[Size]:[Qty]],(tblSizes[Order ID]=tblSales[[#This Row],[Order ID]])*(tblSizes[Product]=tblSales[[#This Row],[Product Name]]),"")))</f>
        <v/>
      </c>
      <c r="I171" s="5">
        <v>189</v>
      </c>
      <c r="J171" t="s">
        <v>783</v>
      </c>
      <c r="K171" t="s">
        <v>784</v>
      </c>
      <c r="L171" s="6">
        <v>0.1</v>
      </c>
      <c r="M171" s="5">
        <v>18.900000000000002</v>
      </c>
      <c r="N171" s="7">
        <v>170.1</v>
      </c>
      <c r="O171">
        <f ca="1">IF(LEFT(tblSales[[#This Row],[Category]],1)="A",RANDBETWEEN(1,4),RANDBETWEEN(2,7))</f>
        <v>5</v>
      </c>
      <c r="P171" s="7" t="str">
        <f>IF(COUNTIF($A$2:A171,A171)=1,SUMIFS(tblSales[Revenue],tblSales[Order ID],tblSales[[#This Row],[Order ID]]),"")</f>
        <v/>
      </c>
      <c r="Q171" t="str">
        <f>TEXT(tblSales[[#This Row],[Date]],"ddd")</f>
        <v>Sat</v>
      </c>
      <c r="R171">
        <f>1/COUNTIF(tblSales[Order ID],tblSales[[#This Row],[Order ID]])</f>
        <v>0.25</v>
      </c>
    </row>
    <row r="172" spans="1:18" x14ac:dyDescent="0.35">
      <c r="A172">
        <v>201966</v>
      </c>
      <c r="B172" s="3">
        <v>45493</v>
      </c>
      <c r="C172">
        <v>112462</v>
      </c>
      <c r="D172">
        <v>200556</v>
      </c>
      <c r="E172" t="s">
        <v>777</v>
      </c>
      <c r="F172" t="s">
        <v>779</v>
      </c>
      <c r="G172">
        <v>1</v>
      </c>
      <c r="H172" t="str" cm="1">
        <f t="array" ref="H172">_xlfn._ARRAY(_xlfn._ARRAYROW(_xlfn._xlws.FILTER(tblSizes[[Size]:[Qty]],(tblSizes[Order ID]=tblSales[[#This Row],[Order ID]])*(tblSizes[Product]=tblSales[[#This Row],[Product Name]]),"")))</f>
        <v/>
      </c>
      <c r="I172" s="5">
        <v>64.989999999999995</v>
      </c>
      <c r="J172" t="s">
        <v>783</v>
      </c>
      <c r="K172" t="s">
        <v>784</v>
      </c>
      <c r="L172" s="6">
        <v>0.1</v>
      </c>
      <c r="M172" s="5">
        <v>6.4989999999999997</v>
      </c>
      <c r="N172" s="7">
        <v>58.490999999999993</v>
      </c>
      <c r="O172">
        <f ca="1">IF(LEFT(tblSales[[#This Row],[Category]],1)="A",RANDBETWEEN(1,4),RANDBETWEEN(2,7))</f>
        <v>3</v>
      </c>
      <c r="P172" s="7" t="str">
        <f>IF(COUNTIF($A$2:A172,A172)=1,SUMIFS(tblSales[Revenue],tblSales[Order ID],tblSales[[#This Row],[Order ID]]),"")</f>
        <v/>
      </c>
      <c r="Q172" t="str">
        <f>TEXT(tblSales[[#This Row],[Date]],"ddd")</f>
        <v>Sat</v>
      </c>
      <c r="R172">
        <f>1/COUNTIF(tblSales[Order ID],tblSales[[#This Row],[Order ID]])</f>
        <v>0.25</v>
      </c>
    </row>
    <row r="173" spans="1:18" x14ac:dyDescent="0.35">
      <c r="A173">
        <v>201967</v>
      </c>
      <c r="B173" s="3">
        <v>45492</v>
      </c>
      <c r="C173">
        <v>114107</v>
      </c>
      <c r="D173">
        <v>200556</v>
      </c>
      <c r="E173" t="s">
        <v>777</v>
      </c>
      <c r="F173" t="s">
        <v>779</v>
      </c>
      <c r="G173">
        <v>4</v>
      </c>
      <c r="H173" t="str" cm="1">
        <f t="array" ref="H173">_xlfn._ARRAY(_xlfn._ARRAYROW(_xlfn._xlws.FILTER(tblSizes[[Size]:[Qty]],(tblSizes[Order ID]=tblSales[[#This Row],[Order ID]])*(tblSizes[Product]=tblSales[[#This Row],[Product Name]]),"")))</f>
        <v/>
      </c>
      <c r="I173" s="5">
        <v>64.989999999999995</v>
      </c>
      <c r="J173" t="s">
        <v>775</v>
      </c>
      <c r="K173" t="s">
        <v>776</v>
      </c>
      <c r="L173" s="6" t="s">
        <v>776</v>
      </c>
      <c r="M173" s="5">
        <v>0</v>
      </c>
      <c r="N173" s="7">
        <v>259.95999999999998</v>
      </c>
      <c r="O173">
        <f ca="1">IF(LEFT(tblSales[[#This Row],[Category]],1)="A",RANDBETWEEN(1,4),RANDBETWEEN(2,7))</f>
        <v>1</v>
      </c>
      <c r="P173" s="7">
        <f>IF(COUNTIF($A$2:A173,A173)=1,SUMIFS(tblSales[Revenue],tblSales[Order ID],tblSales[[#This Row],[Order ID]]),"")</f>
        <v>4642.92</v>
      </c>
      <c r="Q173" t="str">
        <f>TEXT(tblSales[[#This Row],[Date]],"ddd")</f>
        <v>Fri</v>
      </c>
      <c r="R173">
        <f>1/COUNTIF(tblSales[Order ID],tblSales[[#This Row],[Order ID]])</f>
        <v>0.2</v>
      </c>
    </row>
    <row r="174" spans="1:18" x14ac:dyDescent="0.35">
      <c r="A174">
        <v>201967</v>
      </c>
      <c r="B174" s="3">
        <v>45492</v>
      </c>
      <c r="C174">
        <v>114107</v>
      </c>
      <c r="D174">
        <v>200549</v>
      </c>
      <c r="E174" t="s">
        <v>777</v>
      </c>
      <c r="F174" t="s">
        <v>778</v>
      </c>
      <c r="G174">
        <v>1</v>
      </c>
      <c r="H174" t="str" cm="1">
        <f t="array" ref="H174">_xlfn._ARRAY(_xlfn._ARRAYROW(_xlfn._xlws.FILTER(tblSizes[[Size]:[Qty]],(tblSizes[Order ID]=tblSales[[#This Row],[Order ID]])*(tblSizes[Product]=tblSales[[#This Row],[Product Name]]),"")))</f>
        <v/>
      </c>
      <c r="I174" s="5">
        <v>18.989999999999998</v>
      </c>
      <c r="J174" t="s">
        <v>775</v>
      </c>
      <c r="K174" t="s">
        <v>776</v>
      </c>
      <c r="L174" s="6" t="s">
        <v>776</v>
      </c>
      <c r="M174" s="5">
        <v>0</v>
      </c>
      <c r="N174" s="7">
        <v>18.989999999999998</v>
      </c>
      <c r="O174">
        <f ca="1">IF(LEFT(tblSales[[#This Row],[Category]],1)="A",RANDBETWEEN(1,4),RANDBETWEEN(2,7))</f>
        <v>3</v>
      </c>
      <c r="P174" s="7" t="str">
        <f>IF(COUNTIF($A$2:A174,A174)=1,SUMIFS(tblSales[Revenue],tblSales[Order ID],tblSales[[#This Row],[Order ID]]),"")</f>
        <v/>
      </c>
      <c r="Q174" t="str">
        <f>TEXT(tblSales[[#This Row],[Date]],"ddd")</f>
        <v>Fri</v>
      </c>
      <c r="R174">
        <f>1/COUNTIF(tblSales[Order ID],tblSales[[#This Row],[Order ID]])</f>
        <v>0.2</v>
      </c>
    </row>
    <row r="175" spans="1:18" x14ac:dyDescent="0.35">
      <c r="A175">
        <v>201967</v>
      </c>
      <c r="B175" s="3">
        <v>45492</v>
      </c>
      <c r="C175">
        <v>114107</v>
      </c>
      <c r="D175">
        <v>100254</v>
      </c>
      <c r="E175" t="s">
        <v>781</v>
      </c>
      <c r="F175" t="s">
        <v>789</v>
      </c>
      <c r="G175">
        <v>5</v>
      </c>
      <c r="H175" t="str" cm="1">
        <f t="array" ref="H175">_xlfn._ARRAY(_xlfn._ARRAYROW(_xlfn._xlws.FILTER(tblSizes[[Size]:[Qty]],(tblSizes[Order ID]=tblSales[[#This Row],[Order ID]])*(tblSizes[Product]=tblSales[[#This Row],[Product Name]]),"")))</f>
        <v/>
      </c>
      <c r="I175" s="5">
        <v>799</v>
      </c>
      <c r="J175" t="s">
        <v>775</v>
      </c>
      <c r="K175" t="s">
        <v>776</v>
      </c>
      <c r="L175" s="6" t="s">
        <v>776</v>
      </c>
      <c r="M175" s="5">
        <v>0</v>
      </c>
      <c r="N175" s="7">
        <v>3995</v>
      </c>
      <c r="O175">
        <f ca="1">IF(LEFT(tblSales[[#This Row],[Category]],1)="A",RANDBETWEEN(1,4),RANDBETWEEN(2,7))</f>
        <v>4</v>
      </c>
      <c r="P175" s="7" t="str">
        <f>IF(COUNTIF($A$2:A175,A175)=1,SUMIFS(tblSales[Revenue],tblSales[Order ID],tblSales[[#This Row],[Order ID]]),"")</f>
        <v/>
      </c>
      <c r="Q175" t="str">
        <f>TEXT(tblSales[[#This Row],[Date]],"ddd")</f>
        <v>Fri</v>
      </c>
      <c r="R175">
        <f>1/COUNTIF(tblSales[Order ID],tblSales[[#This Row],[Order ID]])</f>
        <v>0.2</v>
      </c>
    </row>
    <row r="176" spans="1:18" x14ac:dyDescent="0.35">
      <c r="A176">
        <v>201967</v>
      </c>
      <c r="B176" s="3">
        <v>45492</v>
      </c>
      <c r="C176">
        <v>114107</v>
      </c>
      <c r="D176">
        <v>200559</v>
      </c>
      <c r="E176" t="s">
        <v>777</v>
      </c>
      <c r="F176" t="s">
        <v>780</v>
      </c>
      <c r="G176">
        <v>3</v>
      </c>
      <c r="H176" t="str" cm="1">
        <f t="array" ref="H176">_xlfn._ARRAY(_xlfn._ARRAYROW(_xlfn._xlws.FILTER(tblSizes[[Size]:[Qty]],(tblSizes[Order ID]=tblSales[[#This Row],[Order ID]])*(tblSizes[Product]=tblSales[[#This Row],[Product Name]]),"")))</f>
        <v/>
      </c>
      <c r="I176" s="5">
        <v>59.99</v>
      </c>
      <c r="J176" t="s">
        <v>775</v>
      </c>
      <c r="K176" t="s">
        <v>776</v>
      </c>
      <c r="L176" s="6" t="s">
        <v>776</v>
      </c>
      <c r="M176" s="5">
        <v>0</v>
      </c>
      <c r="N176" s="7">
        <v>179.97</v>
      </c>
      <c r="O176">
        <f ca="1">IF(LEFT(tblSales[[#This Row],[Category]],1)="A",RANDBETWEEN(1,4),RANDBETWEEN(2,7))</f>
        <v>4</v>
      </c>
      <c r="P176" s="7" t="str">
        <f>IF(COUNTIF($A$2:A176,A176)=1,SUMIFS(tblSales[Revenue],tblSales[Order ID],tblSales[[#This Row],[Order ID]]),"")</f>
        <v/>
      </c>
      <c r="Q176" t="str">
        <f>TEXT(tblSales[[#This Row],[Date]],"ddd")</f>
        <v>Fri</v>
      </c>
      <c r="R176">
        <f>1/COUNTIF(tblSales[Order ID],tblSales[[#This Row],[Order ID]])</f>
        <v>0.2</v>
      </c>
    </row>
    <row r="177" spans="1:18" x14ac:dyDescent="0.35">
      <c r="A177">
        <v>201967</v>
      </c>
      <c r="B177" s="3">
        <v>45492</v>
      </c>
      <c r="C177">
        <v>114107</v>
      </c>
      <c r="D177">
        <v>100250</v>
      </c>
      <c r="E177" t="s">
        <v>781</v>
      </c>
      <c r="F177" t="s">
        <v>797</v>
      </c>
      <c r="G177">
        <v>1</v>
      </c>
      <c r="H177" t="str" cm="1">
        <f t="array" ref="H177">_xlfn._ARRAY(_xlfn._ARRAYROW(_xlfn._xlws.FILTER(tblSizes[[Size]:[Qty]],(tblSizes[Order ID]=tblSales[[#This Row],[Order ID]])*(tblSizes[Product]=tblSales[[#This Row],[Product Name]]),"")))</f>
        <v/>
      </c>
      <c r="I177" s="5">
        <v>189</v>
      </c>
      <c r="J177" t="s">
        <v>775</v>
      </c>
      <c r="K177" t="s">
        <v>776</v>
      </c>
      <c r="L177" s="6" t="s">
        <v>776</v>
      </c>
      <c r="M177" s="5">
        <v>0</v>
      </c>
      <c r="N177" s="7">
        <v>189</v>
      </c>
      <c r="O177">
        <f ca="1">IF(LEFT(tblSales[[#This Row],[Category]],1)="A",RANDBETWEEN(1,4),RANDBETWEEN(2,7))</f>
        <v>4</v>
      </c>
      <c r="P177" s="7" t="str">
        <f>IF(COUNTIF($A$2:A177,A177)=1,SUMIFS(tblSales[Revenue],tblSales[Order ID],tblSales[[#This Row],[Order ID]]),"")</f>
        <v/>
      </c>
      <c r="Q177" t="str">
        <f>TEXT(tblSales[[#This Row],[Date]],"ddd")</f>
        <v>Fri</v>
      </c>
      <c r="R177">
        <f>1/COUNTIF(tblSales[Order ID],tblSales[[#This Row],[Order ID]])</f>
        <v>0.2</v>
      </c>
    </row>
    <row r="178" spans="1:18" x14ac:dyDescent="0.35">
      <c r="A178">
        <v>201968</v>
      </c>
      <c r="B178" s="3">
        <v>45484</v>
      </c>
      <c r="C178">
        <v>115285</v>
      </c>
      <c r="D178">
        <v>300187</v>
      </c>
      <c r="E178" t="s">
        <v>773</v>
      </c>
      <c r="F178" t="s">
        <v>801</v>
      </c>
      <c r="G178">
        <v>1</v>
      </c>
      <c r="H178" t="str" cm="1">
        <f t="array" ref="H178">_xlfn._ARRAY(_xlfn._ARRAYROW(_xlfn._xlws.FILTER(tblSizes[[Size]:[Qty]],(tblSizes[Order ID]=tblSales[[#This Row],[Order ID]])*(tblSizes[Product]=tblSales[[#This Row],[Product Name]]),"")))</f>
        <v/>
      </c>
      <c r="I178" s="5">
        <v>54.99</v>
      </c>
      <c r="J178" t="s">
        <v>783</v>
      </c>
      <c r="K178" t="s">
        <v>784</v>
      </c>
      <c r="L178" s="6">
        <v>0.1</v>
      </c>
      <c r="M178" s="5">
        <v>5.4990000000000006</v>
      </c>
      <c r="N178" s="7">
        <v>49.491</v>
      </c>
      <c r="O178">
        <f ca="1">IF(LEFT(tblSales[[#This Row],[Category]],1)="A",RANDBETWEEN(1,4),RANDBETWEEN(2,7))</f>
        <v>1</v>
      </c>
      <c r="P178" s="7">
        <f>IF(COUNTIF($A$2:A178,A178)=1,SUMIFS(tblSales[Revenue],tblSales[Order ID],tblSales[[#This Row],[Order ID]]),"")</f>
        <v>69.281999999999996</v>
      </c>
      <c r="Q178" t="str">
        <f>TEXT(tblSales[[#This Row],[Date]],"ddd")</f>
        <v>Thu</v>
      </c>
      <c r="R178">
        <f>1/COUNTIF(tblSales[Order ID],tblSales[[#This Row],[Order ID]])</f>
        <v>0.5</v>
      </c>
    </row>
    <row r="179" spans="1:18" x14ac:dyDescent="0.35">
      <c r="A179">
        <v>201968</v>
      </c>
      <c r="B179" s="3">
        <v>45484</v>
      </c>
      <c r="C179">
        <v>115285</v>
      </c>
      <c r="D179">
        <v>300191</v>
      </c>
      <c r="E179" t="s">
        <v>773</v>
      </c>
      <c r="F179" t="s">
        <v>791</v>
      </c>
      <c r="G179">
        <v>1</v>
      </c>
      <c r="H179" t="str" cm="1">
        <f t="array" ref="H179">_xlfn._ARRAY(_xlfn._ARRAYROW(_xlfn._xlws.FILTER(tblSizes[[Size]:[Qty]],(tblSizes[Order ID]=tblSales[[#This Row],[Order ID]])*(tblSizes[Product]=tblSales[[#This Row],[Product Name]]),"")))</f>
        <v/>
      </c>
      <c r="I179" s="5">
        <v>21.99</v>
      </c>
      <c r="J179" t="s">
        <v>783</v>
      </c>
      <c r="K179" t="s">
        <v>784</v>
      </c>
      <c r="L179" s="6">
        <v>0.1</v>
      </c>
      <c r="M179" s="5">
        <v>2.1989999999999998</v>
      </c>
      <c r="N179" s="7">
        <v>19.790999999999997</v>
      </c>
      <c r="O179">
        <f ca="1">IF(LEFT(tblSales[[#This Row],[Category]],1)="A",RANDBETWEEN(1,4),RANDBETWEEN(2,7))</f>
        <v>4</v>
      </c>
      <c r="P179" s="7" t="str">
        <f>IF(COUNTIF($A$2:A179,A179)=1,SUMIFS(tblSales[Revenue],tblSales[Order ID],tblSales[[#This Row],[Order ID]]),"")</f>
        <v/>
      </c>
      <c r="Q179" t="str">
        <f>TEXT(tblSales[[#This Row],[Date]],"ddd")</f>
        <v>Thu</v>
      </c>
      <c r="R179">
        <f>1/COUNTIF(tblSales[Order ID],tblSales[[#This Row],[Order ID]])</f>
        <v>0.5</v>
      </c>
    </row>
    <row r="180" spans="1:18" x14ac:dyDescent="0.35">
      <c r="A180">
        <v>201969</v>
      </c>
      <c r="B180" s="3">
        <v>45492</v>
      </c>
      <c r="C180">
        <v>105656</v>
      </c>
      <c r="D180">
        <v>200559</v>
      </c>
      <c r="E180" t="s">
        <v>777</v>
      </c>
      <c r="F180" t="s">
        <v>780</v>
      </c>
      <c r="G180">
        <v>1</v>
      </c>
      <c r="H180" t="str" cm="1">
        <f t="array" ref="H180">_xlfn._ARRAY(_xlfn._ARRAYROW(_xlfn._xlws.FILTER(tblSizes[[Size]:[Qty]],(tblSizes[Order ID]=tblSales[[#This Row],[Order ID]])*(tblSizes[Product]=tblSales[[#This Row],[Product Name]]),"")))</f>
        <v/>
      </c>
      <c r="I180" s="5">
        <v>59.99</v>
      </c>
      <c r="J180" t="s">
        <v>783</v>
      </c>
      <c r="K180" t="s">
        <v>784</v>
      </c>
      <c r="L180" s="6">
        <v>0.1</v>
      </c>
      <c r="M180" s="5">
        <v>5.9990000000000006</v>
      </c>
      <c r="N180" s="7">
        <v>53.991</v>
      </c>
      <c r="O180">
        <f ca="1">IF(LEFT(tblSales[[#This Row],[Category]],1)="A",RANDBETWEEN(1,4),RANDBETWEEN(2,7))</f>
        <v>4</v>
      </c>
      <c r="P180" s="7">
        <f>IF(COUNTIF($A$2:A180,A180)=1,SUMIFS(tblSales[Revenue],tblSales[Order ID],tblSales[[#This Row],[Order ID]]),"")</f>
        <v>53.991</v>
      </c>
      <c r="Q180" t="str">
        <f>TEXT(tblSales[[#This Row],[Date]],"ddd")</f>
        <v>Fri</v>
      </c>
      <c r="R180">
        <f>1/COUNTIF(tblSales[Order ID],tblSales[[#This Row],[Order ID]])</f>
        <v>1</v>
      </c>
    </row>
    <row r="181" spans="1:18" x14ac:dyDescent="0.35">
      <c r="A181">
        <v>201970</v>
      </c>
      <c r="B181" s="3">
        <v>45482</v>
      </c>
      <c r="C181">
        <v>110391</v>
      </c>
      <c r="D181">
        <v>200556</v>
      </c>
      <c r="E181" t="s">
        <v>777</v>
      </c>
      <c r="F181" t="s">
        <v>779</v>
      </c>
      <c r="G181">
        <v>5</v>
      </c>
      <c r="H181" t="str" cm="1">
        <f t="array" ref="H181">_xlfn._ARRAY(_xlfn._ARRAYROW(_xlfn._xlws.FILTER(tblSizes[[Size]:[Qty]],(tblSizes[Order ID]=tblSales[[#This Row],[Order ID]])*(tblSizes[Product]=tblSales[[#This Row],[Product Name]]),"")))</f>
        <v/>
      </c>
      <c r="I181" s="5">
        <v>64.989999999999995</v>
      </c>
      <c r="J181" t="s">
        <v>775</v>
      </c>
      <c r="K181" t="s">
        <v>776</v>
      </c>
      <c r="L181" s="6" t="s">
        <v>776</v>
      </c>
      <c r="M181" s="5">
        <v>0</v>
      </c>
      <c r="N181" s="7">
        <v>324.95</v>
      </c>
      <c r="O181">
        <f ca="1">IF(LEFT(tblSales[[#This Row],[Category]],1)="A",RANDBETWEEN(1,4),RANDBETWEEN(2,7))</f>
        <v>2</v>
      </c>
      <c r="P181" s="7">
        <f>IF(COUNTIF($A$2:A181,A181)=1,SUMIFS(tblSales[Revenue],tblSales[Order ID],tblSales[[#This Row],[Order ID]]),"")</f>
        <v>324.95</v>
      </c>
      <c r="Q181" t="str">
        <f>TEXT(tblSales[[#This Row],[Date]],"ddd")</f>
        <v>Tue</v>
      </c>
      <c r="R181">
        <f>1/COUNTIF(tblSales[Order ID],tblSales[[#This Row],[Order ID]])</f>
        <v>1</v>
      </c>
    </row>
    <row r="182" spans="1:18" x14ac:dyDescent="0.35">
      <c r="A182">
        <v>201971</v>
      </c>
      <c r="B182" s="3">
        <v>45492</v>
      </c>
      <c r="C182">
        <v>129684</v>
      </c>
      <c r="D182">
        <v>200549</v>
      </c>
      <c r="E182" t="s">
        <v>777</v>
      </c>
      <c r="F182" t="s">
        <v>778</v>
      </c>
      <c r="G182">
        <v>1</v>
      </c>
      <c r="H182" t="str" cm="1">
        <f t="array" ref="H182">_xlfn._ARRAY(_xlfn._ARRAYROW(_xlfn._xlws.FILTER(tblSizes[[Size]:[Qty]],(tblSizes[Order ID]=tblSales[[#This Row],[Order ID]])*(tblSizes[Product]=tblSales[[#This Row],[Product Name]]),"")))</f>
        <v/>
      </c>
      <c r="I182" s="5">
        <v>18.989999999999998</v>
      </c>
      <c r="J182" t="s">
        <v>783</v>
      </c>
      <c r="K182" t="s">
        <v>784</v>
      </c>
      <c r="L182" s="6">
        <v>0.1</v>
      </c>
      <c r="M182" s="5">
        <v>1.899</v>
      </c>
      <c r="N182" s="7">
        <v>17.090999999999998</v>
      </c>
      <c r="O182">
        <f ca="1">IF(LEFT(tblSales[[#This Row],[Category]],1)="A",RANDBETWEEN(1,4),RANDBETWEEN(2,7))</f>
        <v>3</v>
      </c>
      <c r="P182" s="7">
        <f>IF(COUNTIF($A$2:A182,A182)=1,SUMIFS(tblSales[Revenue],tblSales[Order ID],tblSales[[#This Row],[Order ID]]),"")</f>
        <v>17.090999999999998</v>
      </c>
      <c r="Q182" t="str">
        <f>TEXT(tblSales[[#This Row],[Date]],"ddd")</f>
        <v>Fri</v>
      </c>
      <c r="R182">
        <f>1/COUNTIF(tblSales[Order ID],tblSales[[#This Row],[Order ID]])</f>
        <v>1</v>
      </c>
    </row>
    <row r="183" spans="1:18" x14ac:dyDescent="0.35">
      <c r="A183">
        <v>201972</v>
      </c>
      <c r="B183" s="3">
        <v>45482</v>
      </c>
      <c r="C183">
        <v>106326</v>
      </c>
      <c r="D183">
        <v>200549</v>
      </c>
      <c r="E183" t="s">
        <v>777</v>
      </c>
      <c r="F183" t="s">
        <v>778</v>
      </c>
      <c r="G183">
        <v>1</v>
      </c>
      <c r="H183" t="str" cm="1">
        <f t="array" ref="H183">_xlfn._ARRAY(_xlfn._ARRAYROW(_xlfn._xlws.FILTER(tblSizes[[Size]:[Qty]],(tblSizes[Order ID]=tblSales[[#This Row],[Order ID]])*(tblSizes[Product]=tblSales[[#This Row],[Product Name]]),"")))</f>
        <v/>
      </c>
      <c r="I183" s="5">
        <v>18.989999999999998</v>
      </c>
      <c r="J183" t="s">
        <v>775</v>
      </c>
      <c r="K183" t="s">
        <v>776</v>
      </c>
      <c r="L183" s="6" t="s">
        <v>776</v>
      </c>
      <c r="M183" s="5">
        <v>0</v>
      </c>
      <c r="N183" s="7">
        <v>18.989999999999998</v>
      </c>
      <c r="O183">
        <f ca="1">IF(LEFT(tblSales[[#This Row],[Category]],1)="A",RANDBETWEEN(1,4),RANDBETWEEN(2,7))</f>
        <v>2</v>
      </c>
      <c r="P183" s="7">
        <f>IF(COUNTIF($A$2:A183,A183)=1,SUMIFS(tblSales[Revenue],tblSales[Order ID],tblSales[[#This Row],[Order ID]]),"")</f>
        <v>18.989999999999998</v>
      </c>
      <c r="Q183" t="str">
        <f>TEXT(tblSales[[#This Row],[Date]],"ddd")</f>
        <v>Tue</v>
      </c>
      <c r="R183">
        <f>1/COUNTIF(tblSales[Order ID],tblSales[[#This Row],[Order ID]])</f>
        <v>1</v>
      </c>
    </row>
    <row r="184" spans="1:18" x14ac:dyDescent="0.35">
      <c r="A184">
        <v>201973</v>
      </c>
      <c r="B184" s="3">
        <v>45493</v>
      </c>
      <c r="C184">
        <v>120365</v>
      </c>
      <c r="D184">
        <v>300187</v>
      </c>
      <c r="E184" t="s">
        <v>773</v>
      </c>
      <c r="F184" t="s">
        <v>801</v>
      </c>
      <c r="G184">
        <v>5</v>
      </c>
      <c r="H184" t="str" cm="1">
        <f t="array" ref="H184">_xlfn._ARRAY(_xlfn._ARRAYROW(_xlfn._xlws.FILTER(tblSizes[[Size]:[Qty]],(tblSizes[Order ID]=tblSales[[#This Row],[Order ID]])*(tblSizes[Product]=tblSales[[#This Row],[Product Name]]),"")))</f>
        <v/>
      </c>
      <c r="I184" s="5">
        <v>54.99</v>
      </c>
      <c r="J184" t="s">
        <v>783</v>
      </c>
      <c r="K184" t="s">
        <v>784</v>
      </c>
      <c r="L184" s="6">
        <v>0.1</v>
      </c>
      <c r="M184" s="5">
        <v>27.495000000000001</v>
      </c>
      <c r="N184" s="7">
        <v>247.45499999999998</v>
      </c>
      <c r="O184">
        <f ca="1">IF(LEFT(tblSales[[#This Row],[Category]],1)="A",RANDBETWEEN(1,4),RANDBETWEEN(2,7))</f>
        <v>2</v>
      </c>
      <c r="P184" s="7">
        <f>IF(COUNTIF($A$2:A184,A184)=1,SUMIFS(tblSales[Revenue],tblSales[Order ID],tblSales[[#This Row],[Order ID]]),"")</f>
        <v>534.47399999999993</v>
      </c>
      <c r="Q184" t="str">
        <f>TEXT(tblSales[[#This Row],[Date]],"ddd")</f>
        <v>Sat</v>
      </c>
      <c r="R184">
        <f>1/COUNTIF(tblSales[Order ID],tblSales[[#This Row],[Order ID]])</f>
        <v>0.2</v>
      </c>
    </row>
    <row r="185" spans="1:18" x14ac:dyDescent="0.35">
      <c r="A185">
        <v>201973</v>
      </c>
      <c r="B185" s="3">
        <v>45493</v>
      </c>
      <c r="C185">
        <v>120365</v>
      </c>
      <c r="D185">
        <v>300191</v>
      </c>
      <c r="E185" t="s">
        <v>773</v>
      </c>
      <c r="F185" t="s">
        <v>791</v>
      </c>
      <c r="G185">
        <v>2</v>
      </c>
      <c r="H185" t="str" cm="1">
        <f t="array" ref="H185">_xlfn._ARRAY(_xlfn._ARRAYROW(_xlfn._xlws.FILTER(tblSizes[[Size]:[Qty]],(tblSizes[Order ID]=tblSales[[#This Row],[Order ID]])*(tblSizes[Product]=tblSales[[#This Row],[Product Name]]),"")))</f>
        <v/>
      </c>
      <c r="I185" s="5">
        <v>21.99</v>
      </c>
      <c r="J185" t="s">
        <v>783</v>
      </c>
      <c r="K185" t="s">
        <v>784</v>
      </c>
      <c r="L185" s="6">
        <v>0.1</v>
      </c>
      <c r="M185" s="5">
        <v>4.3979999999999997</v>
      </c>
      <c r="N185" s="7">
        <v>39.581999999999994</v>
      </c>
      <c r="O185">
        <f ca="1">IF(LEFT(tblSales[[#This Row],[Category]],1)="A",RANDBETWEEN(1,4),RANDBETWEEN(2,7))</f>
        <v>3</v>
      </c>
      <c r="P185" s="7" t="str">
        <f>IF(COUNTIF($A$2:A185,A185)=1,SUMIFS(tblSales[Revenue],tblSales[Order ID],tblSales[[#This Row],[Order ID]]),"")</f>
        <v/>
      </c>
      <c r="Q185" t="str">
        <f>TEXT(tblSales[[#This Row],[Date]],"ddd")</f>
        <v>Sat</v>
      </c>
      <c r="R185">
        <f>1/COUNTIF(tblSales[Order ID],tblSales[[#This Row],[Order ID]])</f>
        <v>0.2</v>
      </c>
    </row>
    <row r="186" spans="1:18" x14ac:dyDescent="0.35">
      <c r="A186">
        <v>201973</v>
      </c>
      <c r="B186" s="3">
        <v>45493</v>
      </c>
      <c r="C186">
        <v>120365</v>
      </c>
      <c r="D186">
        <v>300185</v>
      </c>
      <c r="E186" t="s">
        <v>773</v>
      </c>
      <c r="F186" t="s">
        <v>787</v>
      </c>
      <c r="G186">
        <v>5</v>
      </c>
      <c r="H186" t="str" cm="1">
        <f t="array" ref="H186">_xlfn._ARRAY(_xlfn._ARRAYROW(_xlfn._xlws.FILTER(tblSizes[[Size]:[Qty]],(tblSizes[Order ID]=tblSales[[#This Row],[Order ID]])*(tblSizes[Product]=tblSales[[#This Row],[Product Name]]),"")))</f>
        <v/>
      </c>
      <c r="I186" s="5">
        <v>29.99</v>
      </c>
      <c r="J186" t="s">
        <v>783</v>
      </c>
      <c r="K186" t="s">
        <v>784</v>
      </c>
      <c r="L186" s="6">
        <v>0.1</v>
      </c>
      <c r="M186" s="5">
        <v>14.994999999999999</v>
      </c>
      <c r="N186" s="7">
        <v>134.95499999999998</v>
      </c>
      <c r="O186">
        <f ca="1">IF(LEFT(tblSales[[#This Row],[Category]],1)="A",RANDBETWEEN(1,4),RANDBETWEEN(2,7))</f>
        <v>2</v>
      </c>
      <c r="P186" s="7" t="str">
        <f>IF(COUNTIF($A$2:A186,A186)=1,SUMIFS(tblSales[Revenue],tblSales[Order ID],tblSales[[#This Row],[Order ID]]),"")</f>
        <v/>
      </c>
      <c r="Q186" t="str">
        <f>TEXT(tblSales[[#This Row],[Date]],"ddd")</f>
        <v>Sat</v>
      </c>
      <c r="R186">
        <f>1/COUNTIF(tblSales[Order ID],tblSales[[#This Row],[Order ID]])</f>
        <v>0.2</v>
      </c>
    </row>
    <row r="187" spans="1:18" x14ac:dyDescent="0.35">
      <c r="A187">
        <v>201973</v>
      </c>
      <c r="B187" s="3">
        <v>45493</v>
      </c>
      <c r="C187">
        <v>120365</v>
      </c>
      <c r="D187">
        <v>200559</v>
      </c>
      <c r="E187" t="s">
        <v>777</v>
      </c>
      <c r="F187" t="s">
        <v>780</v>
      </c>
      <c r="G187">
        <v>1</v>
      </c>
      <c r="H187" t="str" cm="1">
        <f t="array" ref="H187">_xlfn._ARRAY(_xlfn._ARRAYROW(_xlfn._xlws.FILTER(tblSizes[[Size]:[Qty]],(tblSizes[Order ID]=tblSales[[#This Row],[Order ID]])*(tblSizes[Product]=tblSales[[#This Row],[Product Name]]),"")))</f>
        <v/>
      </c>
      <c r="I187" s="5">
        <v>59.99</v>
      </c>
      <c r="J187" t="s">
        <v>783</v>
      </c>
      <c r="K187" t="s">
        <v>784</v>
      </c>
      <c r="L187" s="6">
        <v>0.1</v>
      </c>
      <c r="M187" s="5">
        <v>5.9990000000000006</v>
      </c>
      <c r="N187" s="7">
        <v>53.991</v>
      </c>
      <c r="O187">
        <f ca="1">IF(LEFT(tblSales[[#This Row],[Category]],1)="A",RANDBETWEEN(1,4),RANDBETWEEN(2,7))</f>
        <v>2</v>
      </c>
      <c r="P187" s="7" t="str">
        <f>IF(COUNTIF($A$2:A187,A187)=1,SUMIFS(tblSales[Revenue],tblSales[Order ID],tblSales[[#This Row],[Order ID]]),"")</f>
        <v/>
      </c>
      <c r="Q187" t="str">
        <f>TEXT(tblSales[[#This Row],[Date]],"ddd")</f>
        <v>Sat</v>
      </c>
      <c r="R187">
        <f>1/COUNTIF(tblSales[Order ID],tblSales[[#This Row],[Order ID]])</f>
        <v>0.2</v>
      </c>
    </row>
    <row r="188" spans="1:18" x14ac:dyDescent="0.35">
      <c r="A188">
        <v>201973</v>
      </c>
      <c r="B188" s="3">
        <v>45493</v>
      </c>
      <c r="C188">
        <v>120365</v>
      </c>
      <c r="D188">
        <v>200556</v>
      </c>
      <c r="E188" t="s">
        <v>777</v>
      </c>
      <c r="F188" t="s">
        <v>779</v>
      </c>
      <c r="G188">
        <v>1</v>
      </c>
      <c r="H188" t="str" cm="1">
        <f t="array" ref="H188">_xlfn._ARRAY(_xlfn._ARRAYROW(_xlfn._xlws.FILTER(tblSizes[[Size]:[Qty]],(tblSizes[Order ID]=tblSales[[#This Row],[Order ID]])*(tblSizes[Product]=tblSales[[#This Row],[Product Name]]),"")))</f>
        <v/>
      </c>
      <c r="I188" s="5">
        <v>64.989999999999995</v>
      </c>
      <c r="J188" t="s">
        <v>783</v>
      </c>
      <c r="K188" t="s">
        <v>784</v>
      </c>
      <c r="L188" s="6">
        <v>0.1</v>
      </c>
      <c r="M188" s="5">
        <v>6.4989999999999997</v>
      </c>
      <c r="N188" s="7">
        <v>58.490999999999993</v>
      </c>
      <c r="O188">
        <f ca="1">IF(LEFT(tblSales[[#This Row],[Category]],1)="A",RANDBETWEEN(1,4),RANDBETWEEN(2,7))</f>
        <v>1</v>
      </c>
      <c r="P188" s="7" t="str">
        <f>IF(COUNTIF($A$2:A188,A188)=1,SUMIFS(tblSales[Revenue],tblSales[Order ID],tblSales[[#This Row],[Order ID]]),"")</f>
        <v/>
      </c>
      <c r="Q188" t="str">
        <f>TEXT(tblSales[[#This Row],[Date]],"ddd")</f>
        <v>Sat</v>
      </c>
      <c r="R188">
        <f>1/COUNTIF(tblSales[Order ID],tblSales[[#This Row],[Order ID]])</f>
        <v>0.2</v>
      </c>
    </row>
    <row r="189" spans="1:18" x14ac:dyDescent="0.35">
      <c r="A189">
        <v>201974</v>
      </c>
      <c r="B189" s="3">
        <v>45481</v>
      </c>
      <c r="C189">
        <v>111269</v>
      </c>
      <c r="D189">
        <v>200559</v>
      </c>
      <c r="E189" t="s">
        <v>777</v>
      </c>
      <c r="F189" t="s">
        <v>780</v>
      </c>
      <c r="G189">
        <v>1</v>
      </c>
      <c r="H189" t="str" cm="1">
        <f t="array" ref="H189">_xlfn._ARRAY(_xlfn._ARRAYROW(_xlfn._xlws.FILTER(tblSizes[[Size]:[Qty]],(tblSizes[Order ID]=tblSales[[#This Row],[Order ID]])*(tblSizes[Product]=tblSales[[#This Row],[Product Name]]),"")))</f>
        <v/>
      </c>
      <c r="I189" s="5">
        <v>59.99</v>
      </c>
      <c r="J189" t="s">
        <v>775</v>
      </c>
      <c r="K189" t="s">
        <v>776</v>
      </c>
      <c r="L189" s="6" t="s">
        <v>776</v>
      </c>
      <c r="M189" s="5">
        <v>0</v>
      </c>
      <c r="N189" s="7">
        <v>59.99</v>
      </c>
      <c r="O189">
        <f ca="1">IF(LEFT(tblSales[[#This Row],[Category]],1)="A",RANDBETWEEN(1,4),RANDBETWEEN(2,7))</f>
        <v>1</v>
      </c>
      <c r="P189" s="7">
        <f>IF(COUNTIF($A$2:A189,A189)=1,SUMIFS(tblSales[Revenue],tblSales[Order ID],tblSales[[#This Row],[Order ID]]),"")</f>
        <v>858.99</v>
      </c>
      <c r="Q189" t="str">
        <f>TEXT(tblSales[[#This Row],[Date]],"ddd")</f>
        <v>Mon</v>
      </c>
      <c r="R189">
        <f>1/COUNTIF(tblSales[Order ID],tblSales[[#This Row],[Order ID]])</f>
        <v>0.5</v>
      </c>
    </row>
    <row r="190" spans="1:18" x14ac:dyDescent="0.35">
      <c r="A190">
        <v>201974</v>
      </c>
      <c r="B190" s="3">
        <v>45481</v>
      </c>
      <c r="C190">
        <v>111269</v>
      </c>
      <c r="D190">
        <v>100254</v>
      </c>
      <c r="E190" t="s">
        <v>781</v>
      </c>
      <c r="F190" t="s">
        <v>789</v>
      </c>
      <c r="G190">
        <v>1</v>
      </c>
      <c r="H190" t="str" cm="1">
        <f t="array" ref="H190">_xlfn._ARRAY(_xlfn._ARRAYROW(_xlfn._xlws.FILTER(tblSizes[[Size]:[Qty]],(tblSizes[Order ID]=tblSales[[#This Row],[Order ID]])*(tblSizes[Product]=tblSales[[#This Row],[Product Name]]),"")))</f>
        <v/>
      </c>
      <c r="I190" s="5">
        <v>799</v>
      </c>
      <c r="J190" t="s">
        <v>775</v>
      </c>
      <c r="K190" t="s">
        <v>776</v>
      </c>
      <c r="L190" s="6" t="s">
        <v>776</v>
      </c>
      <c r="M190" s="5">
        <v>0</v>
      </c>
      <c r="N190" s="7">
        <v>799</v>
      </c>
      <c r="O190">
        <f ca="1">IF(LEFT(tblSales[[#This Row],[Category]],1)="A",RANDBETWEEN(1,4),RANDBETWEEN(2,7))</f>
        <v>5</v>
      </c>
      <c r="P190" s="7" t="str">
        <f>IF(COUNTIF($A$2:A190,A190)=1,SUMIFS(tblSales[Revenue],tblSales[Order ID],tblSales[[#This Row],[Order ID]]),"")</f>
        <v/>
      </c>
      <c r="Q190" t="str">
        <f>TEXT(tblSales[[#This Row],[Date]],"ddd")</f>
        <v>Mon</v>
      </c>
      <c r="R190">
        <f>1/COUNTIF(tblSales[Order ID],tblSales[[#This Row],[Order ID]])</f>
        <v>0.5</v>
      </c>
    </row>
    <row r="191" spans="1:18" x14ac:dyDescent="0.35">
      <c r="A191">
        <v>201975</v>
      </c>
      <c r="B191" s="3">
        <v>45483</v>
      </c>
      <c r="C191">
        <v>107671</v>
      </c>
      <c r="D191">
        <v>100250</v>
      </c>
      <c r="E191" t="s">
        <v>781</v>
      </c>
      <c r="F191" t="s">
        <v>797</v>
      </c>
      <c r="G191">
        <v>4</v>
      </c>
      <c r="H191" t="str" cm="1">
        <f t="array" ref="H191">_xlfn._ARRAY(_xlfn._ARRAYROW(_xlfn._xlws.FILTER(tblSizes[[Size]:[Qty]],(tblSizes[Order ID]=tblSales[[#This Row],[Order ID]])*(tblSizes[Product]=tblSales[[#This Row],[Product Name]]),"")))</f>
        <v/>
      </c>
      <c r="I191" s="5">
        <v>189</v>
      </c>
      <c r="J191" t="s">
        <v>783</v>
      </c>
      <c r="K191" t="s">
        <v>784</v>
      </c>
      <c r="L191" s="6">
        <v>0.1</v>
      </c>
      <c r="M191" s="5">
        <v>75.600000000000009</v>
      </c>
      <c r="N191" s="7">
        <v>680.4</v>
      </c>
      <c r="O191">
        <f ca="1">IF(LEFT(tblSales[[#This Row],[Category]],1)="A",RANDBETWEEN(1,4),RANDBETWEEN(2,7))</f>
        <v>3</v>
      </c>
      <c r="P191" s="7">
        <f>IF(COUNTIF($A$2:A191,A191)=1,SUMIFS(tblSales[Revenue],tblSales[Order ID],tblSales[[#This Row],[Order ID]]),"")</f>
        <v>680.4</v>
      </c>
      <c r="Q191" t="str">
        <f>TEXT(tblSales[[#This Row],[Date]],"ddd")</f>
        <v>Wed</v>
      </c>
      <c r="R191">
        <f>1/COUNTIF(tblSales[Order ID],tblSales[[#This Row],[Order ID]])</f>
        <v>1</v>
      </c>
    </row>
    <row r="192" spans="1:18" x14ac:dyDescent="0.35">
      <c r="A192">
        <v>201976</v>
      </c>
      <c r="B192" s="3">
        <v>45485</v>
      </c>
      <c r="C192">
        <v>129686</v>
      </c>
      <c r="D192">
        <v>100254</v>
      </c>
      <c r="E192" t="s">
        <v>781</v>
      </c>
      <c r="F192" t="s">
        <v>789</v>
      </c>
      <c r="G192">
        <v>1</v>
      </c>
      <c r="H192" t="str" cm="1">
        <f t="array" ref="H192">_xlfn._ARRAY(_xlfn._ARRAYROW(_xlfn._xlws.FILTER(tblSizes[[Size]:[Qty]],(tblSizes[Order ID]=tblSales[[#This Row],[Order ID]])*(tblSizes[Product]=tblSales[[#This Row],[Product Name]]),"")))</f>
        <v/>
      </c>
      <c r="I192" s="5">
        <v>799</v>
      </c>
      <c r="J192" t="s">
        <v>775</v>
      </c>
      <c r="K192" t="s">
        <v>776</v>
      </c>
      <c r="L192" s="6" t="s">
        <v>776</v>
      </c>
      <c r="M192" s="5">
        <v>0</v>
      </c>
      <c r="N192" s="7">
        <v>799</v>
      </c>
      <c r="O192">
        <f ca="1">IF(LEFT(tblSales[[#This Row],[Category]],1)="A",RANDBETWEEN(1,4),RANDBETWEEN(2,7))</f>
        <v>7</v>
      </c>
      <c r="P192" s="7">
        <f>IF(COUNTIF($A$2:A192,A192)=1,SUMIFS(tblSales[Revenue],tblSales[Order ID],tblSales[[#This Row],[Order ID]]),"")</f>
        <v>1167.98</v>
      </c>
      <c r="Q192" t="str">
        <f>TEXT(tblSales[[#This Row],[Date]],"ddd")</f>
        <v>Fri</v>
      </c>
      <c r="R192">
        <f>1/COUNTIF(tblSales[Order ID],tblSales[[#This Row],[Order ID]])</f>
        <v>0.33333333333333331</v>
      </c>
    </row>
    <row r="193" spans="1:18" x14ac:dyDescent="0.35">
      <c r="A193">
        <v>201976</v>
      </c>
      <c r="B193" s="3">
        <v>45485</v>
      </c>
      <c r="C193">
        <v>129686</v>
      </c>
      <c r="D193">
        <v>100249</v>
      </c>
      <c r="E193" t="s">
        <v>781</v>
      </c>
      <c r="F193" t="s">
        <v>788</v>
      </c>
      <c r="G193">
        <v>1</v>
      </c>
      <c r="H193" t="str" cm="1">
        <f t="array" ref="H193">_xlfn._ARRAY(_xlfn._ARRAYROW(_xlfn._xlws.FILTER(tblSizes[[Size]:[Qty]],(tblSizes[Order ID]=tblSales[[#This Row],[Order ID]])*(tblSizes[Product]=tblSales[[#This Row],[Product Name]]),"")))</f>
        <v/>
      </c>
      <c r="I193" s="5">
        <v>249</v>
      </c>
      <c r="J193" t="s">
        <v>775</v>
      </c>
      <c r="K193" t="s">
        <v>776</v>
      </c>
      <c r="L193" s="6" t="s">
        <v>776</v>
      </c>
      <c r="M193" s="5">
        <v>0</v>
      </c>
      <c r="N193" s="7">
        <v>249</v>
      </c>
      <c r="O193">
        <f ca="1">IF(LEFT(tblSales[[#This Row],[Category]],1)="A",RANDBETWEEN(1,4),RANDBETWEEN(2,7))</f>
        <v>3</v>
      </c>
      <c r="P193" s="7" t="str">
        <f>IF(COUNTIF($A$2:A193,A193)=1,SUMIFS(tblSales[Revenue],tblSales[Order ID],tblSales[[#This Row],[Order ID]]),"")</f>
        <v/>
      </c>
      <c r="Q193" t="str">
        <f>TEXT(tblSales[[#This Row],[Date]],"ddd")</f>
        <v>Fri</v>
      </c>
      <c r="R193">
        <f>1/COUNTIF(tblSales[Order ID],tblSales[[#This Row],[Order ID]])</f>
        <v>0.33333333333333331</v>
      </c>
    </row>
    <row r="194" spans="1:18" x14ac:dyDescent="0.35">
      <c r="A194">
        <v>201976</v>
      </c>
      <c r="B194" s="3">
        <v>45485</v>
      </c>
      <c r="C194">
        <v>129686</v>
      </c>
      <c r="D194">
        <v>200559</v>
      </c>
      <c r="E194" t="s">
        <v>777</v>
      </c>
      <c r="F194" t="s">
        <v>780</v>
      </c>
      <c r="G194">
        <v>2</v>
      </c>
      <c r="H194" t="str" cm="1">
        <f t="array" ref="H194">_xlfn._ARRAY(_xlfn._ARRAYROW(_xlfn._xlws.FILTER(tblSizes[[Size]:[Qty]],(tblSizes[Order ID]=tblSales[[#This Row],[Order ID]])*(tblSizes[Product]=tblSales[[#This Row],[Product Name]]),"")))</f>
        <v/>
      </c>
      <c r="I194" s="5">
        <v>59.99</v>
      </c>
      <c r="J194" t="s">
        <v>775</v>
      </c>
      <c r="K194" t="s">
        <v>776</v>
      </c>
      <c r="L194" s="6" t="s">
        <v>776</v>
      </c>
      <c r="M194" s="5">
        <v>0</v>
      </c>
      <c r="N194" s="7">
        <v>119.98</v>
      </c>
      <c r="O194">
        <f ca="1">IF(LEFT(tblSales[[#This Row],[Category]],1)="A",RANDBETWEEN(1,4),RANDBETWEEN(2,7))</f>
        <v>1</v>
      </c>
      <c r="P194" s="7" t="str">
        <f>IF(COUNTIF($A$2:A194,A194)=1,SUMIFS(tblSales[Revenue],tblSales[Order ID],tblSales[[#This Row],[Order ID]]),"")</f>
        <v/>
      </c>
      <c r="Q194" t="str">
        <f>TEXT(tblSales[[#This Row],[Date]],"ddd")</f>
        <v>Fri</v>
      </c>
      <c r="R194">
        <f>1/COUNTIF(tblSales[Order ID],tblSales[[#This Row],[Order ID]])</f>
        <v>0.33333333333333331</v>
      </c>
    </row>
    <row r="195" spans="1:18" x14ac:dyDescent="0.35">
      <c r="A195">
        <v>201977</v>
      </c>
      <c r="B195" s="3">
        <v>45485</v>
      </c>
      <c r="C195">
        <v>126512</v>
      </c>
      <c r="D195">
        <v>100254</v>
      </c>
      <c r="E195" t="s">
        <v>781</v>
      </c>
      <c r="F195" t="s">
        <v>789</v>
      </c>
      <c r="G195">
        <v>3</v>
      </c>
      <c r="H195" t="str" cm="1">
        <f t="array" ref="H195">_xlfn._ARRAY(_xlfn._ARRAYROW(_xlfn._xlws.FILTER(tblSizes[[Size]:[Qty]],(tblSizes[Order ID]=tblSales[[#This Row],[Order ID]])*(tblSizes[Product]=tblSales[[#This Row],[Product Name]]),"")))</f>
        <v/>
      </c>
      <c r="I195" s="5">
        <v>799</v>
      </c>
      <c r="J195" t="s">
        <v>783</v>
      </c>
      <c r="K195" t="s">
        <v>784</v>
      </c>
      <c r="L195" s="6">
        <v>0.1</v>
      </c>
      <c r="M195" s="5">
        <v>239.70000000000002</v>
      </c>
      <c r="N195" s="7">
        <v>2157.3000000000002</v>
      </c>
      <c r="O195">
        <f ca="1">IF(LEFT(tblSales[[#This Row],[Category]],1)="A",RANDBETWEEN(1,4),RANDBETWEEN(2,7))</f>
        <v>2</v>
      </c>
      <c r="P195" s="7">
        <f>IF(COUNTIF($A$2:A195,A195)=1,SUMIFS(tblSales[Revenue],tblSales[Order ID],tblSales[[#This Row],[Order ID]]),"")</f>
        <v>2299.4459999999999</v>
      </c>
      <c r="Q195" t="str">
        <f>TEXT(tblSales[[#This Row],[Date]],"ddd")</f>
        <v>Fri</v>
      </c>
      <c r="R195">
        <f>1/COUNTIF(tblSales[Order ID],tblSales[[#This Row],[Order ID]])</f>
        <v>0.25</v>
      </c>
    </row>
    <row r="196" spans="1:18" x14ac:dyDescent="0.35">
      <c r="A196">
        <v>201977</v>
      </c>
      <c r="B196" s="3">
        <v>45485</v>
      </c>
      <c r="C196">
        <v>126512</v>
      </c>
      <c r="D196">
        <v>200558</v>
      </c>
      <c r="E196" t="s">
        <v>777</v>
      </c>
      <c r="F196" t="s">
        <v>793</v>
      </c>
      <c r="G196">
        <v>1</v>
      </c>
      <c r="H196" t="str" cm="1">
        <f t="array" ref="H196">_xlfn._ARRAY(_xlfn._ARRAYROW(_xlfn._xlws.FILTER(tblSizes[[Size]:[Qty]],(tblSizes[Order ID]=tblSales[[#This Row],[Order ID]])*(tblSizes[Product]=tblSales[[#This Row],[Product Name]]),"")))</f>
        <v/>
      </c>
      <c r="I196" s="5">
        <v>18.989999999999998</v>
      </c>
      <c r="J196" t="s">
        <v>783</v>
      </c>
      <c r="K196" t="s">
        <v>784</v>
      </c>
      <c r="L196" s="6">
        <v>0.1</v>
      </c>
      <c r="M196" s="5">
        <v>1.899</v>
      </c>
      <c r="N196" s="7">
        <v>17.090999999999998</v>
      </c>
      <c r="O196">
        <f ca="1">IF(LEFT(tblSales[[#This Row],[Category]],1)="A",RANDBETWEEN(1,4),RANDBETWEEN(2,7))</f>
        <v>3</v>
      </c>
      <c r="P196" s="7" t="str">
        <f>IF(COUNTIF($A$2:A196,A196)=1,SUMIFS(tblSales[Revenue],tblSales[Order ID],tblSales[[#This Row],[Order ID]]),"")</f>
        <v/>
      </c>
      <c r="Q196" t="str">
        <f>TEXT(tblSales[[#This Row],[Date]],"ddd")</f>
        <v>Fri</v>
      </c>
      <c r="R196">
        <f>1/COUNTIF(tblSales[Order ID],tblSales[[#This Row],[Order ID]])</f>
        <v>0.25</v>
      </c>
    </row>
    <row r="197" spans="1:18" x14ac:dyDescent="0.35">
      <c r="A197">
        <v>201977</v>
      </c>
      <c r="B197" s="3">
        <v>45485</v>
      </c>
      <c r="C197">
        <v>126512</v>
      </c>
      <c r="D197">
        <v>200549</v>
      </c>
      <c r="E197" t="s">
        <v>777</v>
      </c>
      <c r="F197" t="s">
        <v>778</v>
      </c>
      <c r="G197">
        <v>1</v>
      </c>
      <c r="H197" t="str" cm="1">
        <f t="array" ref="H197">_xlfn._ARRAY(_xlfn._ARRAYROW(_xlfn._xlws.FILTER(tblSizes[[Size]:[Qty]],(tblSizes[Order ID]=tblSales[[#This Row],[Order ID]])*(tblSizes[Product]=tblSales[[#This Row],[Product Name]]),"")))</f>
        <v/>
      </c>
      <c r="I197" s="5">
        <v>18.989999999999998</v>
      </c>
      <c r="J197" t="s">
        <v>783</v>
      </c>
      <c r="K197" t="s">
        <v>784</v>
      </c>
      <c r="L197" s="6">
        <v>0.1</v>
      </c>
      <c r="M197" s="5">
        <v>1.899</v>
      </c>
      <c r="N197" s="7">
        <v>17.090999999999998</v>
      </c>
      <c r="O197">
        <f ca="1">IF(LEFT(tblSales[[#This Row],[Category]],1)="A",RANDBETWEEN(1,4),RANDBETWEEN(2,7))</f>
        <v>2</v>
      </c>
      <c r="P197" s="7" t="str">
        <f>IF(COUNTIF($A$2:A197,A197)=1,SUMIFS(tblSales[Revenue],tblSales[Order ID],tblSales[[#This Row],[Order ID]]),"")</f>
        <v/>
      </c>
      <c r="Q197" t="str">
        <f>TEXT(tblSales[[#This Row],[Date]],"ddd")</f>
        <v>Fri</v>
      </c>
      <c r="R197">
        <f>1/COUNTIF(tblSales[Order ID],tblSales[[#This Row],[Order ID]])</f>
        <v>0.25</v>
      </c>
    </row>
    <row r="198" spans="1:18" x14ac:dyDescent="0.35">
      <c r="A198">
        <v>201977</v>
      </c>
      <c r="B198" s="3">
        <v>45485</v>
      </c>
      <c r="C198">
        <v>126512</v>
      </c>
      <c r="D198">
        <v>300185</v>
      </c>
      <c r="E198" t="s">
        <v>773</v>
      </c>
      <c r="F198" t="s">
        <v>787</v>
      </c>
      <c r="G198">
        <v>4</v>
      </c>
      <c r="H198" t="str" cm="1">
        <f t="array" ref="H198">_xlfn._ARRAY(_xlfn._ARRAYROW(_xlfn._xlws.FILTER(tblSizes[[Size]:[Qty]],(tblSizes[Order ID]=tblSales[[#This Row],[Order ID]])*(tblSizes[Product]=tblSales[[#This Row],[Product Name]]),"")))</f>
        <v/>
      </c>
      <c r="I198" s="5">
        <v>29.99</v>
      </c>
      <c r="J198" t="s">
        <v>783</v>
      </c>
      <c r="K198" t="s">
        <v>784</v>
      </c>
      <c r="L198" s="6">
        <v>0.1</v>
      </c>
      <c r="M198" s="5">
        <v>11.996</v>
      </c>
      <c r="N198" s="7">
        <v>107.964</v>
      </c>
      <c r="O198">
        <f ca="1">IF(LEFT(tblSales[[#This Row],[Category]],1)="A",RANDBETWEEN(1,4),RANDBETWEEN(2,7))</f>
        <v>4</v>
      </c>
      <c r="P198" s="7" t="str">
        <f>IF(COUNTIF($A$2:A198,A198)=1,SUMIFS(tblSales[Revenue],tblSales[Order ID],tblSales[[#This Row],[Order ID]]),"")</f>
        <v/>
      </c>
      <c r="Q198" t="str">
        <f>TEXT(tblSales[[#This Row],[Date]],"ddd")</f>
        <v>Fri</v>
      </c>
      <c r="R198">
        <f>1/COUNTIF(tblSales[Order ID],tblSales[[#This Row],[Order ID]])</f>
        <v>0.25</v>
      </c>
    </row>
    <row r="199" spans="1:18" x14ac:dyDescent="0.35">
      <c r="A199">
        <v>201978</v>
      </c>
      <c r="B199" s="3">
        <v>45492</v>
      </c>
      <c r="C199">
        <v>104414</v>
      </c>
      <c r="D199">
        <v>200549</v>
      </c>
      <c r="E199" t="s">
        <v>777</v>
      </c>
      <c r="F199" t="s">
        <v>778</v>
      </c>
      <c r="G199">
        <v>1</v>
      </c>
      <c r="H199" t="str" cm="1">
        <f t="array" ref="H199">_xlfn._ARRAY(_xlfn._ARRAYROW(_xlfn._xlws.FILTER(tblSizes[[Size]:[Qty]],(tblSizes[Order ID]=tblSales[[#This Row],[Order ID]])*(tblSizes[Product]=tblSales[[#This Row],[Product Name]]),"")))</f>
        <v/>
      </c>
      <c r="I199" s="5">
        <v>18.989999999999998</v>
      </c>
      <c r="J199" t="s">
        <v>783</v>
      </c>
      <c r="K199" t="s">
        <v>784</v>
      </c>
      <c r="L199" s="6">
        <v>0.1</v>
      </c>
      <c r="M199" s="5">
        <v>1.899</v>
      </c>
      <c r="N199" s="7">
        <v>17.090999999999998</v>
      </c>
      <c r="O199">
        <f ca="1">IF(LEFT(tblSales[[#This Row],[Category]],1)="A",RANDBETWEEN(1,4),RANDBETWEEN(2,7))</f>
        <v>4</v>
      </c>
      <c r="P199" s="7">
        <f>IF(COUNTIF($A$2:A199,A199)=1,SUMIFS(tblSales[Revenue],tblSales[Order ID],tblSales[[#This Row],[Order ID]]),"")</f>
        <v>17.090999999999998</v>
      </c>
      <c r="Q199" t="str">
        <f>TEXT(tblSales[[#This Row],[Date]],"ddd")</f>
        <v>Fri</v>
      </c>
      <c r="R199">
        <f>1/COUNTIF(tblSales[Order ID],tblSales[[#This Row],[Order ID]])</f>
        <v>1</v>
      </c>
    </row>
    <row r="200" spans="1:18" x14ac:dyDescent="0.35">
      <c r="A200">
        <v>201979</v>
      </c>
      <c r="B200" s="3">
        <v>45493</v>
      </c>
      <c r="C200">
        <v>116000</v>
      </c>
      <c r="D200">
        <v>100250</v>
      </c>
      <c r="E200" t="s">
        <v>781</v>
      </c>
      <c r="F200" t="s">
        <v>797</v>
      </c>
      <c r="G200">
        <v>3</v>
      </c>
      <c r="H200" t="str" cm="1">
        <f t="array" ref="H200">_xlfn._ARRAY(_xlfn._ARRAYROW(_xlfn._xlws.FILTER(tblSizes[[Size]:[Qty]],(tblSizes[Order ID]=tblSales[[#This Row],[Order ID]])*(tblSizes[Product]=tblSales[[#This Row],[Product Name]]),"")))</f>
        <v/>
      </c>
      <c r="I200" s="5">
        <v>189</v>
      </c>
      <c r="J200" t="s">
        <v>775</v>
      </c>
      <c r="K200" t="s">
        <v>776</v>
      </c>
      <c r="L200" s="6" t="s">
        <v>776</v>
      </c>
      <c r="M200" s="5">
        <v>0</v>
      </c>
      <c r="N200" s="7">
        <v>567</v>
      </c>
      <c r="O200">
        <f ca="1">IF(LEFT(tblSales[[#This Row],[Category]],1)="A",RANDBETWEEN(1,4),RANDBETWEEN(2,7))</f>
        <v>3</v>
      </c>
      <c r="P200" s="7">
        <f>IF(COUNTIF($A$2:A200,A200)=1,SUMIFS(tblSales[Revenue],tblSales[Order ID],tblSales[[#This Row],[Order ID]]),"")</f>
        <v>724.97</v>
      </c>
      <c r="Q200" t="str">
        <f>TEXT(tblSales[[#This Row],[Date]],"ddd")</f>
        <v>Sat</v>
      </c>
      <c r="R200">
        <f>1/COUNTIF(tblSales[Order ID],tblSales[[#This Row],[Order ID]])</f>
        <v>0.33333333333333331</v>
      </c>
    </row>
    <row r="201" spans="1:18" x14ac:dyDescent="0.35">
      <c r="A201">
        <v>201979</v>
      </c>
      <c r="B201" s="3">
        <v>45493</v>
      </c>
      <c r="C201">
        <v>116000</v>
      </c>
      <c r="D201">
        <v>300191</v>
      </c>
      <c r="E201" t="s">
        <v>773</v>
      </c>
      <c r="F201" t="s">
        <v>791</v>
      </c>
      <c r="G201">
        <v>1</v>
      </c>
      <c r="H201" t="str" cm="1">
        <f t="array" ref="H201">_xlfn._ARRAY(_xlfn._ARRAYROW(_xlfn._xlws.FILTER(tblSizes[[Size]:[Qty]],(tblSizes[Order ID]=tblSales[[#This Row],[Order ID]])*(tblSizes[Product]=tblSales[[#This Row],[Product Name]]),"")))</f>
        <v/>
      </c>
      <c r="I201" s="5">
        <v>21.99</v>
      </c>
      <c r="J201" t="s">
        <v>775</v>
      </c>
      <c r="K201" t="s">
        <v>776</v>
      </c>
      <c r="L201" s="6" t="s">
        <v>776</v>
      </c>
      <c r="M201" s="5">
        <v>0</v>
      </c>
      <c r="N201" s="7">
        <v>21.99</v>
      </c>
      <c r="O201">
        <f ca="1">IF(LEFT(tblSales[[#This Row],[Category]],1)="A",RANDBETWEEN(1,4),RANDBETWEEN(2,7))</f>
        <v>2</v>
      </c>
      <c r="P201" s="7" t="str">
        <f>IF(COUNTIF($A$2:A201,A201)=1,SUMIFS(tblSales[Revenue],tblSales[Order ID],tblSales[[#This Row],[Order ID]]),"")</f>
        <v/>
      </c>
      <c r="Q201" t="str">
        <f>TEXT(tblSales[[#This Row],[Date]],"ddd")</f>
        <v>Sat</v>
      </c>
      <c r="R201">
        <f>1/COUNTIF(tblSales[Order ID],tblSales[[#This Row],[Order ID]])</f>
        <v>0.33333333333333331</v>
      </c>
    </row>
    <row r="202" spans="1:18" x14ac:dyDescent="0.35">
      <c r="A202">
        <v>201979</v>
      </c>
      <c r="B202" s="3">
        <v>45493</v>
      </c>
      <c r="C202">
        <v>116000</v>
      </c>
      <c r="D202">
        <v>200554</v>
      </c>
      <c r="E202" t="s">
        <v>777</v>
      </c>
      <c r="F202" t="s">
        <v>786</v>
      </c>
      <c r="G202">
        <v>2</v>
      </c>
      <c r="H202" t="str" cm="1">
        <f t="array" ref="H202">_xlfn._ARRAY(_xlfn._ARRAYROW(_xlfn._xlws.FILTER(tblSizes[[Size]:[Qty]],(tblSizes[Order ID]=tblSales[[#This Row],[Order ID]])*(tblSizes[Product]=tblSales[[#This Row],[Product Name]]),"")))</f>
        <v/>
      </c>
      <c r="I202" s="5">
        <v>67.989999999999995</v>
      </c>
      <c r="J202" t="s">
        <v>775</v>
      </c>
      <c r="K202" t="s">
        <v>776</v>
      </c>
      <c r="L202" s="6" t="s">
        <v>776</v>
      </c>
      <c r="M202" s="5">
        <v>0</v>
      </c>
      <c r="N202" s="7">
        <v>135.97999999999999</v>
      </c>
      <c r="O202">
        <f ca="1">IF(LEFT(tblSales[[#This Row],[Category]],1)="A",RANDBETWEEN(1,4),RANDBETWEEN(2,7))</f>
        <v>2</v>
      </c>
      <c r="P202" s="7" t="str">
        <f>IF(COUNTIF($A$2:A202,A202)=1,SUMIFS(tblSales[Revenue],tblSales[Order ID],tblSales[[#This Row],[Order ID]]),"")</f>
        <v/>
      </c>
      <c r="Q202" t="str">
        <f>TEXT(tblSales[[#This Row],[Date]],"ddd")</f>
        <v>Sat</v>
      </c>
      <c r="R202">
        <f>1/COUNTIF(tblSales[Order ID],tblSales[[#This Row],[Order ID]])</f>
        <v>0.33333333333333331</v>
      </c>
    </row>
    <row r="203" spans="1:18" x14ac:dyDescent="0.35">
      <c r="A203">
        <v>201980</v>
      </c>
      <c r="B203" s="3">
        <v>45493</v>
      </c>
      <c r="C203">
        <v>122429</v>
      </c>
      <c r="D203">
        <v>300189</v>
      </c>
      <c r="E203" t="s">
        <v>773</v>
      </c>
      <c r="F203" t="s">
        <v>790</v>
      </c>
      <c r="G203">
        <v>1</v>
      </c>
      <c r="H203" t="str" cm="1">
        <f t="array" ref="H203">_xlfn._ARRAY(_xlfn._ARRAYROW(_xlfn._xlws.FILTER(tblSizes[[Size]:[Qty]],(tblSizes[Order ID]=tblSales[[#This Row],[Order ID]])*(tblSizes[Product]=tblSales[[#This Row],[Product Name]]),"")))</f>
        <v/>
      </c>
      <c r="I203" s="5">
        <v>24.99</v>
      </c>
      <c r="J203" t="s">
        <v>775</v>
      </c>
      <c r="K203" t="s">
        <v>776</v>
      </c>
      <c r="L203" s="6" t="s">
        <v>776</v>
      </c>
      <c r="M203" s="5">
        <v>0</v>
      </c>
      <c r="N203" s="7">
        <v>24.99</v>
      </c>
      <c r="O203">
        <f ca="1">IF(LEFT(tblSales[[#This Row],[Category]],1)="A",RANDBETWEEN(1,4),RANDBETWEEN(2,7))</f>
        <v>1</v>
      </c>
      <c r="P203" s="7">
        <f>IF(COUNTIF($A$2:A203,A203)=1,SUMIFS(tblSales[Revenue],tblSales[Order ID],tblSales[[#This Row],[Order ID]]),"")</f>
        <v>84.97</v>
      </c>
      <c r="Q203" t="str">
        <f>TEXT(tblSales[[#This Row],[Date]],"ddd")</f>
        <v>Sat</v>
      </c>
      <c r="R203">
        <f>1/COUNTIF(tblSales[Order ID],tblSales[[#This Row],[Order ID]])</f>
        <v>0.5</v>
      </c>
    </row>
    <row r="204" spans="1:18" x14ac:dyDescent="0.35">
      <c r="A204">
        <v>201980</v>
      </c>
      <c r="B204" s="3">
        <v>45493</v>
      </c>
      <c r="C204">
        <v>122429</v>
      </c>
      <c r="D204">
        <v>300185</v>
      </c>
      <c r="E204" t="s">
        <v>773</v>
      </c>
      <c r="F204" t="s">
        <v>787</v>
      </c>
      <c r="G204">
        <v>2</v>
      </c>
      <c r="H204" t="str" cm="1">
        <f t="array" ref="H204">_xlfn._ARRAY(_xlfn._ARRAYROW(_xlfn._xlws.FILTER(tblSizes[[Size]:[Qty]],(tblSizes[Order ID]=tblSales[[#This Row],[Order ID]])*(tblSizes[Product]=tblSales[[#This Row],[Product Name]]),"")))</f>
        <v/>
      </c>
      <c r="I204" s="5">
        <v>29.99</v>
      </c>
      <c r="J204" t="s">
        <v>775</v>
      </c>
      <c r="K204" t="s">
        <v>776</v>
      </c>
      <c r="L204" s="6" t="s">
        <v>776</v>
      </c>
      <c r="M204" s="5">
        <v>0</v>
      </c>
      <c r="N204" s="7">
        <v>59.98</v>
      </c>
      <c r="O204">
        <f ca="1">IF(LEFT(tblSales[[#This Row],[Category]],1)="A",RANDBETWEEN(1,4),RANDBETWEEN(2,7))</f>
        <v>1</v>
      </c>
      <c r="P204" s="7" t="str">
        <f>IF(COUNTIF($A$2:A204,A204)=1,SUMIFS(tblSales[Revenue],tblSales[Order ID],tblSales[[#This Row],[Order ID]]),"")</f>
        <v/>
      </c>
      <c r="Q204" t="str">
        <f>TEXT(tblSales[[#This Row],[Date]],"ddd")</f>
        <v>Sat</v>
      </c>
      <c r="R204">
        <f>1/COUNTIF(tblSales[Order ID],tblSales[[#This Row],[Order ID]])</f>
        <v>0.5</v>
      </c>
    </row>
    <row r="205" spans="1:18" x14ac:dyDescent="0.35">
      <c r="A205">
        <v>201981</v>
      </c>
      <c r="B205" s="3">
        <v>45484</v>
      </c>
      <c r="C205">
        <v>113511</v>
      </c>
      <c r="D205">
        <v>300186</v>
      </c>
      <c r="E205" t="s">
        <v>773</v>
      </c>
      <c r="F205" t="s">
        <v>806</v>
      </c>
      <c r="G205">
        <v>1</v>
      </c>
      <c r="H205" t="str" cm="1">
        <f t="array" ref="H205">_xlfn._ARRAY(_xlfn._ARRAYROW(_xlfn._xlws.FILTER(tblSizes[[Size]:[Qty]],(tblSizes[Order ID]=tblSales[[#This Row],[Order ID]])*(tblSizes[Product]=tblSales[[#This Row],[Product Name]]),"")))</f>
        <v/>
      </c>
      <c r="I205" s="5">
        <v>49.99</v>
      </c>
      <c r="J205" t="s">
        <v>783</v>
      </c>
      <c r="K205" t="s">
        <v>784</v>
      </c>
      <c r="L205" s="6">
        <v>0.1</v>
      </c>
      <c r="M205" s="5">
        <v>4.9990000000000006</v>
      </c>
      <c r="N205" s="7">
        <v>44.991</v>
      </c>
      <c r="O205">
        <f ca="1">IF(LEFT(tblSales[[#This Row],[Category]],1)="A",RANDBETWEEN(1,4),RANDBETWEEN(2,7))</f>
        <v>2</v>
      </c>
      <c r="P205" s="7">
        <f>IF(COUNTIF($A$2:A205,A205)=1,SUMIFS(tblSales[Revenue],tblSales[Order ID],tblSales[[#This Row],[Order ID]]),"")</f>
        <v>1246.482</v>
      </c>
      <c r="Q205" t="str">
        <f>TEXT(tblSales[[#This Row],[Date]],"ddd")</f>
        <v>Thu</v>
      </c>
      <c r="R205">
        <f>1/COUNTIF(tblSales[Order ID],tblSales[[#This Row],[Order ID]])</f>
        <v>0.33333333333333331</v>
      </c>
    </row>
    <row r="206" spans="1:18" x14ac:dyDescent="0.35">
      <c r="A206">
        <v>201981</v>
      </c>
      <c r="B206" s="3">
        <v>45484</v>
      </c>
      <c r="C206">
        <v>113511</v>
      </c>
      <c r="D206">
        <v>100255</v>
      </c>
      <c r="E206" t="s">
        <v>781</v>
      </c>
      <c r="F206" t="s">
        <v>803</v>
      </c>
      <c r="G206">
        <v>1</v>
      </c>
      <c r="H206" t="str" cm="1">
        <f t="array" ref="H206">_xlfn._ARRAY(_xlfn._ARRAYROW(_xlfn._xlws.FILTER(tblSizes[[Size]:[Qty]],(tblSizes[Order ID]=tblSales[[#This Row],[Order ID]])*(tblSizes[Product]=tblSales[[#This Row],[Product Name]]),"")))</f>
        <v/>
      </c>
      <c r="I206" s="5">
        <v>1299</v>
      </c>
      <c r="J206" t="s">
        <v>783</v>
      </c>
      <c r="K206" t="s">
        <v>784</v>
      </c>
      <c r="L206" s="6">
        <v>0.1</v>
      </c>
      <c r="M206" s="5">
        <v>129.9</v>
      </c>
      <c r="N206" s="7">
        <v>1169.0999999999999</v>
      </c>
      <c r="O206">
        <f ca="1">IF(LEFT(tblSales[[#This Row],[Category]],1)="A",RANDBETWEEN(1,4),RANDBETWEEN(2,7))</f>
        <v>3</v>
      </c>
      <c r="P206" s="7" t="str">
        <f>IF(COUNTIF($A$2:A206,A206)=1,SUMIFS(tblSales[Revenue],tblSales[Order ID],tblSales[[#This Row],[Order ID]]),"")</f>
        <v/>
      </c>
      <c r="Q206" t="str">
        <f>TEXT(tblSales[[#This Row],[Date]],"ddd")</f>
        <v>Thu</v>
      </c>
      <c r="R206">
        <f>1/COUNTIF(tblSales[Order ID],tblSales[[#This Row],[Order ID]])</f>
        <v>0.33333333333333331</v>
      </c>
    </row>
    <row r="207" spans="1:18" x14ac:dyDescent="0.35">
      <c r="A207">
        <v>201981</v>
      </c>
      <c r="B207" s="3">
        <v>45484</v>
      </c>
      <c r="C207">
        <v>113511</v>
      </c>
      <c r="D207">
        <v>300190</v>
      </c>
      <c r="E207" t="s">
        <v>773</v>
      </c>
      <c r="F207" t="s">
        <v>774</v>
      </c>
      <c r="G207">
        <v>1</v>
      </c>
      <c r="H207" t="str" cm="1">
        <f t="array" ref="H207">_xlfn._ARRAY(_xlfn._ARRAYROW(_xlfn._xlws.FILTER(tblSizes[[Size]:[Qty]],(tblSizes[Order ID]=tblSales[[#This Row],[Order ID]])*(tblSizes[Product]=tblSales[[#This Row],[Product Name]]),"")))</f>
        <v/>
      </c>
      <c r="I207" s="5">
        <v>35.99</v>
      </c>
      <c r="J207" t="s">
        <v>783</v>
      </c>
      <c r="K207" t="s">
        <v>784</v>
      </c>
      <c r="L207" s="6">
        <v>0.1</v>
      </c>
      <c r="M207" s="5">
        <v>3.5990000000000002</v>
      </c>
      <c r="N207" s="7">
        <v>32.391000000000005</v>
      </c>
      <c r="O207">
        <f ca="1">IF(LEFT(tblSales[[#This Row],[Category]],1)="A",RANDBETWEEN(1,4),RANDBETWEEN(2,7))</f>
        <v>3</v>
      </c>
      <c r="P207" s="7" t="str">
        <f>IF(COUNTIF($A$2:A207,A207)=1,SUMIFS(tblSales[Revenue],tblSales[Order ID],tblSales[[#This Row],[Order ID]]),"")</f>
        <v/>
      </c>
      <c r="Q207" t="str">
        <f>TEXT(tblSales[[#This Row],[Date]],"ddd")</f>
        <v>Thu</v>
      </c>
      <c r="R207">
        <f>1/COUNTIF(tblSales[Order ID],tblSales[[#This Row],[Order ID]])</f>
        <v>0.33333333333333331</v>
      </c>
    </row>
    <row r="208" spans="1:18" x14ac:dyDescent="0.35">
      <c r="A208">
        <v>201982</v>
      </c>
      <c r="B208" s="3">
        <v>45485</v>
      </c>
      <c r="C208">
        <v>104234</v>
      </c>
      <c r="D208">
        <v>200553</v>
      </c>
      <c r="E208" t="s">
        <v>777</v>
      </c>
      <c r="F208" t="s">
        <v>796</v>
      </c>
      <c r="G208">
        <v>2</v>
      </c>
      <c r="H208" t="str" cm="1">
        <f t="array" ref="H208">_xlfn._ARRAY(_xlfn._ARRAYROW(_xlfn._xlws.FILTER(tblSizes[[Size]:[Qty]],(tblSizes[Order ID]=tblSales[[#This Row],[Order ID]])*(tblSizes[Product]=tblSales[[#This Row],[Product Name]]),"")))</f>
        <v/>
      </c>
      <c r="I208" s="5">
        <v>29.99</v>
      </c>
      <c r="J208" t="s">
        <v>775</v>
      </c>
      <c r="K208" t="s">
        <v>776</v>
      </c>
      <c r="L208" s="6" t="s">
        <v>776</v>
      </c>
      <c r="M208" s="5">
        <v>0</v>
      </c>
      <c r="N208" s="7">
        <v>59.98</v>
      </c>
      <c r="O208">
        <f ca="1">IF(LEFT(tblSales[[#This Row],[Category]],1)="A",RANDBETWEEN(1,4),RANDBETWEEN(2,7))</f>
        <v>1</v>
      </c>
      <c r="P208" s="7">
        <f>IF(COUNTIF($A$2:A208,A208)=1,SUMIFS(tblSales[Revenue],tblSales[Order ID],tblSales[[#This Row],[Order ID]]),"")</f>
        <v>59.98</v>
      </c>
      <c r="Q208" t="str">
        <f>TEXT(tblSales[[#This Row],[Date]],"ddd")</f>
        <v>Fri</v>
      </c>
      <c r="R208">
        <f>1/COUNTIF(tblSales[Order ID],tblSales[[#This Row],[Order ID]])</f>
        <v>1</v>
      </c>
    </row>
    <row r="209" spans="1:18" x14ac:dyDescent="0.35">
      <c r="A209">
        <v>201983</v>
      </c>
      <c r="B209" s="3">
        <v>45491</v>
      </c>
      <c r="C209">
        <v>109614</v>
      </c>
      <c r="D209">
        <v>200559</v>
      </c>
      <c r="E209" t="s">
        <v>777</v>
      </c>
      <c r="F209" t="s">
        <v>780</v>
      </c>
      <c r="G209">
        <v>3</v>
      </c>
      <c r="H209" t="str" cm="1">
        <f t="array" ref="H209">_xlfn._ARRAY(_xlfn._ARRAYROW(_xlfn._xlws.FILTER(tblSizes[[Size]:[Qty]],(tblSizes[Order ID]=tblSales[[#This Row],[Order ID]])*(tblSizes[Product]=tblSales[[#This Row],[Product Name]]),"")))</f>
        <v/>
      </c>
      <c r="I209" s="5">
        <v>59.99</v>
      </c>
      <c r="J209" t="s">
        <v>775</v>
      </c>
      <c r="K209" t="s">
        <v>776</v>
      </c>
      <c r="L209" s="6" t="s">
        <v>776</v>
      </c>
      <c r="M209" s="5">
        <v>0</v>
      </c>
      <c r="N209" s="7">
        <v>179.97</v>
      </c>
      <c r="O209">
        <f ca="1">IF(LEFT(tblSales[[#This Row],[Category]],1)="A",RANDBETWEEN(1,4),RANDBETWEEN(2,7))</f>
        <v>4</v>
      </c>
      <c r="P209" s="7">
        <f>IF(COUNTIF($A$2:A209,A209)=1,SUMIFS(tblSales[Revenue],tblSales[Order ID],tblSales[[#This Row],[Order ID]]),"")</f>
        <v>198.96</v>
      </c>
      <c r="Q209" t="str">
        <f>TEXT(tblSales[[#This Row],[Date]],"ddd")</f>
        <v>Thu</v>
      </c>
      <c r="R209">
        <f>1/COUNTIF(tblSales[Order ID],tblSales[[#This Row],[Order ID]])</f>
        <v>0.5</v>
      </c>
    </row>
    <row r="210" spans="1:18" x14ac:dyDescent="0.35">
      <c r="A210">
        <v>201983</v>
      </c>
      <c r="B210" s="3">
        <v>45491</v>
      </c>
      <c r="C210">
        <v>109614</v>
      </c>
      <c r="D210">
        <v>200549</v>
      </c>
      <c r="E210" t="s">
        <v>777</v>
      </c>
      <c r="F210" t="s">
        <v>778</v>
      </c>
      <c r="G210">
        <v>1</v>
      </c>
      <c r="H210" t="str" cm="1">
        <f t="array" ref="H210">_xlfn._ARRAY(_xlfn._ARRAYROW(_xlfn._xlws.FILTER(tblSizes[[Size]:[Qty]],(tblSizes[Order ID]=tblSales[[#This Row],[Order ID]])*(tblSizes[Product]=tblSales[[#This Row],[Product Name]]),"")))</f>
        <v/>
      </c>
      <c r="I210" s="5">
        <v>18.989999999999998</v>
      </c>
      <c r="J210" t="s">
        <v>775</v>
      </c>
      <c r="K210" t="s">
        <v>776</v>
      </c>
      <c r="L210" s="6" t="s">
        <v>776</v>
      </c>
      <c r="M210" s="5">
        <v>0</v>
      </c>
      <c r="N210" s="7">
        <v>18.989999999999998</v>
      </c>
      <c r="O210">
        <f ca="1">IF(LEFT(tblSales[[#This Row],[Category]],1)="A",RANDBETWEEN(1,4),RANDBETWEEN(2,7))</f>
        <v>1</v>
      </c>
      <c r="P210" s="7" t="str">
        <f>IF(COUNTIF($A$2:A210,A210)=1,SUMIFS(tblSales[Revenue],tblSales[Order ID],tblSales[[#This Row],[Order ID]]),"")</f>
        <v/>
      </c>
      <c r="Q210" t="str">
        <f>TEXT(tblSales[[#This Row],[Date]],"ddd")</f>
        <v>Thu</v>
      </c>
      <c r="R210">
        <f>1/COUNTIF(tblSales[Order ID],tblSales[[#This Row],[Order ID]])</f>
        <v>0.5</v>
      </c>
    </row>
    <row r="211" spans="1:18" x14ac:dyDescent="0.35">
      <c r="A211">
        <v>201984</v>
      </c>
      <c r="B211" s="3">
        <v>45490</v>
      </c>
      <c r="C211">
        <v>107996</v>
      </c>
      <c r="D211">
        <v>300186</v>
      </c>
      <c r="E211" t="s">
        <v>773</v>
      </c>
      <c r="F211" t="s">
        <v>806</v>
      </c>
      <c r="G211">
        <v>1</v>
      </c>
      <c r="H211" t="str" cm="1">
        <f t="array" ref="H211">_xlfn._ARRAY(_xlfn._ARRAYROW(_xlfn._xlws.FILTER(tblSizes[[Size]:[Qty]],(tblSizes[Order ID]=tblSales[[#This Row],[Order ID]])*(tblSizes[Product]=tblSales[[#This Row],[Product Name]]),"")))</f>
        <v/>
      </c>
      <c r="I211" s="5">
        <v>49.99</v>
      </c>
      <c r="J211" t="s">
        <v>775</v>
      </c>
      <c r="K211" t="s">
        <v>776</v>
      </c>
      <c r="L211" s="6" t="s">
        <v>776</v>
      </c>
      <c r="M211" s="5">
        <v>0</v>
      </c>
      <c r="N211" s="7">
        <v>49.99</v>
      </c>
      <c r="O211">
        <f ca="1">IF(LEFT(tblSales[[#This Row],[Category]],1)="A",RANDBETWEEN(1,4),RANDBETWEEN(2,7))</f>
        <v>1</v>
      </c>
      <c r="P211" s="7">
        <f>IF(COUNTIF($A$2:A211,A211)=1,SUMIFS(tblSales[Revenue],tblSales[Order ID],tblSales[[#This Row],[Order ID]]),"")</f>
        <v>2921.9399999999996</v>
      </c>
      <c r="Q211" t="str">
        <f>TEXT(tblSales[[#This Row],[Date]],"ddd")</f>
        <v>Wed</v>
      </c>
      <c r="R211">
        <f>1/COUNTIF(tblSales[Order ID],tblSales[[#This Row],[Order ID]])</f>
        <v>0.16666666666666666</v>
      </c>
    </row>
    <row r="212" spans="1:18" x14ac:dyDescent="0.35">
      <c r="A212">
        <v>201984</v>
      </c>
      <c r="B212" s="3">
        <v>45490</v>
      </c>
      <c r="C212">
        <v>107996</v>
      </c>
      <c r="D212">
        <v>100253</v>
      </c>
      <c r="E212" t="s">
        <v>781</v>
      </c>
      <c r="F212" t="s">
        <v>810</v>
      </c>
      <c r="G212">
        <v>1</v>
      </c>
      <c r="H212" t="str" cm="1">
        <f t="array" ref="H212">_xlfn._ARRAY(_xlfn._ARRAYROW(_xlfn._xlws.FILTER(tblSizes[[Size]:[Qty]],(tblSizes[Order ID]=tblSales[[#This Row],[Order ID]])*(tblSizes[Product]=tblSales[[#This Row],[Product Name]]),"")))</f>
        <v/>
      </c>
      <c r="I212" s="5">
        <v>279</v>
      </c>
      <c r="J212" t="s">
        <v>775</v>
      </c>
      <c r="K212" t="s">
        <v>776</v>
      </c>
      <c r="L212" s="6" t="s">
        <v>776</v>
      </c>
      <c r="M212" s="5">
        <v>0</v>
      </c>
      <c r="N212" s="7">
        <v>279</v>
      </c>
      <c r="O212">
        <f ca="1">IF(LEFT(tblSales[[#This Row],[Category]],1)="A",RANDBETWEEN(1,4),RANDBETWEEN(2,7))</f>
        <v>7</v>
      </c>
      <c r="P212" s="7" t="str">
        <f>IF(COUNTIF($A$2:A212,A212)=1,SUMIFS(tblSales[Revenue],tblSales[Order ID],tblSales[[#This Row],[Order ID]]),"")</f>
        <v/>
      </c>
      <c r="Q212" t="str">
        <f>TEXT(tblSales[[#This Row],[Date]],"ddd")</f>
        <v>Wed</v>
      </c>
      <c r="R212">
        <f>1/COUNTIF(tblSales[Order ID],tblSales[[#This Row],[Order ID]])</f>
        <v>0.16666666666666666</v>
      </c>
    </row>
    <row r="213" spans="1:18" x14ac:dyDescent="0.35">
      <c r="A213">
        <v>201984</v>
      </c>
      <c r="B213" s="3">
        <v>45490</v>
      </c>
      <c r="C213">
        <v>107996</v>
      </c>
      <c r="D213">
        <v>100253</v>
      </c>
      <c r="E213" t="s">
        <v>781</v>
      </c>
      <c r="F213" t="s">
        <v>810</v>
      </c>
      <c r="G213">
        <v>2</v>
      </c>
      <c r="H213" t="str" cm="1">
        <f t="array" ref="H213">_xlfn._ARRAY(_xlfn._ARRAYROW(_xlfn._xlws.FILTER(tblSizes[[Size]:[Qty]],(tblSizes[Order ID]=tblSales[[#This Row],[Order ID]])*(tblSizes[Product]=tblSales[[#This Row],[Product Name]]),"")))</f>
        <v/>
      </c>
      <c r="I213" s="5">
        <v>279</v>
      </c>
      <c r="J213" t="s">
        <v>775</v>
      </c>
      <c r="K213" t="s">
        <v>776</v>
      </c>
      <c r="L213" s="6" t="s">
        <v>776</v>
      </c>
      <c r="M213" s="5">
        <v>0</v>
      </c>
      <c r="N213" s="7">
        <v>558</v>
      </c>
      <c r="O213">
        <f ca="1">IF(LEFT(tblSales[[#This Row],[Category]],1)="A",RANDBETWEEN(1,4),RANDBETWEEN(2,7))</f>
        <v>2</v>
      </c>
      <c r="P213" s="7" t="str">
        <f>IF(COUNTIF($A$2:A213,A213)=1,SUMIFS(tblSales[Revenue],tblSales[Order ID],tblSales[[#This Row],[Order ID]]),"")</f>
        <v/>
      </c>
      <c r="Q213" t="str">
        <f>TEXT(tblSales[[#This Row],[Date]],"ddd")</f>
        <v>Wed</v>
      </c>
      <c r="R213">
        <f>1/COUNTIF(tblSales[Order ID],tblSales[[#This Row],[Order ID]])</f>
        <v>0.16666666666666666</v>
      </c>
    </row>
    <row r="214" spans="1:18" x14ac:dyDescent="0.35">
      <c r="A214">
        <v>201984</v>
      </c>
      <c r="B214" s="3">
        <v>45490</v>
      </c>
      <c r="C214">
        <v>107996</v>
      </c>
      <c r="D214">
        <v>100252</v>
      </c>
      <c r="E214" t="s">
        <v>781</v>
      </c>
      <c r="F214" t="s">
        <v>785</v>
      </c>
      <c r="G214">
        <v>4</v>
      </c>
      <c r="H214" t="str" cm="1">
        <f t="array" ref="H214">_xlfn._ARRAY(_xlfn._ARRAYROW(_xlfn._xlws.FILTER(tblSizes[[Size]:[Qty]],(tblSizes[Order ID]=tblSales[[#This Row],[Order ID]])*(tblSizes[Product]=tblSales[[#This Row],[Product Name]]),"")))</f>
        <v/>
      </c>
      <c r="I214" s="5">
        <v>449</v>
      </c>
      <c r="J214" t="s">
        <v>775</v>
      </c>
      <c r="K214" t="s">
        <v>776</v>
      </c>
      <c r="L214" s="6" t="s">
        <v>776</v>
      </c>
      <c r="M214" s="5">
        <v>0</v>
      </c>
      <c r="N214" s="7">
        <v>1796</v>
      </c>
      <c r="O214">
        <f ca="1">IF(LEFT(tblSales[[#This Row],[Category]],1)="A",RANDBETWEEN(1,4),RANDBETWEEN(2,7))</f>
        <v>5</v>
      </c>
      <c r="P214" s="7" t="str">
        <f>IF(COUNTIF($A$2:A214,A214)=1,SUMIFS(tblSales[Revenue],tblSales[Order ID],tblSales[[#This Row],[Order ID]]),"")</f>
        <v/>
      </c>
      <c r="Q214" t="str">
        <f>TEXT(tblSales[[#This Row],[Date]],"ddd")</f>
        <v>Wed</v>
      </c>
      <c r="R214">
        <f>1/COUNTIF(tblSales[Order ID],tblSales[[#This Row],[Order ID]])</f>
        <v>0.16666666666666666</v>
      </c>
    </row>
    <row r="215" spans="1:18" x14ac:dyDescent="0.35">
      <c r="A215">
        <v>201984</v>
      </c>
      <c r="B215" s="3">
        <v>45490</v>
      </c>
      <c r="C215">
        <v>107996</v>
      </c>
      <c r="D215">
        <v>300191</v>
      </c>
      <c r="E215" t="s">
        <v>773</v>
      </c>
      <c r="F215" t="s">
        <v>791</v>
      </c>
      <c r="G215">
        <v>2</v>
      </c>
      <c r="H215" t="str" cm="1">
        <f t="array" ref="H215">_xlfn._ARRAY(_xlfn._ARRAYROW(_xlfn._xlws.FILTER(tblSizes[[Size]:[Qty]],(tblSizes[Order ID]=tblSales[[#This Row],[Order ID]])*(tblSizes[Product]=tblSales[[#This Row],[Product Name]]),"")))</f>
        <v/>
      </c>
      <c r="I215" s="5">
        <v>21.99</v>
      </c>
      <c r="J215" t="s">
        <v>775</v>
      </c>
      <c r="K215" t="s">
        <v>776</v>
      </c>
      <c r="L215" s="6" t="s">
        <v>776</v>
      </c>
      <c r="M215" s="5">
        <v>0</v>
      </c>
      <c r="N215" s="7">
        <v>43.98</v>
      </c>
      <c r="O215">
        <f ca="1">IF(LEFT(tblSales[[#This Row],[Category]],1)="A",RANDBETWEEN(1,4),RANDBETWEEN(2,7))</f>
        <v>2</v>
      </c>
      <c r="P215" s="7" t="str">
        <f>IF(COUNTIF($A$2:A215,A215)=1,SUMIFS(tblSales[Revenue],tblSales[Order ID],tblSales[[#This Row],[Order ID]]),"")</f>
        <v/>
      </c>
      <c r="Q215" t="str">
        <f>TEXT(tblSales[[#This Row],[Date]],"ddd")</f>
        <v>Wed</v>
      </c>
      <c r="R215">
        <f>1/COUNTIF(tblSales[Order ID],tblSales[[#This Row],[Order ID]])</f>
        <v>0.16666666666666666</v>
      </c>
    </row>
    <row r="216" spans="1:18" x14ac:dyDescent="0.35">
      <c r="A216">
        <v>201984</v>
      </c>
      <c r="B216" s="3">
        <v>45490</v>
      </c>
      <c r="C216">
        <v>107996</v>
      </c>
      <c r="D216">
        <v>200556</v>
      </c>
      <c r="E216" t="s">
        <v>777</v>
      </c>
      <c r="F216" t="s">
        <v>779</v>
      </c>
      <c r="G216">
        <v>3</v>
      </c>
      <c r="H216" t="str" cm="1">
        <f t="array" ref="H216">_xlfn._ARRAY(_xlfn._ARRAYROW(_xlfn._xlws.FILTER(tblSizes[[Size]:[Qty]],(tblSizes[Order ID]=tblSales[[#This Row],[Order ID]])*(tblSizes[Product]=tblSales[[#This Row],[Product Name]]),"")))</f>
        <v/>
      </c>
      <c r="I216" s="5">
        <v>64.989999999999995</v>
      </c>
      <c r="J216" t="s">
        <v>775</v>
      </c>
      <c r="K216" t="s">
        <v>776</v>
      </c>
      <c r="L216" s="6" t="s">
        <v>776</v>
      </c>
      <c r="M216" s="5">
        <v>0</v>
      </c>
      <c r="N216" s="7">
        <v>194.96999999999997</v>
      </c>
      <c r="O216">
        <f ca="1">IF(LEFT(tblSales[[#This Row],[Category]],1)="A",RANDBETWEEN(1,4),RANDBETWEEN(2,7))</f>
        <v>1</v>
      </c>
      <c r="P216" s="7" t="str">
        <f>IF(COUNTIF($A$2:A216,A216)=1,SUMIFS(tblSales[Revenue],tblSales[Order ID],tblSales[[#This Row],[Order ID]]),"")</f>
        <v/>
      </c>
      <c r="Q216" t="str">
        <f>TEXT(tblSales[[#This Row],[Date]],"ddd")</f>
        <v>Wed</v>
      </c>
      <c r="R216">
        <f>1/COUNTIF(tblSales[Order ID],tblSales[[#This Row],[Order ID]])</f>
        <v>0.16666666666666666</v>
      </c>
    </row>
    <row r="217" spans="1:18" x14ac:dyDescent="0.35">
      <c r="A217">
        <v>201985</v>
      </c>
      <c r="B217" s="3">
        <v>45486</v>
      </c>
      <c r="C217">
        <v>120066</v>
      </c>
      <c r="D217">
        <v>200549</v>
      </c>
      <c r="E217" t="s">
        <v>777</v>
      </c>
      <c r="F217" t="s">
        <v>778</v>
      </c>
      <c r="G217">
        <v>1</v>
      </c>
      <c r="H217" t="str" cm="1">
        <f t="array" ref="H217">_xlfn._ARRAY(_xlfn._ARRAYROW(_xlfn._xlws.FILTER(tblSizes[[Size]:[Qty]],(tblSizes[Order ID]=tblSales[[#This Row],[Order ID]])*(tblSizes[Product]=tblSales[[#This Row],[Product Name]]),"")))</f>
        <v/>
      </c>
      <c r="I217" s="5">
        <v>18.989999999999998</v>
      </c>
      <c r="J217" t="s">
        <v>775</v>
      </c>
      <c r="K217" t="s">
        <v>776</v>
      </c>
      <c r="L217" s="6" t="s">
        <v>776</v>
      </c>
      <c r="M217" s="5">
        <v>0</v>
      </c>
      <c r="N217" s="7">
        <v>18.989999999999998</v>
      </c>
      <c r="O217">
        <f ca="1">IF(LEFT(tblSales[[#This Row],[Category]],1)="A",RANDBETWEEN(1,4),RANDBETWEEN(2,7))</f>
        <v>2</v>
      </c>
      <c r="P217" s="7">
        <f>IF(COUNTIF($A$2:A217,A217)=1,SUMIFS(tblSales[Revenue],tblSales[Order ID],tblSales[[#This Row],[Order ID]]),"")</f>
        <v>515.94000000000005</v>
      </c>
      <c r="Q217" t="str">
        <f>TEXT(tblSales[[#This Row],[Date]],"ddd")</f>
        <v>Sat</v>
      </c>
      <c r="R217">
        <f>1/COUNTIF(tblSales[Order ID],tblSales[[#This Row],[Order ID]])</f>
        <v>0.25</v>
      </c>
    </row>
    <row r="218" spans="1:18" x14ac:dyDescent="0.35">
      <c r="A218">
        <v>201985</v>
      </c>
      <c r="B218" s="3">
        <v>45486</v>
      </c>
      <c r="C218">
        <v>120066</v>
      </c>
      <c r="D218">
        <v>200549</v>
      </c>
      <c r="E218" t="s">
        <v>777</v>
      </c>
      <c r="F218" t="s">
        <v>778</v>
      </c>
      <c r="G218">
        <v>2</v>
      </c>
      <c r="H218" t="str" cm="1">
        <f t="array" ref="H218">_xlfn._ARRAY(_xlfn._ARRAYROW(_xlfn._xlws.FILTER(tblSizes[[Size]:[Qty]],(tblSizes[Order ID]=tblSales[[#This Row],[Order ID]])*(tblSizes[Product]=tblSales[[#This Row],[Product Name]]),"")))</f>
        <v/>
      </c>
      <c r="I218" s="5">
        <v>18.989999999999998</v>
      </c>
      <c r="J218" t="s">
        <v>775</v>
      </c>
      <c r="K218" t="s">
        <v>776</v>
      </c>
      <c r="L218" s="6" t="s">
        <v>776</v>
      </c>
      <c r="M218" s="5">
        <v>0</v>
      </c>
      <c r="N218" s="7">
        <v>37.979999999999997</v>
      </c>
      <c r="O218">
        <f ca="1">IF(LEFT(tblSales[[#This Row],[Category]],1)="A",RANDBETWEEN(1,4),RANDBETWEEN(2,7))</f>
        <v>1</v>
      </c>
      <c r="P218" s="7" t="str">
        <f>IF(COUNTIF($A$2:A218,A218)=1,SUMIFS(tblSales[Revenue],tblSales[Order ID],tblSales[[#This Row],[Order ID]]),"")</f>
        <v/>
      </c>
      <c r="Q218" t="str">
        <f>TEXT(tblSales[[#This Row],[Date]],"ddd")</f>
        <v>Sat</v>
      </c>
      <c r="R218">
        <f>1/COUNTIF(tblSales[Order ID],tblSales[[#This Row],[Order ID]])</f>
        <v>0.25</v>
      </c>
    </row>
    <row r="219" spans="1:18" x14ac:dyDescent="0.35">
      <c r="A219">
        <v>201985</v>
      </c>
      <c r="B219" s="3">
        <v>45486</v>
      </c>
      <c r="C219">
        <v>120066</v>
      </c>
      <c r="D219">
        <v>200559</v>
      </c>
      <c r="E219" t="s">
        <v>777</v>
      </c>
      <c r="F219" t="s">
        <v>780</v>
      </c>
      <c r="G219">
        <v>3</v>
      </c>
      <c r="H219" t="str" cm="1">
        <f t="array" ref="H219">_xlfn._ARRAY(_xlfn._ARRAYROW(_xlfn._xlws.FILTER(tblSizes[[Size]:[Qty]],(tblSizes[Order ID]=tblSales[[#This Row],[Order ID]])*(tblSizes[Product]=tblSales[[#This Row],[Product Name]]),"")))</f>
        <v/>
      </c>
      <c r="I219" s="5">
        <v>59.99</v>
      </c>
      <c r="J219" t="s">
        <v>775</v>
      </c>
      <c r="K219" t="s">
        <v>776</v>
      </c>
      <c r="L219" s="6" t="s">
        <v>776</v>
      </c>
      <c r="M219" s="5">
        <v>0</v>
      </c>
      <c r="N219" s="7">
        <v>179.97</v>
      </c>
      <c r="O219">
        <f ca="1">IF(LEFT(tblSales[[#This Row],[Category]],1)="A",RANDBETWEEN(1,4),RANDBETWEEN(2,7))</f>
        <v>3</v>
      </c>
      <c r="P219" s="7" t="str">
        <f>IF(COUNTIF($A$2:A219,A219)=1,SUMIFS(tblSales[Revenue],tblSales[Order ID],tblSales[[#This Row],[Order ID]]),"")</f>
        <v/>
      </c>
      <c r="Q219" t="str">
        <f>TEXT(tblSales[[#This Row],[Date]],"ddd")</f>
        <v>Sat</v>
      </c>
      <c r="R219">
        <f>1/COUNTIF(tblSales[Order ID],tblSales[[#This Row],[Order ID]])</f>
        <v>0.25</v>
      </c>
    </row>
    <row r="220" spans="1:18" x14ac:dyDescent="0.35">
      <c r="A220">
        <v>201985</v>
      </c>
      <c r="B220" s="3">
        <v>45486</v>
      </c>
      <c r="C220">
        <v>120066</v>
      </c>
      <c r="D220">
        <v>100253</v>
      </c>
      <c r="E220" t="s">
        <v>781</v>
      </c>
      <c r="F220" t="s">
        <v>810</v>
      </c>
      <c r="G220">
        <v>1</v>
      </c>
      <c r="H220" t="str" cm="1">
        <f t="array" ref="H220">_xlfn._ARRAY(_xlfn._ARRAYROW(_xlfn._xlws.FILTER(tblSizes[[Size]:[Qty]],(tblSizes[Order ID]=tblSales[[#This Row],[Order ID]])*(tblSizes[Product]=tblSales[[#This Row],[Product Name]]),"")))</f>
        <v/>
      </c>
      <c r="I220" s="5">
        <v>279</v>
      </c>
      <c r="J220" t="s">
        <v>775</v>
      </c>
      <c r="K220" t="s">
        <v>776</v>
      </c>
      <c r="L220" s="6" t="s">
        <v>776</v>
      </c>
      <c r="M220" s="5">
        <v>0</v>
      </c>
      <c r="N220" s="7">
        <v>279</v>
      </c>
      <c r="O220">
        <f ca="1">IF(LEFT(tblSales[[#This Row],[Category]],1)="A",RANDBETWEEN(1,4),RANDBETWEEN(2,7))</f>
        <v>6</v>
      </c>
      <c r="P220" s="7" t="str">
        <f>IF(COUNTIF($A$2:A220,A220)=1,SUMIFS(tblSales[Revenue],tblSales[Order ID],tblSales[[#This Row],[Order ID]]),"")</f>
        <v/>
      </c>
      <c r="Q220" t="str">
        <f>TEXT(tblSales[[#This Row],[Date]],"ddd")</f>
        <v>Sat</v>
      </c>
      <c r="R220">
        <f>1/COUNTIF(tblSales[Order ID],tblSales[[#This Row],[Order ID]])</f>
        <v>0.25</v>
      </c>
    </row>
    <row r="221" spans="1:18" x14ac:dyDescent="0.35">
      <c r="A221">
        <v>201986</v>
      </c>
      <c r="B221" s="3">
        <v>45492</v>
      </c>
      <c r="C221">
        <v>114740</v>
      </c>
      <c r="D221">
        <v>200549</v>
      </c>
      <c r="E221" t="s">
        <v>777</v>
      </c>
      <c r="F221" t="s">
        <v>778</v>
      </c>
      <c r="G221">
        <v>1</v>
      </c>
      <c r="H221" t="str" cm="1">
        <f t="array" ref="H221">_xlfn._ARRAY(_xlfn._ARRAYROW(_xlfn._xlws.FILTER(tblSizes[[Size]:[Qty]],(tblSizes[Order ID]=tblSales[[#This Row],[Order ID]])*(tblSizes[Product]=tblSales[[#This Row],[Product Name]]),"")))</f>
        <v/>
      </c>
      <c r="I221" s="5">
        <v>18.989999999999998</v>
      </c>
      <c r="J221" t="s">
        <v>775</v>
      </c>
      <c r="K221" t="s">
        <v>776</v>
      </c>
      <c r="L221" s="6" t="s">
        <v>776</v>
      </c>
      <c r="M221" s="5">
        <v>0</v>
      </c>
      <c r="N221" s="7">
        <v>18.989999999999998</v>
      </c>
      <c r="O221">
        <f ca="1">IF(LEFT(tblSales[[#This Row],[Category]],1)="A",RANDBETWEEN(1,4),RANDBETWEEN(2,7))</f>
        <v>2</v>
      </c>
      <c r="P221" s="7">
        <f>IF(COUNTIF($A$2:A221,A221)=1,SUMIFS(tblSales[Revenue],tblSales[Order ID],tblSales[[#This Row],[Order ID]]),"")</f>
        <v>18.989999999999998</v>
      </c>
      <c r="Q221" t="str">
        <f>TEXT(tblSales[[#This Row],[Date]],"ddd")</f>
        <v>Fri</v>
      </c>
      <c r="R221">
        <f>1/COUNTIF(tblSales[Order ID],tblSales[[#This Row],[Order ID]])</f>
        <v>1</v>
      </c>
    </row>
    <row r="222" spans="1:18" x14ac:dyDescent="0.35">
      <c r="A222">
        <v>201987</v>
      </c>
      <c r="B222" s="3">
        <v>45487</v>
      </c>
      <c r="C222">
        <v>108268</v>
      </c>
      <c r="D222">
        <v>100256</v>
      </c>
      <c r="E222" t="s">
        <v>781</v>
      </c>
      <c r="F222" t="s">
        <v>799</v>
      </c>
      <c r="G222">
        <v>1</v>
      </c>
      <c r="H222" t="str" cm="1">
        <f t="array" ref="H222">_xlfn._ARRAY(_xlfn._ARRAYROW(_xlfn._xlws.FILTER(tblSizes[[Size]:[Qty]],(tblSizes[Order ID]=tblSales[[#This Row],[Order ID]])*(tblSizes[Product]=tblSales[[#This Row],[Product Name]]),"")))</f>
        <v/>
      </c>
      <c r="I222" s="5">
        <v>1499</v>
      </c>
      <c r="J222" t="s">
        <v>775</v>
      </c>
      <c r="K222" t="s">
        <v>776</v>
      </c>
      <c r="L222" s="6" t="s">
        <v>776</v>
      </c>
      <c r="M222" s="5">
        <v>0</v>
      </c>
      <c r="N222" s="7">
        <v>1499</v>
      </c>
      <c r="O222">
        <f ca="1">IF(LEFT(tblSales[[#This Row],[Category]],1)="A",RANDBETWEEN(1,4),RANDBETWEEN(2,7))</f>
        <v>2</v>
      </c>
      <c r="P222" s="7">
        <f>IF(COUNTIF($A$2:A222,A222)=1,SUMIFS(tblSales[Revenue],tblSales[Order ID],tblSales[[#This Row],[Order ID]]),"")</f>
        <v>1762.99</v>
      </c>
      <c r="Q222" t="str">
        <f>TEXT(tblSales[[#This Row],[Date]],"ddd")</f>
        <v>Sun</v>
      </c>
      <c r="R222">
        <f>1/COUNTIF(tblSales[Order ID],tblSales[[#This Row],[Order ID]])</f>
        <v>0.33333333333333331</v>
      </c>
    </row>
    <row r="223" spans="1:18" x14ac:dyDescent="0.35">
      <c r="A223">
        <v>201987</v>
      </c>
      <c r="B223" s="3">
        <v>45487</v>
      </c>
      <c r="C223">
        <v>108268</v>
      </c>
      <c r="D223">
        <v>200556</v>
      </c>
      <c r="E223" t="s">
        <v>777</v>
      </c>
      <c r="F223" t="s">
        <v>779</v>
      </c>
      <c r="G223">
        <v>1</v>
      </c>
      <c r="H223" t="str" cm="1">
        <f t="array" ref="H223">_xlfn._ARRAY(_xlfn._ARRAYROW(_xlfn._xlws.FILTER(tblSizes[[Size]:[Qty]],(tblSizes[Order ID]=tblSales[[#This Row],[Order ID]])*(tblSizes[Product]=tblSales[[#This Row],[Product Name]]),"")))</f>
        <v/>
      </c>
      <c r="I223" s="5">
        <v>64.989999999999995</v>
      </c>
      <c r="J223" t="s">
        <v>775</v>
      </c>
      <c r="K223" t="s">
        <v>776</v>
      </c>
      <c r="L223" s="6" t="s">
        <v>776</v>
      </c>
      <c r="M223" s="5">
        <v>0</v>
      </c>
      <c r="N223" s="7">
        <v>64.989999999999995</v>
      </c>
      <c r="O223">
        <f ca="1">IF(LEFT(tblSales[[#This Row],[Category]],1)="A",RANDBETWEEN(1,4),RANDBETWEEN(2,7))</f>
        <v>2</v>
      </c>
      <c r="P223" s="7" t="str">
        <f>IF(COUNTIF($A$2:A223,A223)=1,SUMIFS(tblSales[Revenue],tblSales[Order ID],tblSales[[#This Row],[Order ID]]),"")</f>
        <v/>
      </c>
      <c r="Q223" t="str">
        <f>TEXT(tblSales[[#This Row],[Date]],"ddd")</f>
        <v>Sun</v>
      </c>
      <c r="R223">
        <f>1/COUNTIF(tblSales[Order ID],tblSales[[#This Row],[Order ID]])</f>
        <v>0.33333333333333331</v>
      </c>
    </row>
    <row r="224" spans="1:18" x14ac:dyDescent="0.35">
      <c r="A224">
        <v>201987</v>
      </c>
      <c r="B224" s="3">
        <v>45487</v>
      </c>
      <c r="C224">
        <v>108268</v>
      </c>
      <c r="D224">
        <v>100248</v>
      </c>
      <c r="E224" t="s">
        <v>781</v>
      </c>
      <c r="F224" t="s">
        <v>805</v>
      </c>
      <c r="G224">
        <v>1</v>
      </c>
      <c r="H224" t="str" cm="1">
        <f t="array" ref="H224">_xlfn._ARRAY(_xlfn._ARRAYROW(_xlfn._xlws.FILTER(tblSizes[[Size]:[Qty]],(tblSizes[Order ID]=tblSales[[#This Row],[Order ID]])*(tblSizes[Product]=tblSales[[#This Row],[Product Name]]),"")))</f>
        <v/>
      </c>
      <c r="I224" s="5">
        <v>199</v>
      </c>
      <c r="J224" t="s">
        <v>775</v>
      </c>
      <c r="K224" t="s">
        <v>776</v>
      </c>
      <c r="L224" s="6" t="s">
        <v>776</v>
      </c>
      <c r="M224" s="5">
        <v>0</v>
      </c>
      <c r="N224" s="7">
        <v>199</v>
      </c>
      <c r="O224">
        <f ca="1">IF(LEFT(tblSales[[#This Row],[Category]],1)="A",RANDBETWEEN(1,4),RANDBETWEEN(2,7))</f>
        <v>5</v>
      </c>
      <c r="P224" s="7" t="str">
        <f>IF(COUNTIF($A$2:A224,A224)=1,SUMIFS(tblSales[Revenue],tblSales[Order ID],tblSales[[#This Row],[Order ID]]),"")</f>
        <v/>
      </c>
      <c r="Q224" t="str">
        <f>TEXT(tblSales[[#This Row],[Date]],"ddd")</f>
        <v>Sun</v>
      </c>
      <c r="R224">
        <f>1/COUNTIF(tblSales[Order ID],tblSales[[#This Row],[Order ID]])</f>
        <v>0.33333333333333331</v>
      </c>
    </row>
    <row r="225" spans="1:18" x14ac:dyDescent="0.35">
      <c r="A225">
        <v>201988</v>
      </c>
      <c r="B225" s="3">
        <v>45493</v>
      </c>
      <c r="C225">
        <v>102376</v>
      </c>
      <c r="D225">
        <v>200559</v>
      </c>
      <c r="E225" t="s">
        <v>777</v>
      </c>
      <c r="F225" t="s">
        <v>780</v>
      </c>
      <c r="G225">
        <v>1</v>
      </c>
      <c r="H225" t="str" cm="1">
        <f t="array" ref="H225">_xlfn._ARRAY(_xlfn._ARRAYROW(_xlfn._xlws.FILTER(tblSizes[[Size]:[Qty]],(tblSizes[Order ID]=tblSales[[#This Row],[Order ID]])*(tblSizes[Product]=tblSales[[#This Row],[Product Name]]),"")))</f>
        <v/>
      </c>
      <c r="I225" s="5">
        <v>59.99</v>
      </c>
      <c r="J225" t="s">
        <v>775</v>
      </c>
      <c r="K225" t="s">
        <v>776</v>
      </c>
      <c r="L225" s="6" t="s">
        <v>776</v>
      </c>
      <c r="M225" s="5">
        <v>0</v>
      </c>
      <c r="N225" s="7">
        <v>59.99</v>
      </c>
      <c r="O225">
        <f ca="1">IF(LEFT(tblSales[[#This Row],[Category]],1)="A",RANDBETWEEN(1,4),RANDBETWEEN(2,7))</f>
        <v>1</v>
      </c>
      <c r="P225" s="7">
        <f>IF(COUNTIF($A$2:A225,A225)=1,SUMIFS(tblSales[Revenue],tblSales[Order ID],tblSales[[#This Row],[Order ID]]),"")</f>
        <v>59.99</v>
      </c>
      <c r="Q225" t="str">
        <f>TEXT(tblSales[[#This Row],[Date]],"ddd")</f>
        <v>Sat</v>
      </c>
      <c r="R225">
        <f>1/COUNTIF(tblSales[Order ID],tblSales[[#This Row],[Order ID]])</f>
        <v>1</v>
      </c>
    </row>
    <row r="226" spans="1:18" x14ac:dyDescent="0.35">
      <c r="A226">
        <v>201989</v>
      </c>
      <c r="B226" s="3">
        <v>45493</v>
      </c>
      <c r="C226">
        <v>110397</v>
      </c>
      <c r="D226">
        <v>100252</v>
      </c>
      <c r="E226" t="s">
        <v>781</v>
      </c>
      <c r="F226" t="s">
        <v>785</v>
      </c>
      <c r="G226">
        <v>1</v>
      </c>
      <c r="H226" t="str" cm="1">
        <f t="array" ref="H226">_xlfn._ARRAY(_xlfn._ARRAYROW(_xlfn._xlws.FILTER(tblSizes[[Size]:[Qty]],(tblSizes[Order ID]=tblSales[[#This Row],[Order ID]])*(tblSizes[Product]=tblSales[[#This Row],[Product Name]]),"")))</f>
        <v/>
      </c>
      <c r="I226" s="5">
        <v>449</v>
      </c>
      <c r="J226" t="s">
        <v>775</v>
      </c>
      <c r="K226" t="s">
        <v>776</v>
      </c>
      <c r="L226" s="6" t="s">
        <v>776</v>
      </c>
      <c r="M226" s="5">
        <v>0</v>
      </c>
      <c r="N226" s="7">
        <v>449</v>
      </c>
      <c r="O226">
        <f ca="1">IF(LEFT(tblSales[[#This Row],[Category]],1)="A",RANDBETWEEN(1,4),RANDBETWEEN(2,7))</f>
        <v>6</v>
      </c>
      <c r="P226" s="7">
        <f>IF(COUNTIF($A$2:A226,A226)=1,SUMIFS(tblSales[Revenue],tblSales[Order ID],tblSales[[#This Row],[Order ID]]),"")</f>
        <v>449</v>
      </c>
      <c r="Q226" t="str">
        <f>TEXT(tblSales[[#This Row],[Date]],"ddd")</f>
        <v>Sat</v>
      </c>
      <c r="R226">
        <f>1/COUNTIF(tblSales[Order ID],tblSales[[#This Row],[Order ID]])</f>
        <v>1</v>
      </c>
    </row>
    <row r="227" spans="1:18" x14ac:dyDescent="0.35">
      <c r="A227">
        <v>201990</v>
      </c>
      <c r="B227" s="3">
        <v>45482</v>
      </c>
      <c r="C227">
        <v>103467</v>
      </c>
      <c r="D227">
        <v>100257</v>
      </c>
      <c r="E227" t="s">
        <v>781</v>
      </c>
      <c r="F227" t="s">
        <v>782</v>
      </c>
      <c r="G227">
        <v>2</v>
      </c>
      <c r="H227" t="str" cm="1">
        <f t="array" ref="H227">_xlfn._ARRAY(_xlfn._ARRAYROW(_xlfn._xlws.FILTER(tblSizes[[Size]:[Qty]],(tblSizes[Order ID]=tblSales[[#This Row],[Order ID]])*(tblSizes[Product]=tblSales[[#This Row],[Product Name]]),"")))</f>
        <v/>
      </c>
      <c r="I227" s="5">
        <v>379</v>
      </c>
      <c r="J227" t="s">
        <v>775</v>
      </c>
      <c r="K227" t="s">
        <v>776</v>
      </c>
      <c r="L227" s="6" t="s">
        <v>776</v>
      </c>
      <c r="M227" s="5">
        <v>0</v>
      </c>
      <c r="N227" s="7">
        <v>758</v>
      </c>
      <c r="O227">
        <f ca="1">IF(LEFT(tblSales[[#This Row],[Category]],1)="A",RANDBETWEEN(1,4),RANDBETWEEN(2,7))</f>
        <v>5</v>
      </c>
      <c r="P227" s="7">
        <f>IF(COUNTIF($A$2:A227,A227)=1,SUMIFS(tblSales[Revenue],tblSales[Order ID],tblSales[[#This Row],[Order ID]]),"")</f>
        <v>1907.95</v>
      </c>
      <c r="Q227" t="str">
        <f>TEXT(tblSales[[#This Row],[Date]],"ddd")</f>
        <v>Tue</v>
      </c>
      <c r="R227">
        <f>1/COUNTIF(tblSales[Order ID],tblSales[[#This Row],[Order ID]])</f>
        <v>0.2</v>
      </c>
    </row>
    <row r="228" spans="1:18" x14ac:dyDescent="0.35">
      <c r="A228">
        <v>201990</v>
      </c>
      <c r="B228" s="3">
        <v>45482</v>
      </c>
      <c r="C228">
        <v>103467</v>
      </c>
      <c r="D228">
        <v>200559</v>
      </c>
      <c r="E228" t="s">
        <v>777</v>
      </c>
      <c r="F228" t="s">
        <v>780</v>
      </c>
      <c r="G228">
        <v>2</v>
      </c>
      <c r="H228" t="str" cm="1">
        <f t="array" ref="H228">_xlfn._ARRAY(_xlfn._ARRAYROW(_xlfn._xlws.FILTER(tblSizes[[Size]:[Qty]],(tblSizes[Order ID]=tblSales[[#This Row],[Order ID]])*(tblSizes[Product]=tblSales[[#This Row],[Product Name]]),"")))</f>
        <v/>
      </c>
      <c r="I228" s="5">
        <v>59.99</v>
      </c>
      <c r="J228" t="s">
        <v>775</v>
      </c>
      <c r="K228" t="s">
        <v>776</v>
      </c>
      <c r="L228" s="6" t="s">
        <v>776</v>
      </c>
      <c r="M228" s="5">
        <v>0</v>
      </c>
      <c r="N228" s="7">
        <v>119.98</v>
      </c>
      <c r="O228">
        <f ca="1">IF(LEFT(tblSales[[#This Row],[Category]],1)="A",RANDBETWEEN(1,4),RANDBETWEEN(2,7))</f>
        <v>4</v>
      </c>
      <c r="P228" s="7" t="str">
        <f>IF(COUNTIF($A$2:A228,A228)=1,SUMIFS(tblSales[Revenue],tblSales[Order ID],tblSales[[#This Row],[Order ID]]),"")</f>
        <v/>
      </c>
      <c r="Q228" t="str">
        <f>TEXT(tblSales[[#This Row],[Date]],"ddd")</f>
        <v>Tue</v>
      </c>
      <c r="R228">
        <f>1/COUNTIF(tblSales[Order ID],tblSales[[#This Row],[Order ID]])</f>
        <v>0.2</v>
      </c>
    </row>
    <row r="229" spans="1:18" x14ac:dyDescent="0.35">
      <c r="A229">
        <v>201990</v>
      </c>
      <c r="B229" s="3">
        <v>45482</v>
      </c>
      <c r="C229">
        <v>103467</v>
      </c>
      <c r="D229">
        <v>300187</v>
      </c>
      <c r="E229" t="s">
        <v>773</v>
      </c>
      <c r="F229" t="s">
        <v>801</v>
      </c>
      <c r="G229">
        <v>2</v>
      </c>
      <c r="H229" t="str" cm="1">
        <f t="array" ref="H229">_xlfn._ARRAY(_xlfn._ARRAYROW(_xlfn._xlws.FILTER(tblSizes[[Size]:[Qty]],(tblSizes[Order ID]=tblSales[[#This Row],[Order ID]])*(tblSizes[Product]=tblSales[[#This Row],[Product Name]]),"")))</f>
        <v/>
      </c>
      <c r="I229" s="5">
        <v>54.99</v>
      </c>
      <c r="J229" t="s">
        <v>775</v>
      </c>
      <c r="K229" t="s">
        <v>776</v>
      </c>
      <c r="L229" s="6" t="s">
        <v>776</v>
      </c>
      <c r="M229" s="5">
        <v>0</v>
      </c>
      <c r="N229" s="7">
        <v>109.98</v>
      </c>
      <c r="O229">
        <f ca="1">IF(LEFT(tblSales[[#This Row],[Category]],1)="A",RANDBETWEEN(1,4),RANDBETWEEN(2,7))</f>
        <v>4</v>
      </c>
      <c r="P229" s="7" t="str">
        <f>IF(COUNTIF($A$2:A229,A229)=1,SUMIFS(tblSales[Revenue],tblSales[Order ID],tblSales[[#This Row],[Order ID]]),"")</f>
        <v/>
      </c>
      <c r="Q229" t="str">
        <f>TEXT(tblSales[[#This Row],[Date]],"ddd")</f>
        <v>Tue</v>
      </c>
      <c r="R229">
        <f>1/COUNTIF(tblSales[Order ID],tblSales[[#This Row],[Order ID]])</f>
        <v>0.2</v>
      </c>
    </row>
    <row r="230" spans="1:18" x14ac:dyDescent="0.35">
      <c r="A230">
        <v>201990</v>
      </c>
      <c r="B230" s="3">
        <v>45482</v>
      </c>
      <c r="C230">
        <v>103467</v>
      </c>
      <c r="D230">
        <v>300191</v>
      </c>
      <c r="E230" t="s">
        <v>773</v>
      </c>
      <c r="F230" t="s">
        <v>791</v>
      </c>
      <c r="G230">
        <v>1</v>
      </c>
      <c r="H230" t="str" cm="1">
        <f t="array" ref="H230">_xlfn._ARRAY(_xlfn._ARRAYROW(_xlfn._xlws.FILTER(tblSizes[[Size]:[Qty]],(tblSizes[Order ID]=tblSales[[#This Row],[Order ID]])*(tblSizes[Product]=tblSales[[#This Row],[Product Name]]),"")))</f>
        <v/>
      </c>
      <c r="I230" s="5">
        <v>21.99</v>
      </c>
      <c r="J230" t="s">
        <v>775</v>
      </c>
      <c r="K230" t="s">
        <v>776</v>
      </c>
      <c r="L230" s="6" t="s">
        <v>776</v>
      </c>
      <c r="M230" s="5">
        <v>0</v>
      </c>
      <c r="N230" s="7">
        <v>21.99</v>
      </c>
      <c r="O230">
        <f ca="1">IF(LEFT(tblSales[[#This Row],[Category]],1)="A",RANDBETWEEN(1,4),RANDBETWEEN(2,7))</f>
        <v>4</v>
      </c>
      <c r="P230" s="7" t="str">
        <f>IF(COUNTIF($A$2:A230,A230)=1,SUMIFS(tblSales[Revenue],tblSales[Order ID],tblSales[[#This Row],[Order ID]]),"")</f>
        <v/>
      </c>
      <c r="Q230" t="str">
        <f>TEXT(tblSales[[#This Row],[Date]],"ddd")</f>
        <v>Tue</v>
      </c>
      <c r="R230">
        <f>1/COUNTIF(tblSales[Order ID],tblSales[[#This Row],[Order ID]])</f>
        <v>0.2</v>
      </c>
    </row>
    <row r="231" spans="1:18" x14ac:dyDescent="0.35">
      <c r="A231">
        <v>201990</v>
      </c>
      <c r="B231" s="3">
        <v>45482</v>
      </c>
      <c r="C231">
        <v>103467</v>
      </c>
      <c r="D231">
        <v>100252</v>
      </c>
      <c r="E231" t="s">
        <v>781</v>
      </c>
      <c r="F231" t="s">
        <v>785</v>
      </c>
      <c r="G231">
        <v>2</v>
      </c>
      <c r="H231" t="str" cm="1">
        <f t="array" ref="H231">_xlfn._ARRAY(_xlfn._ARRAYROW(_xlfn._xlws.FILTER(tblSizes[[Size]:[Qty]],(tblSizes[Order ID]=tblSales[[#This Row],[Order ID]])*(tblSizes[Product]=tblSales[[#This Row],[Product Name]]),"")))</f>
        <v/>
      </c>
      <c r="I231" s="5">
        <v>449</v>
      </c>
      <c r="J231" t="s">
        <v>775</v>
      </c>
      <c r="K231" t="s">
        <v>776</v>
      </c>
      <c r="L231" s="6" t="s">
        <v>776</v>
      </c>
      <c r="M231" s="5">
        <v>0</v>
      </c>
      <c r="N231" s="7">
        <v>898</v>
      </c>
      <c r="O231">
        <f ca="1">IF(LEFT(tblSales[[#This Row],[Category]],1)="A",RANDBETWEEN(1,4),RANDBETWEEN(2,7))</f>
        <v>5</v>
      </c>
      <c r="P231" s="7" t="str">
        <f>IF(COUNTIF($A$2:A231,A231)=1,SUMIFS(tblSales[Revenue],tblSales[Order ID],tblSales[[#This Row],[Order ID]]),"")</f>
        <v/>
      </c>
      <c r="Q231" t="str">
        <f>TEXT(tblSales[[#This Row],[Date]],"ddd")</f>
        <v>Tue</v>
      </c>
      <c r="R231">
        <f>1/COUNTIF(tblSales[Order ID],tblSales[[#This Row],[Order ID]])</f>
        <v>0.2</v>
      </c>
    </row>
    <row r="232" spans="1:18" x14ac:dyDescent="0.35">
      <c r="A232">
        <v>201991</v>
      </c>
      <c r="B232" s="3">
        <v>45484</v>
      </c>
      <c r="C232">
        <v>121627</v>
      </c>
      <c r="D232">
        <v>100250</v>
      </c>
      <c r="E232" t="s">
        <v>781</v>
      </c>
      <c r="F232" t="s">
        <v>797</v>
      </c>
      <c r="G232">
        <v>1</v>
      </c>
      <c r="H232" t="str" cm="1">
        <f t="array" ref="H232">_xlfn._ARRAY(_xlfn._ARRAYROW(_xlfn._xlws.FILTER(tblSizes[[Size]:[Qty]],(tblSizes[Order ID]=tblSales[[#This Row],[Order ID]])*(tblSizes[Product]=tblSales[[#This Row],[Product Name]]),"")))</f>
        <v/>
      </c>
      <c r="I232" s="5">
        <v>189</v>
      </c>
      <c r="J232" t="s">
        <v>775</v>
      </c>
      <c r="K232" t="s">
        <v>776</v>
      </c>
      <c r="L232" s="6" t="s">
        <v>776</v>
      </c>
      <c r="M232" s="5">
        <v>0</v>
      </c>
      <c r="N232" s="7">
        <v>189</v>
      </c>
      <c r="O232">
        <f ca="1">IF(LEFT(tblSales[[#This Row],[Category]],1)="A",RANDBETWEEN(1,4),RANDBETWEEN(2,7))</f>
        <v>6</v>
      </c>
      <c r="P232" s="7">
        <f>IF(COUNTIF($A$2:A232,A232)=1,SUMIFS(tblSales[Revenue],tblSales[Order ID],tblSales[[#This Row],[Order ID]]),"")</f>
        <v>189</v>
      </c>
      <c r="Q232" t="str">
        <f>TEXT(tblSales[[#This Row],[Date]],"ddd")</f>
        <v>Thu</v>
      </c>
      <c r="R232">
        <f>1/COUNTIF(tblSales[Order ID],tblSales[[#This Row],[Order ID]])</f>
        <v>1</v>
      </c>
    </row>
    <row r="233" spans="1:18" x14ac:dyDescent="0.35">
      <c r="A233">
        <v>201992</v>
      </c>
      <c r="B233" s="3">
        <v>45492</v>
      </c>
      <c r="C233">
        <v>102707</v>
      </c>
      <c r="D233">
        <v>200556</v>
      </c>
      <c r="E233" t="s">
        <v>777</v>
      </c>
      <c r="F233" t="s">
        <v>779</v>
      </c>
      <c r="G233">
        <v>1</v>
      </c>
      <c r="H233" t="str" cm="1">
        <f t="array" ref="H233">_xlfn._ARRAY(_xlfn._ARRAYROW(_xlfn._xlws.FILTER(tblSizes[[Size]:[Qty]],(tblSizes[Order ID]=tblSales[[#This Row],[Order ID]])*(tblSizes[Product]=tblSales[[#This Row],[Product Name]]),"")))</f>
        <v/>
      </c>
      <c r="I233" s="5">
        <v>64.989999999999995</v>
      </c>
      <c r="J233" t="s">
        <v>775</v>
      </c>
      <c r="K233" t="s">
        <v>776</v>
      </c>
      <c r="L233" s="6" t="s">
        <v>776</v>
      </c>
      <c r="M233" s="5">
        <v>0</v>
      </c>
      <c r="N233" s="7">
        <v>64.989999999999995</v>
      </c>
      <c r="O233">
        <f ca="1">IF(LEFT(tblSales[[#This Row],[Category]],1)="A",RANDBETWEEN(1,4),RANDBETWEEN(2,7))</f>
        <v>4</v>
      </c>
      <c r="P233" s="7">
        <f>IF(COUNTIF($A$2:A233,A233)=1,SUMIFS(tblSales[Revenue],tblSales[Order ID],tblSales[[#This Row],[Order ID]]),"")</f>
        <v>64.989999999999995</v>
      </c>
      <c r="Q233" t="str">
        <f>TEXT(tblSales[[#This Row],[Date]],"ddd")</f>
        <v>Fri</v>
      </c>
      <c r="R233">
        <f>1/COUNTIF(tblSales[Order ID],tblSales[[#This Row],[Order ID]])</f>
        <v>1</v>
      </c>
    </row>
    <row r="234" spans="1:18" x14ac:dyDescent="0.35">
      <c r="A234">
        <v>201993</v>
      </c>
      <c r="B234" s="3">
        <v>45486</v>
      </c>
      <c r="C234">
        <v>130011</v>
      </c>
      <c r="D234">
        <v>200549</v>
      </c>
      <c r="E234" t="s">
        <v>777</v>
      </c>
      <c r="F234" t="s">
        <v>778</v>
      </c>
      <c r="G234">
        <v>2</v>
      </c>
      <c r="H234" t="str" cm="1">
        <f t="array" ref="H234">_xlfn._ARRAY(_xlfn._ARRAYROW(_xlfn._xlws.FILTER(tblSizes[[Size]:[Qty]],(tblSizes[Order ID]=tblSales[[#This Row],[Order ID]])*(tblSizes[Product]=tblSales[[#This Row],[Product Name]]),"")))</f>
        <v/>
      </c>
      <c r="I234" s="5">
        <v>18.989999999999998</v>
      </c>
      <c r="J234" t="s">
        <v>783</v>
      </c>
      <c r="K234" t="s">
        <v>784</v>
      </c>
      <c r="L234" s="6">
        <v>0.1</v>
      </c>
      <c r="M234" s="5">
        <v>3.798</v>
      </c>
      <c r="N234" s="7">
        <v>34.181999999999995</v>
      </c>
      <c r="O234">
        <f ca="1">IF(LEFT(tblSales[[#This Row],[Category]],1)="A",RANDBETWEEN(1,4),RANDBETWEEN(2,7))</f>
        <v>4</v>
      </c>
      <c r="P234" s="7">
        <f>IF(COUNTIF($A$2:A234,A234)=1,SUMIFS(tblSales[Revenue],tblSales[Order ID],tblSales[[#This Row],[Order ID]]),"")</f>
        <v>34.181999999999995</v>
      </c>
      <c r="Q234" t="str">
        <f>TEXT(tblSales[[#This Row],[Date]],"ddd")</f>
        <v>Sat</v>
      </c>
      <c r="R234">
        <f>1/COUNTIF(tblSales[Order ID],tblSales[[#This Row],[Order ID]])</f>
        <v>1</v>
      </c>
    </row>
    <row r="235" spans="1:18" x14ac:dyDescent="0.35">
      <c r="A235">
        <v>201994</v>
      </c>
      <c r="B235" s="3">
        <v>45484</v>
      </c>
      <c r="C235">
        <v>109602</v>
      </c>
      <c r="D235">
        <v>100251</v>
      </c>
      <c r="E235" t="s">
        <v>781</v>
      </c>
      <c r="F235" t="s">
        <v>795</v>
      </c>
      <c r="G235">
        <v>3</v>
      </c>
      <c r="H235" t="str" cm="1">
        <f t="array" ref="H235">_xlfn._ARRAY(_xlfn._ARRAYROW(_xlfn._xlws.FILTER(tblSizes[[Size]:[Qty]],(tblSizes[Order ID]=tblSales[[#This Row],[Order ID]])*(tblSizes[Product]=tblSales[[#This Row],[Product Name]]),"")))</f>
        <v/>
      </c>
      <c r="I235" s="5">
        <v>399</v>
      </c>
      <c r="J235" t="s">
        <v>775</v>
      </c>
      <c r="K235" t="s">
        <v>776</v>
      </c>
      <c r="L235" s="6" t="s">
        <v>776</v>
      </c>
      <c r="M235" s="5">
        <v>0</v>
      </c>
      <c r="N235" s="7">
        <v>1197</v>
      </c>
      <c r="O235">
        <f ca="1">IF(LEFT(tblSales[[#This Row],[Category]],1)="A",RANDBETWEEN(1,4),RANDBETWEEN(2,7))</f>
        <v>3</v>
      </c>
      <c r="P235" s="7">
        <f>IF(COUNTIF($A$2:A235,A235)=1,SUMIFS(tblSales[Revenue],tblSales[Order ID],tblSales[[#This Row],[Order ID]]),"")</f>
        <v>1306.98</v>
      </c>
      <c r="Q235" t="str">
        <f>TEXT(tblSales[[#This Row],[Date]],"ddd")</f>
        <v>Thu</v>
      </c>
      <c r="R235">
        <f>1/COUNTIF(tblSales[Order ID],tblSales[[#This Row],[Order ID]])</f>
        <v>0.5</v>
      </c>
    </row>
    <row r="236" spans="1:18" x14ac:dyDescent="0.35">
      <c r="A236">
        <v>201994</v>
      </c>
      <c r="B236" s="3">
        <v>45484</v>
      </c>
      <c r="C236">
        <v>109602</v>
      </c>
      <c r="D236">
        <v>300187</v>
      </c>
      <c r="E236" t="s">
        <v>773</v>
      </c>
      <c r="F236" t="s">
        <v>801</v>
      </c>
      <c r="G236">
        <v>2</v>
      </c>
      <c r="H236" t="str" cm="1">
        <f t="array" ref="H236">_xlfn._ARRAY(_xlfn._ARRAYROW(_xlfn._xlws.FILTER(tblSizes[[Size]:[Qty]],(tblSizes[Order ID]=tblSales[[#This Row],[Order ID]])*(tblSizes[Product]=tblSales[[#This Row],[Product Name]]),"")))</f>
        <v/>
      </c>
      <c r="I236" s="5">
        <v>54.99</v>
      </c>
      <c r="J236" t="s">
        <v>775</v>
      </c>
      <c r="K236" t="s">
        <v>776</v>
      </c>
      <c r="L236" s="6" t="s">
        <v>776</v>
      </c>
      <c r="M236" s="5">
        <v>0</v>
      </c>
      <c r="N236" s="7">
        <v>109.98</v>
      </c>
      <c r="O236">
        <f ca="1">IF(LEFT(tblSales[[#This Row],[Category]],1)="A",RANDBETWEEN(1,4),RANDBETWEEN(2,7))</f>
        <v>4</v>
      </c>
      <c r="P236" s="7" t="str">
        <f>IF(COUNTIF($A$2:A236,A236)=1,SUMIFS(tblSales[Revenue],tblSales[Order ID],tblSales[[#This Row],[Order ID]]),"")</f>
        <v/>
      </c>
      <c r="Q236" t="str">
        <f>TEXT(tblSales[[#This Row],[Date]],"ddd")</f>
        <v>Thu</v>
      </c>
      <c r="R236">
        <f>1/COUNTIF(tblSales[Order ID],tblSales[[#This Row],[Order ID]])</f>
        <v>0.5</v>
      </c>
    </row>
    <row r="237" spans="1:18" x14ac:dyDescent="0.35">
      <c r="A237">
        <v>201995</v>
      </c>
      <c r="B237" s="3">
        <v>45488</v>
      </c>
      <c r="C237">
        <v>106983</v>
      </c>
      <c r="D237">
        <v>100250</v>
      </c>
      <c r="E237" t="s">
        <v>781</v>
      </c>
      <c r="F237" t="s">
        <v>797</v>
      </c>
      <c r="G237">
        <v>3</v>
      </c>
      <c r="H237" t="str" cm="1">
        <f t="array" ref="H237">_xlfn._ARRAY(_xlfn._ARRAYROW(_xlfn._xlws.FILTER(tblSizes[[Size]:[Qty]],(tblSizes[Order ID]=tblSales[[#This Row],[Order ID]])*(tblSizes[Product]=tblSales[[#This Row],[Product Name]]),"")))</f>
        <v/>
      </c>
      <c r="I237" s="5">
        <v>189</v>
      </c>
      <c r="J237" t="s">
        <v>775</v>
      </c>
      <c r="K237" t="s">
        <v>776</v>
      </c>
      <c r="L237" s="6" t="s">
        <v>776</v>
      </c>
      <c r="M237" s="5">
        <v>0</v>
      </c>
      <c r="N237" s="7">
        <v>567</v>
      </c>
      <c r="O237">
        <f ca="1">IF(LEFT(tblSales[[#This Row],[Category]],1)="A",RANDBETWEEN(1,4),RANDBETWEEN(2,7))</f>
        <v>7</v>
      </c>
      <c r="P237" s="7">
        <f>IF(COUNTIF($A$2:A237,A237)=1,SUMIFS(tblSales[Revenue],tblSales[Order ID],tblSales[[#This Row],[Order ID]]),"")</f>
        <v>567</v>
      </c>
      <c r="Q237" t="str">
        <f>TEXT(tblSales[[#This Row],[Date]],"ddd")</f>
        <v>Mon</v>
      </c>
      <c r="R237">
        <f>1/COUNTIF(tblSales[Order ID],tblSales[[#This Row],[Order ID]])</f>
        <v>1</v>
      </c>
    </row>
    <row r="238" spans="1:18" x14ac:dyDescent="0.35">
      <c r="A238">
        <v>201996</v>
      </c>
      <c r="B238" s="3">
        <v>45488</v>
      </c>
      <c r="C238">
        <v>103634</v>
      </c>
      <c r="D238">
        <v>200556</v>
      </c>
      <c r="E238" t="s">
        <v>777</v>
      </c>
      <c r="F238" t="s">
        <v>779</v>
      </c>
      <c r="G238">
        <v>1</v>
      </c>
      <c r="H238" t="str" cm="1">
        <f t="array" ref="H238">_xlfn._ARRAY(_xlfn._ARRAYROW(_xlfn._xlws.FILTER(tblSizes[[Size]:[Qty]],(tblSizes[Order ID]=tblSales[[#This Row],[Order ID]])*(tblSizes[Product]=tblSales[[#This Row],[Product Name]]),"")))</f>
        <v/>
      </c>
      <c r="I238" s="5">
        <v>64.989999999999995</v>
      </c>
      <c r="J238" t="s">
        <v>775</v>
      </c>
      <c r="K238" t="s">
        <v>776</v>
      </c>
      <c r="L238" s="6" t="s">
        <v>776</v>
      </c>
      <c r="M238" s="5">
        <v>0</v>
      </c>
      <c r="N238" s="7">
        <v>64.989999999999995</v>
      </c>
      <c r="O238">
        <f ca="1">IF(LEFT(tblSales[[#This Row],[Category]],1)="A",RANDBETWEEN(1,4),RANDBETWEEN(2,7))</f>
        <v>3</v>
      </c>
      <c r="P238" s="7">
        <f>IF(COUNTIF($A$2:A238,A238)=1,SUMIFS(tblSales[Revenue],tblSales[Order ID],tblSales[[#This Row],[Order ID]]),"")</f>
        <v>64.989999999999995</v>
      </c>
      <c r="Q238" t="str">
        <f>TEXT(tblSales[[#This Row],[Date]],"ddd")</f>
        <v>Mon</v>
      </c>
      <c r="R238">
        <f>1/COUNTIF(tblSales[Order ID],tblSales[[#This Row],[Order ID]])</f>
        <v>1</v>
      </c>
    </row>
    <row r="239" spans="1:18" x14ac:dyDescent="0.35">
      <c r="A239">
        <v>201997</v>
      </c>
      <c r="B239" s="3">
        <v>45492</v>
      </c>
      <c r="C239">
        <v>130814</v>
      </c>
      <c r="D239">
        <v>300187</v>
      </c>
      <c r="E239" t="s">
        <v>773</v>
      </c>
      <c r="F239" t="s">
        <v>801</v>
      </c>
      <c r="G239">
        <v>1</v>
      </c>
      <c r="H239" t="str" cm="1">
        <f t="array" ref="H239">_xlfn._ARRAY(_xlfn._ARRAYROW(_xlfn._xlws.FILTER(tblSizes[[Size]:[Qty]],(tblSizes[Order ID]=tblSales[[#This Row],[Order ID]])*(tblSizes[Product]=tblSales[[#This Row],[Product Name]]),"")))</f>
        <v/>
      </c>
      <c r="I239" s="5">
        <v>54.99</v>
      </c>
      <c r="J239" t="s">
        <v>775</v>
      </c>
      <c r="K239" t="s">
        <v>776</v>
      </c>
      <c r="L239" s="6" t="s">
        <v>776</v>
      </c>
      <c r="M239" s="5">
        <v>0</v>
      </c>
      <c r="N239" s="7">
        <v>54.99</v>
      </c>
      <c r="O239">
        <f ca="1">IF(LEFT(tblSales[[#This Row],[Category]],1)="A",RANDBETWEEN(1,4),RANDBETWEEN(2,7))</f>
        <v>3</v>
      </c>
      <c r="P239" s="7">
        <f>IF(COUNTIF($A$2:A239,A239)=1,SUMIFS(tblSales[Revenue],tblSales[Order ID],tblSales[[#This Row],[Order ID]]),"")</f>
        <v>54.99</v>
      </c>
      <c r="Q239" t="str">
        <f>TEXT(tblSales[[#This Row],[Date]],"ddd")</f>
        <v>Fri</v>
      </c>
      <c r="R239">
        <f>1/COUNTIF(tblSales[Order ID],tblSales[[#This Row],[Order ID]])</f>
        <v>1</v>
      </c>
    </row>
    <row r="240" spans="1:18" x14ac:dyDescent="0.35">
      <c r="A240">
        <v>201998</v>
      </c>
      <c r="B240" s="3">
        <v>45492</v>
      </c>
      <c r="C240">
        <v>103962</v>
      </c>
      <c r="D240">
        <v>100253</v>
      </c>
      <c r="E240" t="s">
        <v>781</v>
      </c>
      <c r="F240" t="s">
        <v>810</v>
      </c>
      <c r="G240">
        <v>1</v>
      </c>
      <c r="H240" t="str" cm="1">
        <f t="array" ref="H240">_xlfn._ARRAY(_xlfn._ARRAYROW(_xlfn._xlws.FILTER(tblSizes[[Size]:[Qty]],(tblSizes[Order ID]=tblSales[[#This Row],[Order ID]])*(tblSizes[Product]=tblSales[[#This Row],[Product Name]]),"")))</f>
        <v/>
      </c>
      <c r="I240" s="5">
        <v>279</v>
      </c>
      <c r="J240" t="s">
        <v>775</v>
      </c>
      <c r="K240" t="s">
        <v>776</v>
      </c>
      <c r="L240" s="6" t="s">
        <v>776</v>
      </c>
      <c r="M240" s="5">
        <v>0</v>
      </c>
      <c r="N240" s="7">
        <v>279</v>
      </c>
      <c r="O240">
        <f ca="1">IF(LEFT(tblSales[[#This Row],[Category]],1)="A",RANDBETWEEN(1,4),RANDBETWEEN(2,7))</f>
        <v>7</v>
      </c>
      <c r="P240" s="7">
        <f>IF(COUNTIF($A$2:A240,A240)=1,SUMIFS(tblSales[Revenue],tblSales[Order ID],tblSales[[#This Row],[Order ID]]),"")</f>
        <v>1131.95</v>
      </c>
      <c r="Q240" t="str">
        <f>TEXT(tblSales[[#This Row],[Date]],"ddd")</f>
        <v>Fri</v>
      </c>
      <c r="R240">
        <f>1/COUNTIF(tblSales[Order ID],tblSales[[#This Row],[Order ID]])</f>
        <v>0.25</v>
      </c>
    </row>
    <row r="241" spans="1:18" x14ac:dyDescent="0.35">
      <c r="A241">
        <v>201998</v>
      </c>
      <c r="B241" s="3">
        <v>45492</v>
      </c>
      <c r="C241">
        <v>103962</v>
      </c>
      <c r="D241">
        <v>200549</v>
      </c>
      <c r="E241" t="s">
        <v>777</v>
      </c>
      <c r="F241" t="s">
        <v>778</v>
      </c>
      <c r="G241">
        <v>1</v>
      </c>
      <c r="H241" t="str" cm="1">
        <f t="array" ref="H241">_xlfn._ARRAY(_xlfn._ARRAYROW(_xlfn._xlws.FILTER(tblSizes[[Size]:[Qty]],(tblSizes[Order ID]=tblSales[[#This Row],[Order ID]])*(tblSizes[Product]=tblSales[[#This Row],[Product Name]]),"")))</f>
        <v/>
      </c>
      <c r="I241" s="5">
        <v>18.989999999999998</v>
      </c>
      <c r="J241" t="s">
        <v>775</v>
      </c>
      <c r="K241" t="s">
        <v>776</v>
      </c>
      <c r="L241" s="6" t="s">
        <v>776</v>
      </c>
      <c r="M241" s="5">
        <v>0</v>
      </c>
      <c r="N241" s="7">
        <v>18.989999999999998</v>
      </c>
      <c r="O241">
        <f ca="1">IF(LEFT(tblSales[[#This Row],[Category]],1)="A",RANDBETWEEN(1,4),RANDBETWEEN(2,7))</f>
        <v>2</v>
      </c>
      <c r="P241" s="7" t="str">
        <f>IF(COUNTIF($A$2:A241,A241)=1,SUMIFS(tblSales[Revenue],tblSales[Order ID],tblSales[[#This Row],[Order ID]]),"")</f>
        <v/>
      </c>
      <c r="Q241" t="str">
        <f>TEXT(tblSales[[#This Row],[Date]],"ddd")</f>
        <v>Fri</v>
      </c>
      <c r="R241">
        <f>1/COUNTIF(tblSales[Order ID],tblSales[[#This Row],[Order ID]])</f>
        <v>0.25</v>
      </c>
    </row>
    <row r="242" spans="1:18" x14ac:dyDescent="0.35">
      <c r="A242">
        <v>201998</v>
      </c>
      <c r="B242" s="3">
        <v>45492</v>
      </c>
      <c r="C242">
        <v>103962</v>
      </c>
      <c r="D242">
        <v>100257</v>
      </c>
      <c r="E242" t="s">
        <v>781</v>
      </c>
      <c r="F242" t="s">
        <v>782</v>
      </c>
      <c r="G242">
        <v>2</v>
      </c>
      <c r="H242" t="str" cm="1">
        <f t="array" ref="H242">_xlfn._ARRAY(_xlfn._ARRAYROW(_xlfn._xlws.FILTER(tblSizes[[Size]:[Qty]],(tblSizes[Order ID]=tblSales[[#This Row],[Order ID]])*(tblSizes[Product]=tblSales[[#This Row],[Product Name]]),"")))</f>
        <v/>
      </c>
      <c r="I242" s="5">
        <v>379</v>
      </c>
      <c r="J242" t="s">
        <v>775</v>
      </c>
      <c r="K242" t="s">
        <v>776</v>
      </c>
      <c r="L242" s="6" t="s">
        <v>776</v>
      </c>
      <c r="M242" s="5">
        <v>0</v>
      </c>
      <c r="N242" s="7">
        <v>758</v>
      </c>
      <c r="O242">
        <f ca="1">IF(LEFT(tblSales[[#This Row],[Category]],1)="A",RANDBETWEEN(1,4),RANDBETWEEN(2,7))</f>
        <v>7</v>
      </c>
      <c r="P242" s="7" t="str">
        <f>IF(COUNTIF($A$2:A242,A242)=1,SUMIFS(tblSales[Revenue],tblSales[Order ID],tblSales[[#This Row],[Order ID]]),"")</f>
        <v/>
      </c>
      <c r="Q242" t="str">
        <f>TEXT(tblSales[[#This Row],[Date]],"ddd")</f>
        <v>Fri</v>
      </c>
      <c r="R242">
        <f>1/COUNTIF(tblSales[Order ID],tblSales[[#This Row],[Order ID]])</f>
        <v>0.25</v>
      </c>
    </row>
    <row r="243" spans="1:18" x14ac:dyDescent="0.35">
      <c r="A243">
        <v>201998</v>
      </c>
      <c r="B243" s="3">
        <v>45492</v>
      </c>
      <c r="C243">
        <v>103962</v>
      </c>
      <c r="D243">
        <v>200558</v>
      </c>
      <c r="E243" t="s">
        <v>777</v>
      </c>
      <c r="F243" t="s">
        <v>793</v>
      </c>
      <c r="G243">
        <v>4</v>
      </c>
      <c r="H243" t="str" cm="1">
        <f t="array" ref="H243">_xlfn._ARRAY(_xlfn._ARRAYROW(_xlfn._xlws.FILTER(tblSizes[[Size]:[Qty]],(tblSizes[Order ID]=tblSales[[#This Row],[Order ID]])*(tblSizes[Product]=tblSales[[#This Row],[Product Name]]),"")))</f>
        <v/>
      </c>
      <c r="I243" s="5">
        <v>18.989999999999998</v>
      </c>
      <c r="J243" t="s">
        <v>775</v>
      </c>
      <c r="K243" t="s">
        <v>776</v>
      </c>
      <c r="L243" s="6" t="s">
        <v>776</v>
      </c>
      <c r="M243" s="5">
        <v>0</v>
      </c>
      <c r="N243" s="7">
        <v>75.959999999999994</v>
      </c>
      <c r="O243">
        <f ca="1">IF(LEFT(tblSales[[#This Row],[Category]],1)="A",RANDBETWEEN(1,4),RANDBETWEEN(2,7))</f>
        <v>3</v>
      </c>
      <c r="P243" s="7" t="str">
        <f>IF(COUNTIF($A$2:A243,A243)=1,SUMIFS(tblSales[Revenue],tblSales[Order ID],tblSales[[#This Row],[Order ID]]),"")</f>
        <v/>
      </c>
      <c r="Q243" t="str">
        <f>TEXT(tblSales[[#This Row],[Date]],"ddd")</f>
        <v>Fri</v>
      </c>
      <c r="R243">
        <f>1/COUNTIF(tblSales[Order ID],tblSales[[#This Row],[Order ID]])</f>
        <v>0.25</v>
      </c>
    </row>
    <row r="244" spans="1:18" x14ac:dyDescent="0.35">
      <c r="A244">
        <v>201999</v>
      </c>
      <c r="B244" s="3">
        <v>45486</v>
      </c>
      <c r="C244">
        <v>110941</v>
      </c>
      <c r="D244">
        <v>300185</v>
      </c>
      <c r="E244" t="s">
        <v>773</v>
      </c>
      <c r="F244" t="s">
        <v>787</v>
      </c>
      <c r="G244">
        <v>1</v>
      </c>
      <c r="H244" t="str" cm="1">
        <f t="array" ref="H244">_xlfn._ARRAY(_xlfn._ARRAYROW(_xlfn._xlws.FILTER(tblSizes[[Size]:[Qty]],(tblSizes[Order ID]=tblSales[[#This Row],[Order ID]])*(tblSizes[Product]=tblSales[[#This Row],[Product Name]]),"")))</f>
        <v/>
      </c>
      <c r="I244" s="5">
        <v>29.99</v>
      </c>
      <c r="J244" t="s">
        <v>783</v>
      </c>
      <c r="K244" t="s">
        <v>784</v>
      </c>
      <c r="L244" s="6">
        <v>0.1</v>
      </c>
      <c r="M244" s="5">
        <v>2.9990000000000001</v>
      </c>
      <c r="N244" s="7">
        <v>26.991</v>
      </c>
      <c r="O244">
        <f ca="1">IF(LEFT(tblSales[[#This Row],[Category]],1)="A",RANDBETWEEN(1,4),RANDBETWEEN(2,7))</f>
        <v>4</v>
      </c>
      <c r="P244" s="7">
        <f>IF(COUNTIF($A$2:A244,A244)=1,SUMIFS(tblSales[Revenue],tblSales[Order ID],tblSales[[#This Row],[Order ID]]),"")</f>
        <v>26.991</v>
      </c>
      <c r="Q244" t="str">
        <f>TEXT(tblSales[[#This Row],[Date]],"ddd")</f>
        <v>Sat</v>
      </c>
      <c r="R244">
        <f>1/COUNTIF(tblSales[Order ID],tblSales[[#This Row],[Order ID]])</f>
        <v>1</v>
      </c>
    </row>
    <row r="245" spans="1:18" x14ac:dyDescent="0.35">
      <c r="A245">
        <v>202000</v>
      </c>
      <c r="B245" s="3">
        <v>45483</v>
      </c>
      <c r="C245">
        <v>105602</v>
      </c>
      <c r="D245">
        <v>300185</v>
      </c>
      <c r="E245" t="s">
        <v>773</v>
      </c>
      <c r="F245" t="s">
        <v>787</v>
      </c>
      <c r="G245">
        <v>4</v>
      </c>
      <c r="H245" t="str" cm="1">
        <f t="array" ref="H245">_xlfn._ARRAY(_xlfn._ARRAYROW(_xlfn._xlws.FILTER(tblSizes[[Size]:[Qty]],(tblSizes[Order ID]=tblSales[[#This Row],[Order ID]])*(tblSizes[Product]=tblSales[[#This Row],[Product Name]]),"")))</f>
        <v/>
      </c>
      <c r="I245" s="5">
        <v>29.99</v>
      </c>
      <c r="J245" t="s">
        <v>775</v>
      </c>
      <c r="K245" t="s">
        <v>776</v>
      </c>
      <c r="L245" s="6" t="s">
        <v>776</v>
      </c>
      <c r="M245" s="5">
        <v>0</v>
      </c>
      <c r="N245" s="7">
        <v>119.96</v>
      </c>
      <c r="O245">
        <f ca="1">IF(LEFT(tblSales[[#This Row],[Category]],1)="A",RANDBETWEEN(1,4),RANDBETWEEN(2,7))</f>
        <v>2</v>
      </c>
      <c r="P245" s="7">
        <f>IF(COUNTIF($A$2:A245,A245)=1,SUMIFS(tblSales[Revenue],tblSales[Order ID],tblSales[[#This Row],[Order ID]]),"")</f>
        <v>568.96</v>
      </c>
      <c r="Q245" t="str">
        <f>TEXT(tblSales[[#This Row],[Date]],"ddd")</f>
        <v>Wed</v>
      </c>
      <c r="R245">
        <f>1/COUNTIF(tblSales[Order ID],tblSales[[#This Row],[Order ID]])</f>
        <v>0.5</v>
      </c>
    </row>
    <row r="246" spans="1:18" x14ac:dyDescent="0.35">
      <c r="A246">
        <v>202000</v>
      </c>
      <c r="B246" s="3">
        <v>45483</v>
      </c>
      <c r="C246">
        <v>105602</v>
      </c>
      <c r="D246">
        <v>100252</v>
      </c>
      <c r="E246" t="s">
        <v>781</v>
      </c>
      <c r="F246" t="s">
        <v>785</v>
      </c>
      <c r="G246">
        <v>1</v>
      </c>
      <c r="H246" t="str" cm="1">
        <f t="array" ref="H246">_xlfn._ARRAY(_xlfn._ARRAYROW(_xlfn._xlws.FILTER(tblSizes[[Size]:[Qty]],(tblSizes[Order ID]=tblSales[[#This Row],[Order ID]])*(tblSizes[Product]=tblSales[[#This Row],[Product Name]]),"")))</f>
        <v/>
      </c>
      <c r="I246" s="5">
        <v>449</v>
      </c>
      <c r="J246" t="s">
        <v>775</v>
      </c>
      <c r="K246" t="s">
        <v>776</v>
      </c>
      <c r="L246" s="6" t="s">
        <v>776</v>
      </c>
      <c r="M246" s="5">
        <v>0</v>
      </c>
      <c r="N246" s="7">
        <v>449</v>
      </c>
      <c r="O246">
        <f ca="1">IF(LEFT(tblSales[[#This Row],[Category]],1)="A",RANDBETWEEN(1,4),RANDBETWEEN(2,7))</f>
        <v>4</v>
      </c>
      <c r="P246" s="7" t="str">
        <f>IF(COUNTIF($A$2:A246,A246)=1,SUMIFS(tblSales[Revenue],tblSales[Order ID],tblSales[[#This Row],[Order ID]]),"")</f>
        <v/>
      </c>
      <c r="Q246" t="str">
        <f>TEXT(tblSales[[#This Row],[Date]],"ddd")</f>
        <v>Wed</v>
      </c>
      <c r="R246">
        <f>1/COUNTIF(tblSales[Order ID],tblSales[[#This Row],[Order ID]])</f>
        <v>0.5</v>
      </c>
    </row>
    <row r="247" spans="1:18" x14ac:dyDescent="0.35">
      <c r="A247">
        <v>202001</v>
      </c>
      <c r="B247" s="3">
        <v>45488</v>
      </c>
      <c r="C247">
        <v>131405</v>
      </c>
      <c r="D247">
        <v>300185</v>
      </c>
      <c r="E247" t="s">
        <v>773</v>
      </c>
      <c r="F247" t="s">
        <v>787</v>
      </c>
      <c r="G247">
        <v>1</v>
      </c>
      <c r="H247" t="str" cm="1">
        <f t="array" ref="H247">_xlfn._ARRAY(_xlfn._ARRAYROW(_xlfn._xlws.FILTER(tblSizes[[Size]:[Qty]],(tblSizes[Order ID]=tblSales[[#This Row],[Order ID]])*(tblSizes[Product]=tblSales[[#This Row],[Product Name]]),"")))</f>
        <v/>
      </c>
      <c r="I247" s="5">
        <v>29.99</v>
      </c>
      <c r="J247" t="s">
        <v>783</v>
      </c>
      <c r="K247" t="s">
        <v>784</v>
      </c>
      <c r="L247" s="6">
        <v>0.1</v>
      </c>
      <c r="M247" s="5">
        <v>2.9990000000000001</v>
      </c>
      <c r="N247" s="7">
        <v>26.991</v>
      </c>
      <c r="O247">
        <f ca="1">IF(LEFT(tblSales[[#This Row],[Category]],1)="A",RANDBETWEEN(1,4),RANDBETWEEN(2,7))</f>
        <v>1</v>
      </c>
      <c r="P247" s="7">
        <f>IF(COUNTIF($A$2:A247,A247)=1,SUMIFS(tblSales[Revenue],tblSales[Order ID],tblSales[[#This Row],[Order ID]]),"")</f>
        <v>188.94599999999997</v>
      </c>
      <c r="Q247" t="str">
        <f>TEXT(tblSales[[#This Row],[Date]],"ddd")</f>
        <v>Mon</v>
      </c>
      <c r="R247">
        <f>1/COUNTIF(tblSales[Order ID],tblSales[[#This Row],[Order ID]])</f>
        <v>0.25</v>
      </c>
    </row>
    <row r="248" spans="1:18" x14ac:dyDescent="0.35">
      <c r="A248">
        <v>202001</v>
      </c>
      <c r="B248" s="3">
        <v>45488</v>
      </c>
      <c r="C248">
        <v>131405</v>
      </c>
      <c r="D248">
        <v>200559</v>
      </c>
      <c r="E248" t="s">
        <v>777</v>
      </c>
      <c r="F248" t="s">
        <v>780</v>
      </c>
      <c r="G248">
        <v>1</v>
      </c>
      <c r="H248" t="str" cm="1">
        <f t="array" ref="H248">_xlfn._ARRAY(_xlfn._ARRAYROW(_xlfn._xlws.FILTER(tblSizes[[Size]:[Qty]],(tblSizes[Order ID]=tblSales[[#This Row],[Order ID]])*(tblSizes[Product]=tblSales[[#This Row],[Product Name]]),"")))</f>
        <v/>
      </c>
      <c r="I248" s="5">
        <v>59.99</v>
      </c>
      <c r="J248" t="s">
        <v>783</v>
      </c>
      <c r="K248" t="s">
        <v>784</v>
      </c>
      <c r="L248" s="6">
        <v>0.1</v>
      </c>
      <c r="M248" s="5">
        <v>5.9990000000000006</v>
      </c>
      <c r="N248" s="7">
        <v>53.991</v>
      </c>
      <c r="O248">
        <f ca="1">IF(LEFT(tblSales[[#This Row],[Category]],1)="A",RANDBETWEEN(1,4),RANDBETWEEN(2,7))</f>
        <v>2</v>
      </c>
      <c r="P248" s="7" t="str">
        <f>IF(COUNTIF($A$2:A248,A248)=1,SUMIFS(tblSales[Revenue],tblSales[Order ID],tblSales[[#This Row],[Order ID]]),"")</f>
        <v/>
      </c>
      <c r="Q248" t="str">
        <f>TEXT(tblSales[[#This Row],[Date]],"ddd")</f>
        <v>Mon</v>
      </c>
      <c r="R248">
        <f>1/COUNTIF(tblSales[Order ID],tblSales[[#This Row],[Order ID]])</f>
        <v>0.25</v>
      </c>
    </row>
    <row r="249" spans="1:18" x14ac:dyDescent="0.35">
      <c r="A249">
        <v>202001</v>
      </c>
      <c r="B249" s="3">
        <v>45488</v>
      </c>
      <c r="C249">
        <v>131405</v>
      </c>
      <c r="D249">
        <v>200553</v>
      </c>
      <c r="E249" t="s">
        <v>777</v>
      </c>
      <c r="F249" t="s">
        <v>796</v>
      </c>
      <c r="G249">
        <v>3</v>
      </c>
      <c r="H249" t="str" cm="1">
        <f t="array" ref="H249">_xlfn._ARRAY(_xlfn._ARRAYROW(_xlfn._xlws.FILTER(tblSizes[[Size]:[Qty]],(tblSizes[Order ID]=tblSales[[#This Row],[Order ID]])*(tblSizes[Product]=tblSales[[#This Row],[Product Name]]),"")))</f>
        <v/>
      </c>
      <c r="I249" s="5">
        <v>29.99</v>
      </c>
      <c r="J249" t="s">
        <v>783</v>
      </c>
      <c r="K249" t="s">
        <v>784</v>
      </c>
      <c r="L249" s="6">
        <v>0.1</v>
      </c>
      <c r="M249" s="5">
        <v>8.9969999999999999</v>
      </c>
      <c r="N249" s="7">
        <v>80.972999999999999</v>
      </c>
      <c r="O249">
        <f ca="1">IF(LEFT(tblSales[[#This Row],[Category]],1)="A",RANDBETWEEN(1,4),RANDBETWEEN(2,7))</f>
        <v>2</v>
      </c>
      <c r="P249" s="7" t="str">
        <f>IF(COUNTIF($A$2:A249,A249)=1,SUMIFS(tblSales[Revenue],tblSales[Order ID],tblSales[[#This Row],[Order ID]]),"")</f>
        <v/>
      </c>
      <c r="Q249" t="str">
        <f>TEXT(tblSales[[#This Row],[Date]],"ddd")</f>
        <v>Mon</v>
      </c>
      <c r="R249">
        <f>1/COUNTIF(tblSales[Order ID],tblSales[[#This Row],[Order ID]])</f>
        <v>0.25</v>
      </c>
    </row>
    <row r="250" spans="1:18" x14ac:dyDescent="0.35">
      <c r="A250">
        <v>202001</v>
      </c>
      <c r="B250" s="3">
        <v>45488</v>
      </c>
      <c r="C250">
        <v>131405</v>
      </c>
      <c r="D250">
        <v>300185</v>
      </c>
      <c r="E250" t="s">
        <v>773</v>
      </c>
      <c r="F250" t="s">
        <v>787</v>
      </c>
      <c r="G250">
        <v>1</v>
      </c>
      <c r="H250" t="str" cm="1">
        <f t="array" ref="H250">_xlfn._ARRAY(_xlfn._ARRAYROW(_xlfn._xlws.FILTER(tblSizes[[Size]:[Qty]],(tblSizes[Order ID]=tblSales[[#This Row],[Order ID]])*(tblSizes[Product]=tblSales[[#This Row],[Product Name]]),"")))</f>
        <v/>
      </c>
      <c r="I250" s="5">
        <v>29.99</v>
      </c>
      <c r="J250" t="s">
        <v>783</v>
      </c>
      <c r="K250" t="s">
        <v>784</v>
      </c>
      <c r="L250" s="6">
        <v>0.1</v>
      </c>
      <c r="M250" s="5">
        <v>2.9990000000000001</v>
      </c>
      <c r="N250" s="7">
        <v>26.991</v>
      </c>
      <c r="O250">
        <f ca="1">IF(LEFT(tblSales[[#This Row],[Category]],1)="A",RANDBETWEEN(1,4),RANDBETWEEN(2,7))</f>
        <v>2</v>
      </c>
      <c r="P250" s="7" t="str">
        <f>IF(COUNTIF($A$2:A250,A250)=1,SUMIFS(tblSales[Revenue],tblSales[Order ID],tblSales[[#This Row],[Order ID]]),"")</f>
        <v/>
      </c>
      <c r="Q250" t="str">
        <f>TEXT(tblSales[[#This Row],[Date]],"ddd")</f>
        <v>Mon</v>
      </c>
      <c r="R250">
        <f>1/COUNTIF(tblSales[Order ID],tblSales[[#This Row],[Order ID]])</f>
        <v>0.25</v>
      </c>
    </row>
    <row r="251" spans="1:18" x14ac:dyDescent="0.35">
      <c r="A251">
        <v>202002</v>
      </c>
      <c r="B251" s="3">
        <v>45493</v>
      </c>
      <c r="C251">
        <v>116404</v>
      </c>
      <c r="D251">
        <v>100253</v>
      </c>
      <c r="E251" t="s">
        <v>781</v>
      </c>
      <c r="F251" t="s">
        <v>810</v>
      </c>
      <c r="G251">
        <v>1</v>
      </c>
      <c r="H251" t="str" cm="1">
        <f t="array" ref="H251">_xlfn._ARRAY(_xlfn._ARRAYROW(_xlfn._xlws.FILTER(tblSizes[[Size]:[Qty]],(tblSizes[Order ID]=tblSales[[#This Row],[Order ID]])*(tblSizes[Product]=tblSales[[#This Row],[Product Name]]),"")))</f>
        <v/>
      </c>
      <c r="I251" s="5">
        <v>279</v>
      </c>
      <c r="J251" t="s">
        <v>775</v>
      </c>
      <c r="K251" t="s">
        <v>776</v>
      </c>
      <c r="L251" s="6" t="s">
        <v>776</v>
      </c>
      <c r="M251" s="5">
        <v>0</v>
      </c>
      <c r="N251" s="7">
        <v>279</v>
      </c>
      <c r="O251">
        <f ca="1">IF(LEFT(tblSales[[#This Row],[Category]],1)="A",RANDBETWEEN(1,4),RANDBETWEEN(2,7))</f>
        <v>7</v>
      </c>
      <c r="P251" s="7">
        <f>IF(COUNTIF($A$2:A251,A251)=1,SUMIFS(tblSales[Revenue],tblSales[Order ID],tblSales[[#This Row],[Order ID]]),"")</f>
        <v>279</v>
      </c>
      <c r="Q251" t="str">
        <f>TEXT(tblSales[[#This Row],[Date]],"ddd")</f>
        <v>Sat</v>
      </c>
      <c r="R251">
        <f>1/COUNTIF(tblSales[Order ID],tblSales[[#This Row],[Order ID]])</f>
        <v>1</v>
      </c>
    </row>
    <row r="252" spans="1:18" x14ac:dyDescent="0.35">
      <c r="A252">
        <v>202003</v>
      </c>
      <c r="B252" s="3">
        <v>45485</v>
      </c>
      <c r="C252">
        <v>131370</v>
      </c>
      <c r="D252">
        <v>200558</v>
      </c>
      <c r="E252" t="s">
        <v>777</v>
      </c>
      <c r="F252" t="s">
        <v>793</v>
      </c>
      <c r="G252">
        <v>1</v>
      </c>
      <c r="H252" t="str" cm="1">
        <f t="array" ref="H252">_xlfn._ARRAY(_xlfn._ARRAYROW(_xlfn._xlws.FILTER(tblSizes[[Size]:[Qty]],(tblSizes[Order ID]=tblSales[[#This Row],[Order ID]])*(tblSizes[Product]=tblSales[[#This Row],[Product Name]]),"")))</f>
        <v/>
      </c>
      <c r="I252" s="5">
        <v>18.989999999999998</v>
      </c>
      <c r="J252" t="s">
        <v>775</v>
      </c>
      <c r="K252" t="s">
        <v>776</v>
      </c>
      <c r="L252" s="6" t="s">
        <v>776</v>
      </c>
      <c r="M252" s="5">
        <v>0</v>
      </c>
      <c r="N252" s="7">
        <v>18.989999999999998</v>
      </c>
      <c r="O252">
        <f ca="1">IF(LEFT(tblSales[[#This Row],[Category]],1)="A",RANDBETWEEN(1,4),RANDBETWEEN(2,7))</f>
        <v>3</v>
      </c>
      <c r="P252" s="7">
        <f>IF(COUNTIF($A$2:A252,A252)=1,SUMIFS(tblSales[Revenue],tblSales[Order ID],tblSales[[#This Row],[Order ID]]),"")</f>
        <v>18.989999999999998</v>
      </c>
      <c r="Q252" t="str">
        <f>TEXT(tblSales[[#This Row],[Date]],"ddd")</f>
        <v>Fri</v>
      </c>
      <c r="R252">
        <f>1/COUNTIF(tblSales[Order ID],tblSales[[#This Row],[Order ID]])</f>
        <v>1</v>
      </c>
    </row>
    <row r="253" spans="1:18" x14ac:dyDescent="0.35">
      <c r="A253">
        <v>202004</v>
      </c>
      <c r="B253" s="3">
        <v>45493</v>
      </c>
      <c r="C253">
        <v>108698</v>
      </c>
      <c r="D253">
        <v>300191</v>
      </c>
      <c r="E253" t="s">
        <v>773</v>
      </c>
      <c r="F253" t="s">
        <v>791</v>
      </c>
      <c r="G253">
        <v>1</v>
      </c>
      <c r="H253" t="str" cm="1">
        <f t="array" ref="H253">_xlfn._ARRAY(_xlfn._ARRAYROW(_xlfn._xlws.FILTER(tblSizes[[Size]:[Qty]],(tblSizes[Order ID]=tblSales[[#This Row],[Order ID]])*(tblSizes[Product]=tblSales[[#This Row],[Product Name]]),"")))</f>
        <v/>
      </c>
      <c r="I253" s="5">
        <v>21.99</v>
      </c>
      <c r="J253" t="s">
        <v>783</v>
      </c>
      <c r="K253" t="s">
        <v>784</v>
      </c>
      <c r="L253" s="6">
        <v>0.1</v>
      </c>
      <c r="M253" s="5">
        <v>2.1989999999999998</v>
      </c>
      <c r="N253" s="7">
        <v>19.790999999999997</v>
      </c>
      <c r="O253">
        <f ca="1">IF(LEFT(tblSales[[#This Row],[Category]],1)="A",RANDBETWEEN(1,4),RANDBETWEEN(2,7))</f>
        <v>2</v>
      </c>
      <c r="P253" s="7">
        <f>IF(COUNTIF($A$2:A253,A253)=1,SUMIFS(tblSales[Revenue],tblSales[Order ID],tblSales[[#This Row],[Order ID]]),"")</f>
        <v>19.790999999999997</v>
      </c>
      <c r="Q253" t="str">
        <f>TEXT(tblSales[[#This Row],[Date]],"ddd")</f>
        <v>Sat</v>
      </c>
      <c r="R253">
        <f>1/COUNTIF(tblSales[Order ID],tblSales[[#This Row],[Order ID]])</f>
        <v>1</v>
      </c>
    </row>
    <row r="254" spans="1:18" x14ac:dyDescent="0.35">
      <c r="A254">
        <v>202005</v>
      </c>
      <c r="B254" s="3">
        <v>45485</v>
      </c>
      <c r="C254">
        <v>120115</v>
      </c>
      <c r="D254">
        <v>300190</v>
      </c>
      <c r="E254" t="s">
        <v>773</v>
      </c>
      <c r="F254" t="s">
        <v>774</v>
      </c>
      <c r="G254">
        <v>4</v>
      </c>
      <c r="H254" t="str" cm="1">
        <f t="array" ref="H254">_xlfn._ARRAY(_xlfn._ARRAYROW(_xlfn._xlws.FILTER(tblSizes[[Size]:[Qty]],(tblSizes[Order ID]=tblSales[[#This Row],[Order ID]])*(tblSizes[Product]=tblSales[[#This Row],[Product Name]]),"")))</f>
        <v/>
      </c>
      <c r="I254" s="5">
        <v>35.99</v>
      </c>
      <c r="J254" t="s">
        <v>775</v>
      </c>
      <c r="K254" t="s">
        <v>776</v>
      </c>
      <c r="L254" s="6" t="s">
        <v>776</v>
      </c>
      <c r="M254" s="5">
        <v>0</v>
      </c>
      <c r="N254" s="7">
        <v>143.96</v>
      </c>
      <c r="O254">
        <f ca="1">IF(LEFT(tblSales[[#This Row],[Category]],1)="A",RANDBETWEEN(1,4),RANDBETWEEN(2,7))</f>
        <v>3</v>
      </c>
      <c r="P254" s="7">
        <f>IF(COUNTIF($A$2:A254,A254)=1,SUMIFS(tblSales[Revenue],tblSales[Order ID],tblSales[[#This Row],[Order ID]]),"")</f>
        <v>1396.9</v>
      </c>
      <c r="Q254" t="str">
        <f>TEXT(tblSales[[#This Row],[Date]],"ddd")</f>
        <v>Fri</v>
      </c>
      <c r="R254">
        <f>1/COUNTIF(tblSales[Order ID],tblSales[[#This Row],[Order ID]])</f>
        <v>0.16666666666666666</v>
      </c>
    </row>
    <row r="255" spans="1:18" x14ac:dyDescent="0.35">
      <c r="A255">
        <v>202005</v>
      </c>
      <c r="B255" s="3">
        <v>45485</v>
      </c>
      <c r="C255">
        <v>120115</v>
      </c>
      <c r="D255">
        <v>200556</v>
      </c>
      <c r="E255" t="s">
        <v>777</v>
      </c>
      <c r="F255" t="s">
        <v>779</v>
      </c>
      <c r="G255">
        <v>4</v>
      </c>
      <c r="H255" t="str" cm="1">
        <f t="array" ref="H255">_xlfn._ARRAY(_xlfn._ARRAYROW(_xlfn._xlws.FILTER(tblSizes[[Size]:[Qty]],(tblSizes[Order ID]=tblSales[[#This Row],[Order ID]])*(tblSizes[Product]=tblSales[[#This Row],[Product Name]]),"")))</f>
        <v/>
      </c>
      <c r="I255" s="5">
        <v>64.989999999999995</v>
      </c>
      <c r="J255" t="s">
        <v>775</v>
      </c>
      <c r="K255" t="s">
        <v>776</v>
      </c>
      <c r="L255" s="6" t="s">
        <v>776</v>
      </c>
      <c r="M255" s="5">
        <v>0</v>
      </c>
      <c r="N255" s="7">
        <v>259.95999999999998</v>
      </c>
      <c r="O255">
        <f ca="1">IF(LEFT(tblSales[[#This Row],[Category]],1)="A",RANDBETWEEN(1,4),RANDBETWEEN(2,7))</f>
        <v>4</v>
      </c>
      <c r="P255" s="7" t="str">
        <f>IF(COUNTIF($A$2:A255,A255)=1,SUMIFS(tblSales[Revenue],tblSales[Order ID],tblSales[[#This Row],[Order ID]]),"")</f>
        <v/>
      </c>
      <c r="Q255" t="str">
        <f>TEXT(tblSales[[#This Row],[Date]],"ddd")</f>
        <v>Fri</v>
      </c>
      <c r="R255">
        <f>1/COUNTIF(tblSales[Order ID],tblSales[[#This Row],[Order ID]])</f>
        <v>0.16666666666666666</v>
      </c>
    </row>
    <row r="256" spans="1:18" x14ac:dyDescent="0.35">
      <c r="A256">
        <v>202005</v>
      </c>
      <c r="B256" s="3">
        <v>45485</v>
      </c>
      <c r="C256">
        <v>120115</v>
      </c>
      <c r="D256">
        <v>100252</v>
      </c>
      <c r="E256" t="s">
        <v>781</v>
      </c>
      <c r="F256" t="s">
        <v>785</v>
      </c>
      <c r="G256">
        <v>1</v>
      </c>
      <c r="H256" t="str" cm="1">
        <f t="array" ref="H256">_xlfn._ARRAY(_xlfn._ARRAYROW(_xlfn._xlws.FILTER(tblSizes[[Size]:[Qty]],(tblSizes[Order ID]=tblSales[[#This Row],[Order ID]])*(tblSizes[Product]=tblSales[[#This Row],[Product Name]]),"")))</f>
        <v/>
      </c>
      <c r="I256" s="5">
        <v>449</v>
      </c>
      <c r="J256" t="s">
        <v>775</v>
      </c>
      <c r="K256" t="s">
        <v>776</v>
      </c>
      <c r="L256" s="6" t="s">
        <v>776</v>
      </c>
      <c r="M256" s="5">
        <v>0</v>
      </c>
      <c r="N256" s="7">
        <v>449</v>
      </c>
      <c r="O256">
        <f ca="1">IF(LEFT(tblSales[[#This Row],[Category]],1)="A",RANDBETWEEN(1,4),RANDBETWEEN(2,7))</f>
        <v>7</v>
      </c>
      <c r="P256" s="7" t="str">
        <f>IF(COUNTIF($A$2:A256,A256)=1,SUMIFS(tblSales[Revenue],tblSales[Order ID],tblSales[[#This Row],[Order ID]]),"")</f>
        <v/>
      </c>
      <c r="Q256" t="str">
        <f>TEXT(tblSales[[#This Row],[Date]],"ddd")</f>
        <v>Fri</v>
      </c>
      <c r="R256">
        <f>1/COUNTIF(tblSales[Order ID],tblSales[[#This Row],[Order ID]])</f>
        <v>0.16666666666666666</v>
      </c>
    </row>
    <row r="257" spans="1:18" x14ac:dyDescent="0.35">
      <c r="A257">
        <v>202005</v>
      </c>
      <c r="B257" s="3">
        <v>45485</v>
      </c>
      <c r="C257">
        <v>120115</v>
      </c>
      <c r="D257">
        <v>300185</v>
      </c>
      <c r="E257" t="s">
        <v>773</v>
      </c>
      <c r="F257" t="s">
        <v>787</v>
      </c>
      <c r="G257">
        <v>1</v>
      </c>
      <c r="H257" t="str" cm="1">
        <f t="array" ref="H257">_xlfn._ARRAY(_xlfn._ARRAYROW(_xlfn._xlws.FILTER(tblSizes[[Size]:[Qty]],(tblSizes[Order ID]=tblSales[[#This Row],[Order ID]])*(tblSizes[Product]=tblSales[[#This Row],[Product Name]]),"")))</f>
        <v/>
      </c>
      <c r="I257" s="5">
        <v>29.99</v>
      </c>
      <c r="J257" t="s">
        <v>775</v>
      </c>
      <c r="K257" t="s">
        <v>776</v>
      </c>
      <c r="L257" s="6" t="s">
        <v>776</v>
      </c>
      <c r="M257" s="5">
        <v>0</v>
      </c>
      <c r="N257" s="7">
        <v>29.99</v>
      </c>
      <c r="O257">
        <f ca="1">IF(LEFT(tblSales[[#This Row],[Category]],1)="A",RANDBETWEEN(1,4),RANDBETWEEN(2,7))</f>
        <v>4</v>
      </c>
      <c r="P257" s="7" t="str">
        <f>IF(COUNTIF($A$2:A257,A257)=1,SUMIFS(tblSales[Revenue],tblSales[Order ID],tblSales[[#This Row],[Order ID]]),"")</f>
        <v/>
      </c>
      <c r="Q257" t="str">
        <f>TEXT(tblSales[[#This Row],[Date]],"ddd")</f>
        <v>Fri</v>
      </c>
      <c r="R257">
        <f>1/COUNTIF(tblSales[Order ID],tblSales[[#This Row],[Order ID]])</f>
        <v>0.16666666666666666</v>
      </c>
    </row>
    <row r="258" spans="1:18" x14ac:dyDescent="0.35">
      <c r="A258">
        <v>202005</v>
      </c>
      <c r="B258" s="3">
        <v>45485</v>
      </c>
      <c r="C258">
        <v>120115</v>
      </c>
      <c r="D258">
        <v>200556</v>
      </c>
      <c r="E258" t="s">
        <v>777</v>
      </c>
      <c r="F258" t="s">
        <v>779</v>
      </c>
      <c r="G258">
        <v>1</v>
      </c>
      <c r="H258" t="str" cm="1">
        <f t="array" ref="H258">_xlfn._ARRAY(_xlfn._ARRAYROW(_xlfn._xlws.FILTER(tblSizes[[Size]:[Qty]],(tblSizes[Order ID]=tblSales[[#This Row],[Order ID]])*(tblSizes[Product]=tblSales[[#This Row],[Product Name]]),"")))</f>
        <v/>
      </c>
      <c r="I258" s="5">
        <v>64.989999999999995</v>
      </c>
      <c r="J258" t="s">
        <v>775</v>
      </c>
      <c r="K258" t="s">
        <v>776</v>
      </c>
      <c r="L258" s="6" t="s">
        <v>776</v>
      </c>
      <c r="M258" s="5">
        <v>0</v>
      </c>
      <c r="N258" s="7">
        <v>64.989999999999995</v>
      </c>
      <c r="O258">
        <f ca="1">IF(LEFT(tblSales[[#This Row],[Category]],1)="A",RANDBETWEEN(1,4),RANDBETWEEN(2,7))</f>
        <v>3</v>
      </c>
      <c r="P258" s="7" t="str">
        <f>IF(COUNTIF($A$2:A258,A258)=1,SUMIFS(tblSales[Revenue],tblSales[Order ID],tblSales[[#This Row],[Order ID]]),"")</f>
        <v/>
      </c>
      <c r="Q258" t="str">
        <f>TEXT(tblSales[[#This Row],[Date]],"ddd")</f>
        <v>Fri</v>
      </c>
      <c r="R258">
        <f>1/COUNTIF(tblSales[Order ID],tblSales[[#This Row],[Order ID]])</f>
        <v>0.16666666666666666</v>
      </c>
    </row>
    <row r="259" spans="1:18" x14ac:dyDescent="0.35">
      <c r="A259">
        <v>202005</v>
      </c>
      <c r="B259" s="3">
        <v>45485</v>
      </c>
      <c r="C259">
        <v>120115</v>
      </c>
      <c r="D259">
        <v>100252</v>
      </c>
      <c r="E259" t="s">
        <v>781</v>
      </c>
      <c r="F259" t="s">
        <v>785</v>
      </c>
      <c r="G259">
        <v>1</v>
      </c>
      <c r="H259" t="str" cm="1">
        <f t="array" ref="H259">_xlfn._ARRAY(_xlfn._ARRAYROW(_xlfn._xlws.FILTER(tblSizes[[Size]:[Qty]],(tblSizes[Order ID]=tblSales[[#This Row],[Order ID]])*(tblSizes[Product]=tblSales[[#This Row],[Product Name]]),"")))</f>
        <v/>
      </c>
      <c r="I259" s="5">
        <v>449</v>
      </c>
      <c r="J259" t="s">
        <v>775</v>
      </c>
      <c r="K259" t="s">
        <v>776</v>
      </c>
      <c r="L259" s="6" t="s">
        <v>776</v>
      </c>
      <c r="M259" s="5">
        <v>0</v>
      </c>
      <c r="N259" s="7">
        <v>449</v>
      </c>
      <c r="O259">
        <f ca="1">IF(LEFT(tblSales[[#This Row],[Category]],1)="A",RANDBETWEEN(1,4),RANDBETWEEN(2,7))</f>
        <v>6</v>
      </c>
      <c r="P259" s="7" t="str">
        <f>IF(COUNTIF($A$2:A259,A259)=1,SUMIFS(tblSales[Revenue],tblSales[Order ID],tblSales[[#This Row],[Order ID]]),"")</f>
        <v/>
      </c>
      <c r="Q259" t="str">
        <f>TEXT(tblSales[[#This Row],[Date]],"ddd")</f>
        <v>Fri</v>
      </c>
      <c r="R259">
        <f>1/COUNTIF(tblSales[Order ID],tblSales[[#This Row],[Order ID]])</f>
        <v>0.16666666666666666</v>
      </c>
    </row>
    <row r="260" spans="1:18" x14ac:dyDescent="0.35">
      <c r="A260">
        <v>202006</v>
      </c>
      <c r="B260" s="3">
        <v>45492</v>
      </c>
      <c r="C260">
        <v>105684</v>
      </c>
      <c r="D260">
        <v>200555</v>
      </c>
      <c r="E260" t="s">
        <v>777</v>
      </c>
      <c r="F260" t="s">
        <v>808</v>
      </c>
      <c r="G260">
        <v>1</v>
      </c>
      <c r="H260" t="str" cm="1">
        <f t="array" ref="H260">_xlfn._ARRAY(_xlfn._ARRAYROW(_xlfn._xlws.FILTER(tblSizes[[Size]:[Qty]],(tblSizes[Order ID]=tblSales[[#This Row],[Order ID]])*(tblSizes[Product]=tblSales[[#This Row],[Product Name]]),"")))</f>
        <v/>
      </c>
      <c r="I260" s="5">
        <v>39.99</v>
      </c>
      <c r="J260" t="s">
        <v>775</v>
      </c>
      <c r="K260" t="s">
        <v>776</v>
      </c>
      <c r="L260" s="6" t="s">
        <v>776</v>
      </c>
      <c r="M260" s="5">
        <v>0</v>
      </c>
      <c r="N260" s="7">
        <v>39.99</v>
      </c>
      <c r="O260">
        <f ca="1">IF(LEFT(tblSales[[#This Row],[Category]],1)="A",RANDBETWEEN(1,4),RANDBETWEEN(2,7))</f>
        <v>4</v>
      </c>
      <c r="P260" s="7">
        <f>IF(COUNTIF($A$2:A260,A260)=1,SUMIFS(tblSales[Revenue],tblSales[Order ID],tblSales[[#This Row],[Order ID]]),"")</f>
        <v>115.94999999999999</v>
      </c>
      <c r="Q260" t="str">
        <f>TEXT(tblSales[[#This Row],[Date]],"ddd")</f>
        <v>Fri</v>
      </c>
      <c r="R260">
        <f>1/COUNTIF(tblSales[Order ID],tblSales[[#This Row],[Order ID]])</f>
        <v>0.5</v>
      </c>
    </row>
    <row r="261" spans="1:18" x14ac:dyDescent="0.35">
      <c r="A261">
        <v>202006</v>
      </c>
      <c r="B261" s="3">
        <v>45492</v>
      </c>
      <c r="C261">
        <v>105684</v>
      </c>
      <c r="D261">
        <v>200549</v>
      </c>
      <c r="E261" t="s">
        <v>777</v>
      </c>
      <c r="F261" t="s">
        <v>778</v>
      </c>
      <c r="G261">
        <v>4</v>
      </c>
      <c r="H261" t="str" cm="1">
        <f t="array" ref="H261">_xlfn._ARRAY(_xlfn._ARRAYROW(_xlfn._xlws.FILTER(tblSizes[[Size]:[Qty]],(tblSizes[Order ID]=tblSales[[#This Row],[Order ID]])*(tblSizes[Product]=tblSales[[#This Row],[Product Name]]),"")))</f>
        <v/>
      </c>
      <c r="I261" s="5">
        <v>18.989999999999998</v>
      </c>
      <c r="J261" t="s">
        <v>775</v>
      </c>
      <c r="K261" t="s">
        <v>776</v>
      </c>
      <c r="L261" s="6" t="s">
        <v>776</v>
      </c>
      <c r="M261" s="5">
        <v>0</v>
      </c>
      <c r="N261" s="7">
        <v>75.959999999999994</v>
      </c>
      <c r="O261">
        <f ca="1">IF(LEFT(tblSales[[#This Row],[Category]],1)="A",RANDBETWEEN(1,4),RANDBETWEEN(2,7))</f>
        <v>4</v>
      </c>
      <c r="P261" s="7" t="str">
        <f>IF(COUNTIF($A$2:A261,A261)=1,SUMIFS(tblSales[Revenue],tblSales[Order ID],tblSales[[#This Row],[Order ID]]),"")</f>
        <v/>
      </c>
      <c r="Q261" t="str">
        <f>TEXT(tblSales[[#This Row],[Date]],"ddd")</f>
        <v>Fri</v>
      </c>
      <c r="R261">
        <f>1/COUNTIF(tblSales[Order ID],tblSales[[#This Row],[Order ID]])</f>
        <v>0.5</v>
      </c>
    </row>
    <row r="262" spans="1:18" x14ac:dyDescent="0.35">
      <c r="A262">
        <v>202007</v>
      </c>
      <c r="B262" s="3">
        <v>45492</v>
      </c>
      <c r="C262">
        <v>113820</v>
      </c>
      <c r="D262">
        <v>100250</v>
      </c>
      <c r="E262" t="s">
        <v>781</v>
      </c>
      <c r="F262" t="s">
        <v>797</v>
      </c>
      <c r="G262">
        <v>1</v>
      </c>
      <c r="H262" t="str" cm="1">
        <f t="array" ref="H262">_xlfn._ARRAY(_xlfn._ARRAYROW(_xlfn._xlws.FILTER(tblSizes[[Size]:[Qty]],(tblSizes[Order ID]=tblSales[[#This Row],[Order ID]])*(tblSizes[Product]=tblSales[[#This Row],[Product Name]]),"")))</f>
        <v/>
      </c>
      <c r="I262" s="5">
        <v>189</v>
      </c>
      <c r="J262" t="s">
        <v>775</v>
      </c>
      <c r="K262" t="s">
        <v>776</v>
      </c>
      <c r="L262" s="6" t="s">
        <v>776</v>
      </c>
      <c r="M262" s="5">
        <v>0</v>
      </c>
      <c r="N262" s="7">
        <v>189</v>
      </c>
      <c r="O262">
        <f ca="1">IF(LEFT(tblSales[[#This Row],[Category]],1)="A",RANDBETWEEN(1,4),RANDBETWEEN(2,7))</f>
        <v>2</v>
      </c>
      <c r="P262" s="7">
        <f>IF(COUNTIF($A$2:A262,A262)=1,SUMIFS(tblSales[Revenue],tblSales[Order ID],tblSales[[#This Row],[Order ID]]),"")</f>
        <v>189</v>
      </c>
      <c r="Q262" t="str">
        <f>TEXT(tblSales[[#This Row],[Date]],"ddd")</f>
        <v>Fri</v>
      </c>
      <c r="R262">
        <f>1/COUNTIF(tblSales[Order ID],tblSales[[#This Row],[Order ID]])</f>
        <v>1</v>
      </c>
    </row>
    <row r="263" spans="1:18" x14ac:dyDescent="0.35">
      <c r="A263">
        <v>202008</v>
      </c>
      <c r="B263" s="3">
        <v>45483</v>
      </c>
      <c r="C263">
        <v>124781</v>
      </c>
      <c r="D263">
        <v>200556</v>
      </c>
      <c r="E263" t="s">
        <v>777</v>
      </c>
      <c r="F263" t="s">
        <v>779</v>
      </c>
      <c r="G263">
        <v>1</v>
      </c>
      <c r="H263" t="str" cm="1">
        <f t="array" ref="H263">_xlfn._ARRAY(_xlfn._ARRAYROW(_xlfn._xlws.FILTER(tblSizes[[Size]:[Qty]],(tblSizes[Order ID]=tblSales[[#This Row],[Order ID]])*(tblSizes[Product]=tblSales[[#This Row],[Product Name]]),"")))</f>
        <v/>
      </c>
      <c r="I263" s="5">
        <v>64.989999999999995</v>
      </c>
      <c r="J263" t="s">
        <v>775</v>
      </c>
      <c r="K263" t="s">
        <v>776</v>
      </c>
      <c r="L263" s="6" t="s">
        <v>776</v>
      </c>
      <c r="M263" s="5">
        <v>0</v>
      </c>
      <c r="N263" s="7">
        <v>64.989999999999995</v>
      </c>
      <c r="O263">
        <f ca="1">IF(LEFT(tblSales[[#This Row],[Category]],1)="A",RANDBETWEEN(1,4),RANDBETWEEN(2,7))</f>
        <v>2</v>
      </c>
      <c r="P263" s="7">
        <f>IF(COUNTIF($A$2:A263,A263)=1,SUMIFS(tblSales[Revenue],tblSales[Order ID],tblSales[[#This Row],[Order ID]]),"")</f>
        <v>2611.9899999999998</v>
      </c>
      <c r="Q263" t="str">
        <f>TEXT(tblSales[[#This Row],[Date]],"ddd")</f>
        <v>Wed</v>
      </c>
      <c r="R263">
        <f>1/COUNTIF(tblSales[Order ID],tblSales[[#This Row],[Order ID]])</f>
        <v>0.25</v>
      </c>
    </row>
    <row r="264" spans="1:18" x14ac:dyDescent="0.35">
      <c r="A264">
        <v>202008</v>
      </c>
      <c r="B264" s="3">
        <v>45483</v>
      </c>
      <c r="C264">
        <v>124781</v>
      </c>
      <c r="D264">
        <v>100252</v>
      </c>
      <c r="E264" t="s">
        <v>781</v>
      </c>
      <c r="F264" t="s">
        <v>785</v>
      </c>
      <c r="G264">
        <v>1</v>
      </c>
      <c r="H264" t="str" cm="1">
        <f t="array" ref="H264">_xlfn._ARRAY(_xlfn._ARRAYROW(_xlfn._xlws.FILTER(tblSizes[[Size]:[Qty]],(tblSizes[Order ID]=tblSales[[#This Row],[Order ID]])*(tblSizes[Product]=tblSales[[#This Row],[Product Name]]),"")))</f>
        <v/>
      </c>
      <c r="I264" s="5">
        <v>449</v>
      </c>
      <c r="J264" t="s">
        <v>775</v>
      </c>
      <c r="K264" t="s">
        <v>776</v>
      </c>
      <c r="L264" s="6" t="s">
        <v>776</v>
      </c>
      <c r="M264" s="5">
        <v>0</v>
      </c>
      <c r="N264" s="7">
        <v>449</v>
      </c>
      <c r="O264">
        <f ca="1">IF(LEFT(tblSales[[#This Row],[Category]],1)="A",RANDBETWEEN(1,4),RANDBETWEEN(2,7))</f>
        <v>5</v>
      </c>
      <c r="P264" s="7" t="str">
        <f>IF(COUNTIF($A$2:A264,A264)=1,SUMIFS(tblSales[Revenue],tblSales[Order ID],tblSales[[#This Row],[Order ID]]),"")</f>
        <v/>
      </c>
      <c r="Q264" t="str">
        <f>TEXT(tblSales[[#This Row],[Date]],"ddd")</f>
        <v>Wed</v>
      </c>
      <c r="R264">
        <f>1/COUNTIF(tblSales[Order ID],tblSales[[#This Row],[Order ID]])</f>
        <v>0.25</v>
      </c>
    </row>
    <row r="265" spans="1:18" x14ac:dyDescent="0.35">
      <c r="A265">
        <v>202008</v>
      </c>
      <c r="B265" s="3">
        <v>45483</v>
      </c>
      <c r="C265">
        <v>124781</v>
      </c>
      <c r="D265">
        <v>100254</v>
      </c>
      <c r="E265" t="s">
        <v>781</v>
      </c>
      <c r="F265" t="s">
        <v>789</v>
      </c>
      <c r="G265">
        <v>1</v>
      </c>
      <c r="H265" t="str" cm="1">
        <f t="array" ref="H265">_xlfn._ARRAY(_xlfn._ARRAYROW(_xlfn._xlws.FILTER(tblSizes[[Size]:[Qty]],(tblSizes[Order ID]=tblSales[[#This Row],[Order ID]])*(tblSizes[Product]=tblSales[[#This Row],[Product Name]]),"")))</f>
        <v/>
      </c>
      <c r="I265" s="5">
        <v>799</v>
      </c>
      <c r="J265" t="s">
        <v>775</v>
      </c>
      <c r="K265" t="s">
        <v>776</v>
      </c>
      <c r="L265" s="6" t="s">
        <v>776</v>
      </c>
      <c r="M265" s="5">
        <v>0</v>
      </c>
      <c r="N265" s="7">
        <v>799</v>
      </c>
      <c r="O265">
        <f ca="1">IF(LEFT(tblSales[[#This Row],[Category]],1)="A",RANDBETWEEN(1,4),RANDBETWEEN(2,7))</f>
        <v>7</v>
      </c>
      <c r="P265" s="7" t="str">
        <f>IF(COUNTIF($A$2:A265,A265)=1,SUMIFS(tblSales[Revenue],tblSales[Order ID],tblSales[[#This Row],[Order ID]]),"")</f>
        <v/>
      </c>
      <c r="Q265" t="str">
        <f>TEXT(tblSales[[#This Row],[Date]],"ddd")</f>
        <v>Wed</v>
      </c>
      <c r="R265">
        <f>1/COUNTIF(tblSales[Order ID],tblSales[[#This Row],[Order ID]])</f>
        <v>0.25</v>
      </c>
    </row>
    <row r="266" spans="1:18" x14ac:dyDescent="0.35">
      <c r="A266">
        <v>202008</v>
      </c>
      <c r="B266" s="3">
        <v>45483</v>
      </c>
      <c r="C266">
        <v>124781</v>
      </c>
      <c r="D266">
        <v>100255</v>
      </c>
      <c r="E266" t="s">
        <v>781</v>
      </c>
      <c r="F266" t="s">
        <v>803</v>
      </c>
      <c r="G266">
        <v>1</v>
      </c>
      <c r="H266" t="str" cm="1">
        <f t="array" ref="H266">_xlfn._ARRAY(_xlfn._ARRAYROW(_xlfn._xlws.FILTER(tblSizes[[Size]:[Qty]],(tblSizes[Order ID]=tblSales[[#This Row],[Order ID]])*(tblSizes[Product]=tblSales[[#This Row],[Product Name]]),"")))</f>
        <v/>
      </c>
      <c r="I266" s="5">
        <v>1299</v>
      </c>
      <c r="J266" t="s">
        <v>775</v>
      </c>
      <c r="K266" t="s">
        <v>776</v>
      </c>
      <c r="L266" s="6" t="s">
        <v>776</v>
      </c>
      <c r="M266" s="5">
        <v>0</v>
      </c>
      <c r="N266" s="7">
        <v>1299</v>
      </c>
      <c r="O266">
        <f ca="1">IF(LEFT(tblSales[[#This Row],[Category]],1)="A",RANDBETWEEN(1,4),RANDBETWEEN(2,7))</f>
        <v>4</v>
      </c>
      <c r="P266" s="7" t="str">
        <f>IF(COUNTIF($A$2:A266,A266)=1,SUMIFS(tblSales[Revenue],tblSales[Order ID],tblSales[[#This Row],[Order ID]]),"")</f>
        <v/>
      </c>
      <c r="Q266" t="str">
        <f>TEXT(tblSales[[#This Row],[Date]],"ddd")</f>
        <v>Wed</v>
      </c>
      <c r="R266">
        <f>1/COUNTIF(tblSales[Order ID],tblSales[[#This Row],[Order ID]])</f>
        <v>0.25</v>
      </c>
    </row>
    <row r="267" spans="1:18" x14ac:dyDescent="0.35">
      <c r="A267">
        <v>202009</v>
      </c>
      <c r="B267" s="3">
        <v>45484</v>
      </c>
      <c r="C267">
        <v>121178</v>
      </c>
      <c r="D267">
        <v>200559</v>
      </c>
      <c r="E267" t="s">
        <v>777</v>
      </c>
      <c r="F267" t="s">
        <v>780</v>
      </c>
      <c r="G267">
        <v>5</v>
      </c>
      <c r="H267" t="str" cm="1">
        <f t="array" ref="H267">_xlfn._ARRAY(_xlfn._ARRAYROW(_xlfn._xlws.FILTER(tblSizes[[Size]:[Qty]],(tblSizes[Order ID]=tblSales[[#This Row],[Order ID]])*(tblSizes[Product]=tblSales[[#This Row],[Product Name]]),"")))</f>
        <v/>
      </c>
      <c r="I267" s="5">
        <v>59.99</v>
      </c>
      <c r="J267" t="s">
        <v>775</v>
      </c>
      <c r="K267" t="s">
        <v>776</v>
      </c>
      <c r="L267" s="6" t="s">
        <v>776</v>
      </c>
      <c r="M267" s="5">
        <v>0</v>
      </c>
      <c r="N267" s="7">
        <v>299.95</v>
      </c>
      <c r="O267">
        <f ca="1">IF(LEFT(tblSales[[#This Row],[Category]],1)="A",RANDBETWEEN(1,4),RANDBETWEEN(2,7))</f>
        <v>4</v>
      </c>
      <c r="P267" s="7">
        <f>IF(COUNTIF($A$2:A267,A267)=1,SUMIFS(tblSales[Revenue],tblSales[Order ID],tblSales[[#This Row],[Order ID]]),"")</f>
        <v>895.90000000000009</v>
      </c>
      <c r="Q267" t="str">
        <f>TEXT(tblSales[[#This Row],[Date]],"ddd")</f>
        <v>Thu</v>
      </c>
      <c r="R267">
        <f>1/COUNTIF(tblSales[Order ID],tblSales[[#This Row],[Order ID]])</f>
        <v>0.2</v>
      </c>
    </row>
    <row r="268" spans="1:18" x14ac:dyDescent="0.35">
      <c r="A268">
        <v>202009</v>
      </c>
      <c r="B268" s="3">
        <v>45484</v>
      </c>
      <c r="C268">
        <v>121178</v>
      </c>
      <c r="D268">
        <v>100252</v>
      </c>
      <c r="E268" t="s">
        <v>781</v>
      </c>
      <c r="F268" t="s">
        <v>785</v>
      </c>
      <c r="G268">
        <v>1</v>
      </c>
      <c r="H268" t="str" cm="1">
        <f t="array" ref="H268">_xlfn._ARRAY(_xlfn._ARRAYROW(_xlfn._xlws.FILTER(tblSizes[[Size]:[Qty]],(tblSizes[Order ID]=tblSales[[#This Row],[Order ID]])*(tblSizes[Product]=tblSales[[#This Row],[Product Name]]),"")))</f>
        <v/>
      </c>
      <c r="I268" s="5">
        <v>449</v>
      </c>
      <c r="J268" t="s">
        <v>775</v>
      </c>
      <c r="K268" t="s">
        <v>776</v>
      </c>
      <c r="L268" s="6" t="s">
        <v>776</v>
      </c>
      <c r="M268" s="5">
        <v>0</v>
      </c>
      <c r="N268" s="7">
        <v>449</v>
      </c>
      <c r="O268">
        <f ca="1">IF(LEFT(tblSales[[#This Row],[Category]],1)="A",RANDBETWEEN(1,4),RANDBETWEEN(2,7))</f>
        <v>2</v>
      </c>
      <c r="P268" s="7" t="str">
        <f>IF(COUNTIF($A$2:A268,A268)=1,SUMIFS(tblSales[Revenue],tblSales[Order ID],tblSales[[#This Row],[Order ID]]),"")</f>
        <v/>
      </c>
      <c r="Q268" t="str">
        <f>TEXT(tblSales[[#This Row],[Date]],"ddd")</f>
        <v>Thu</v>
      </c>
      <c r="R268">
        <f>1/COUNTIF(tblSales[Order ID],tblSales[[#This Row],[Order ID]])</f>
        <v>0.2</v>
      </c>
    </row>
    <row r="269" spans="1:18" x14ac:dyDescent="0.35">
      <c r="A269">
        <v>202009</v>
      </c>
      <c r="B269" s="3">
        <v>45484</v>
      </c>
      <c r="C269">
        <v>121178</v>
      </c>
      <c r="D269">
        <v>300185</v>
      </c>
      <c r="E269" t="s">
        <v>773</v>
      </c>
      <c r="F269" t="s">
        <v>787</v>
      </c>
      <c r="G269">
        <v>1</v>
      </c>
      <c r="H269" t="str" cm="1">
        <f t="array" ref="H269">_xlfn._ARRAY(_xlfn._ARRAYROW(_xlfn._xlws.FILTER(tblSizes[[Size]:[Qty]],(tblSizes[Order ID]=tblSales[[#This Row],[Order ID]])*(tblSizes[Product]=tblSales[[#This Row],[Product Name]]),"")))</f>
        <v/>
      </c>
      <c r="I269" s="5">
        <v>29.99</v>
      </c>
      <c r="J269" t="s">
        <v>775</v>
      </c>
      <c r="K269" t="s">
        <v>776</v>
      </c>
      <c r="L269" s="6" t="s">
        <v>776</v>
      </c>
      <c r="M269" s="5">
        <v>0</v>
      </c>
      <c r="N269" s="7">
        <v>29.99</v>
      </c>
      <c r="O269">
        <f ca="1">IF(LEFT(tblSales[[#This Row],[Category]],1)="A",RANDBETWEEN(1,4),RANDBETWEEN(2,7))</f>
        <v>3</v>
      </c>
      <c r="P269" s="7" t="str">
        <f>IF(COUNTIF($A$2:A269,A269)=1,SUMIFS(tblSales[Revenue],tblSales[Order ID],tblSales[[#This Row],[Order ID]]),"")</f>
        <v/>
      </c>
      <c r="Q269" t="str">
        <f>TEXT(tblSales[[#This Row],[Date]],"ddd")</f>
        <v>Thu</v>
      </c>
      <c r="R269">
        <f>1/COUNTIF(tblSales[Order ID],tblSales[[#This Row],[Order ID]])</f>
        <v>0.2</v>
      </c>
    </row>
    <row r="270" spans="1:18" x14ac:dyDescent="0.35">
      <c r="A270">
        <v>202009</v>
      </c>
      <c r="B270" s="3">
        <v>45484</v>
      </c>
      <c r="C270">
        <v>121178</v>
      </c>
      <c r="D270">
        <v>200559</v>
      </c>
      <c r="E270" t="s">
        <v>777</v>
      </c>
      <c r="F270" t="s">
        <v>780</v>
      </c>
      <c r="G270">
        <v>1</v>
      </c>
      <c r="H270" t="str" cm="1">
        <f t="array" ref="H270">_xlfn._ARRAY(_xlfn._ARRAYROW(_xlfn._xlws.FILTER(tblSizes[[Size]:[Qty]],(tblSizes[Order ID]=tblSales[[#This Row],[Order ID]])*(tblSizes[Product]=tblSales[[#This Row],[Product Name]]),"")))</f>
        <v/>
      </c>
      <c r="I270" s="5">
        <v>59.99</v>
      </c>
      <c r="J270" t="s">
        <v>775</v>
      </c>
      <c r="K270" t="s">
        <v>776</v>
      </c>
      <c r="L270" s="6" t="s">
        <v>776</v>
      </c>
      <c r="M270" s="5">
        <v>0</v>
      </c>
      <c r="N270" s="7">
        <v>59.99</v>
      </c>
      <c r="O270">
        <f ca="1">IF(LEFT(tblSales[[#This Row],[Category]],1)="A",RANDBETWEEN(1,4),RANDBETWEEN(2,7))</f>
        <v>2</v>
      </c>
      <c r="P270" s="7" t="str">
        <f>IF(COUNTIF($A$2:A270,A270)=1,SUMIFS(tblSales[Revenue],tblSales[Order ID],tblSales[[#This Row],[Order ID]]),"")</f>
        <v/>
      </c>
      <c r="Q270" t="str">
        <f>TEXT(tblSales[[#This Row],[Date]],"ddd")</f>
        <v>Thu</v>
      </c>
      <c r="R270">
        <f>1/COUNTIF(tblSales[Order ID],tblSales[[#This Row],[Order ID]])</f>
        <v>0.2</v>
      </c>
    </row>
    <row r="271" spans="1:18" x14ac:dyDescent="0.35">
      <c r="A271">
        <v>202009</v>
      </c>
      <c r="B271" s="3">
        <v>45484</v>
      </c>
      <c r="C271">
        <v>121178</v>
      </c>
      <c r="D271">
        <v>200549</v>
      </c>
      <c r="E271" t="s">
        <v>777</v>
      </c>
      <c r="F271" t="s">
        <v>778</v>
      </c>
      <c r="G271">
        <v>3</v>
      </c>
      <c r="H271" t="str" cm="1">
        <f t="array" ref="H271">_xlfn._ARRAY(_xlfn._ARRAYROW(_xlfn._xlws.FILTER(tblSizes[[Size]:[Qty]],(tblSizes[Order ID]=tblSales[[#This Row],[Order ID]])*(tblSizes[Product]=tblSales[[#This Row],[Product Name]]),"")))</f>
        <v/>
      </c>
      <c r="I271" s="5">
        <v>18.989999999999998</v>
      </c>
      <c r="J271" t="s">
        <v>775</v>
      </c>
      <c r="K271" t="s">
        <v>776</v>
      </c>
      <c r="L271" s="6" t="s">
        <v>776</v>
      </c>
      <c r="M271" s="5">
        <v>0</v>
      </c>
      <c r="N271" s="7">
        <v>56.97</v>
      </c>
      <c r="O271">
        <f ca="1">IF(LEFT(tblSales[[#This Row],[Category]],1)="A",RANDBETWEEN(1,4),RANDBETWEEN(2,7))</f>
        <v>2</v>
      </c>
      <c r="P271" s="7" t="str">
        <f>IF(COUNTIF($A$2:A271,A271)=1,SUMIFS(tblSales[Revenue],tblSales[Order ID],tblSales[[#This Row],[Order ID]]),"")</f>
        <v/>
      </c>
      <c r="Q271" t="str">
        <f>TEXT(tblSales[[#This Row],[Date]],"ddd")</f>
        <v>Thu</v>
      </c>
      <c r="R271">
        <f>1/COUNTIF(tblSales[Order ID],tblSales[[#This Row],[Order ID]])</f>
        <v>0.2</v>
      </c>
    </row>
    <row r="272" spans="1:18" x14ac:dyDescent="0.35">
      <c r="A272">
        <v>202010</v>
      </c>
      <c r="B272" s="3">
        <v>45493</v>
      </c>
      <c r="C272">
        <v>113848</v>
      </c>
      <c r="D272">
        <v>200548</v>
      </c>
      <c r="E272" t="s">
        <v>777</v>
      </c>
      <c r="F272" t="s">
        <v>802</v>
      </c>
      <c r="G272">
        <v>1</v>
      </c>
      <c r="H272" t="str" cm="1">
        <f t="array" ref="H272">_xlfn._ARRAY(_xlfn._ARRAYROW(_xlfn._xlws.FILTER(tblSizes[[Size]:[Qty]],(tblSizes[Order ID]=tblSales[[#This Row],[Order ID]])*(tblSizes[Product]=tblSales[[#This Row],[Product Name]]),"")))</f>
        <v/>
      </c>
      <c r="I272" s="5">
        <v>29.99</v>
      </c>
      <c r="J272" t="s">
        <v>775</v>
      </c>
      <c r="K272" t="s">
        <v>776</v>
      </c>
      <c r="L272" s="6" t="s">
        <v>776</v>
      </c>
      <c r="M272" s="5">
        <v>0</v>
      </c>
      <c r="N272" s="7">
        <v>29.99</v>
      </c>
      <c r="O272">
        <f ca="1">IF(LEFT(tblSales[[#This Row],[Category]],1)="A",RANDBETWEEN(1,4),RANDBETWEEN(2,7))</f>
        <v>3</v>
      </c>
      <c r="P272" s="7">
        <f>IF(COUNTIF($A$2:A272,A272)=1,SUMIFS(tblSales[Revenue],tblSales[Order ID],tblSales[[#This Row],[Order ID]]),"")</f>
        <v>29.99</v>
      </c>
      <c r="Q272" t="str">
        <f>TEXT(tblSales[[#This Row],[Date]],"ddd")</f>
        <v>Sat</v>
      </c>
      <c r="R272">
        <f>1/COUNTIF(tblSales[Order ID],tblSales[[#This Row],[Order ID]])</f>
        <v>1</v>
      </c>
    </row>
    <row r="273" spans="1:18" x14ac:dyDescent="0.35">
      <c r="A273">
        <v>202011</v>
      </c>
      <c r="B273" s="3">
        <v>45492</v>
      </c>
      <c r="C273">
        <v>118499</v>
      </c>
      <c r="D273">
        <v>200549</v>
      </c>
      <c r="E273" t="s">
        <v>777</v>
      </c>
      <c r="F273" t="s">
        <v>778</v>
      </c>
      <c r="G273">
        <v>1</v>
      </c>
      <c r="H273" t="str" cm="1">
        <f t="array" ref="H273">_xlfn._ARRAY(_xlfn._ARRAYROW(_xlfn._xlws.FILTER(tblSizes[[Size]:[Qty]],(tblSizes[Order ID]=tblSales[[#This Row],[Order ID]])*(tblSizes[Product]=tblSales[[#This Row],[Product Name]]),"")))</f>
        <v/>
      </c>
      <c r="I273" s="5">
        <v>18.989999999999998</v>
      </c>
      <c r="J273" t="s">
        <v>775</v>
      </c>
      <c r="K273" t="s">
        <v>776</v>
      </c>
      <c r="L273" s="6" t="s">
        <v>776</v>
      </c>
      <c r="M273" s="5">
        <v>0</v>
      </c>
      <c r="N273" s="7">
        <v>18.989999999999998</v>
      </c>
      <c r="O273">
        <f ca="1">IF(LEFT(tblSales[[#This Row],[Category]],1)="A",RANDBETWEEN(1,4),RANDBETWEEN(2,7))</f>
        <v>1</v>
      </c>
      <c r="P273" s="7">
        <f>IF(COUNTIF($A$2:A273,A273)=1,SUMIFS(tblSales[Revenue],tblSales[Order ID],tblSales[[#This Row],[Order ID]]),"")</f>
        <v>4769.9299999999994</v>
      </c>
      <c r="Q273" t="str">
        <f>TEXT(tblSales[[#This Row],[Date]],"ddd")</f>
        <v>Fri</v>
      </c>
      <c r="R273">
        <f>1/COUNTIF(tblSales[Order ID],tblSales[[#This Row],[Order ID]])</f>
        <v>0.2</v>
      </c>
    </row>
    <row r="274" spans="1:18" x14ac:dyDescent="0.35">
      <c r="A274">
        <v>202011</v>
      </c>
      <c r="B274" s="3">
        <v>45492</v>
      </c>
      <c r="C274">
        <v>118499</v>
      </c>
      <c r="D274">
        <v>100256</v>
      </c>
      <c r="E274" t="s">
        <v>781</v>
      </c>
      <c r="F274" t="s">
        <v>799</v>
      </c>
      <c r="G274">
        <v>3</v>
      </c>
      <c r="H274" t="str" cm="1">
        <f t="array" ref="H274">_xlfn._ARRAY(_xlfn._ARRAYROW(_xlfn._xlws.FILTER(tblSizes[[Size]:[Qty]],(tblSizes[Order ID]=tblSales[[#This Row],[Order ID]])*(tblSizes[Product]=tblSales[[#This Row],[Product Name]]),"")))</f>
        <v/>
      </c>
      <c r="I274" s="5">
        <v>1499</v>
      </c>
      <c r="J274" t="s">
        <v>775</v>
      </c>
      <c r="K274" t="s">
        <v>776</v>
      </c>
      <c r="L274" s="6" t="s">
        <v>776</v>
      </c>
      <c r="M274" s="5">
        <v>0</v>
      </c>
      <c r="N274" s="7">
        <v>4497</v>
      </c>
      <c r="O274">
        <f ca="1">IF(LEFT(tblSales[[#This Row],[Category]],1)="A",RANDBETWEEN(1,4),RANDBETWEEN(2,7))</f>
        <v>6</v>
      </c>
      <c r="P274" s="7" t="str">
        <f>IF(COUNTIF($A$2:A274,A274)=1,SUMIFS(tblSales[Revenue],tblSales[Order ID],tblSales[[#This Row],[Order ID]]),"")</f>
        <v/>
      </c>
      <c r="Q274" t="str">
        <f>TEXT(tblSales[[#This Row],[Date]],"ddd")</f>
        <v>Fri</v>
      </c>
      <c r="R274">
        <f>1/COUNTIF(tblSales[Order ID],tblSales[[#This Row],[Order ID]])</f>
        <v>0.2</v>
      </c>
    </row>
    <row r="275" spans="1:18" x14ac:dyDescent="0.35">
      <c r="A275">
        <v>202011</v>
      </c>
      <c r="B275" s="3">
        <v>45492</v>
      </c>
      <c r="C275">
        <v>118499</v>
      </c>
      <c r="D275">
        <v>200559</v>
      </c>
      <c r="E275" t="s">
        <v>777</v>
      </c>
      <c r="F275" t="s">
        <v>780</v>
      </c>
      <c r="G275">
        <v>3</v>
      </c>
      <c r="H275" t="str" cm="1">
        <f t="array" ref="H275">_xlfn._ARRAY(_xlfn._ARRAYROW(_xlfn._xlws.FILTER(tblSizes[[Size]:[Qty]],(tblSizes[Order ID]=tblSales[[#This Row],[Order ID]])*(tblSizes[Product]=tblSales[[#This Row],[Product Name]]),"")))</f>
        <v/>
      </c>
      <c r="I275" s="5">
        <v>59.99</v>
      </c>
      <c r="J275" t="s">
        <v>775</v>
      </c>
      <c r="K275" t="s">
        <v>776</v>
      </c>
      <c r="L275" s="6" t="s">
        <v>776</v>
      </c>
      <c r="M275" s="5">
        <v>0</v>
      </c>
      <c r="N275" s="7">
        <v>179.97</v>
      </c>
      <c r="O275">
        <f ca="1">IF(LEFT(tblSales[[#This Row],[Category]],1)="A",RANDBETWEEN(1,4),RANDBETWEEN(2,7))</f>
        <v>1</v>
      </c>
      <c r="P275" s="7" t="str">
        <f>IF(COUNTIF($A$2:A275,A275)=1,SUMIFS(tblSales[Revenue],tblSales[Order ID],tblSales[[#This Row],[Order ID]]),"")</f>
        <v/>
      </c>
      <c r="Q275" t="str">
        <f>TEXT(tblSales[[#This Row],[Date]],"ddd")</f>
        <v>Fri</v>
      </c>
      <c r="R275">
        <f>1/COUNTIF(tblSales[Order ID],tblSales[[#This Row],[Order ID]])</f>
        <v>0.2</v>
      </c>
    </row>
    <row r="276" spans="1:18" x14ac:dyDescent="0.35">
      <c r="A276">
        <v>202011</v>
      </c>
      <c r="B276" s="3">
        <v>45492</v>
      </c>
      <c r="C276">
        <v>118499</v>
      </c>
      <c r="D276">
        <v>300191</v>
      </c>
      <c r="E276" t="s">
        <v>773</v>
      </c>
      <c r="F276" t="s">
        <v>791</v>
      </c>
      <c r="G276">
        <v>2</v>
      </c>
      <c r="H276" t="str" cm="1">
        <f t="array" ref="H276">_xlfn._ARRAY(_xlfn._ARRAYROW(_xlfn._xlws.FILTER(tblSizes[[Size]:[Qty]],(tblSizes[Order ID]=tblSales[[#This Row],[Order ID]])*(tblSizes[Product]=tblSales[[#This Row],[Product Name]]),"")))</f>
        <v/>
      </c>
      <c r="I276" s="5">
        <v>21.99</v>
      </c>
      <c r="J276" t="s">
        <v>775</v>
      </c>
      <c r="K276" t="s">
        <v>776</v>
      </c>
      <c r="L276" s="6" t="s">
        <v>776</v>
      </c>
      <c r="M276" s="5">
        <v>0</v>
      </c>
      <c r="N276" s="7">
        <v>43.98</v>
      </c>
      <c r="O276">
        <f ca="1">IF(LEFT(tblSales[[#This Row],[Category]],1)="A",RANDBETWEEN(1,4),RANDBETWEEN(2,7))</f>
        <v>2</v>
      </c>
      <c r="P276" s="7" t="str">
        <f>IF(COUNTIF($A$2:A276,A276)=1,SUMIFS(tblSales[Revenue],tblSales[Order ID],tblSales[[#This Row],[Order ID]]),"")</f>
        <v/>
      </c>
      <c r="Q276" t="str">
        <f>TEXT(tblSales[[#This Row],[Date]],"ddd")</f>
        <v>Fri</v>
      </c>
      <c r="R276">
        <f>1/COUNTIF(tblSales[Order ID],tblSales[[#This Row],[Order ID]])</f>
        <v>0.2</v>
      </c>
    </row>
    <row r="277" spans="1:18" x14ac:dyDescent="0.35">
      <c r="A277">
        <v>202011</v>
      </c>
      <c r="B277" s="3">
        <v>45492</v>
      </c>
      <c r="C277">
        <v>118499</v>
      </c>
      <c r="D277">
        <v>300185</v>
      </c>
      <c r="E277" t="s">
        <v>773</v>
      </c>
      <c r="F277" t="s">
        <v>787</v>
      </c>
      <c r="G277">
        <v>1</v>
      </c>
      <c r="H277" t="str" cm="1">
        <f t="array" ref="H277">_xlfn._ARRAY(_xlfn._ARRAYROW(_xlfn._xlws.FILTER(tblSizes[[Size]:[Qty]],(tblSizes[Order ID]=tblSales[[#This Row],[Order ID]])*(tblSizes[Product]=tblSales[[#This Row],[Product Name]]),"")))</f>
        <v/>
      </c>
      <c r="I277" s="5">
        <v>29.99</v>
      </c>
      <c r="J277" t="s">
        <v>775</v>
      </c>
      <c r="K277" t="s">
        <v>776</v>
      </c>
      <c r="L277" s="6" t="s">
        <v>776</v>
      </c>
      <c r="M277" s="5">
        <v>0</v>
      </c>
      <c r="N277" s="7">
        <v>29.99</v>
      </c>
      <c r="O277">
        <f ca="1">IF(LEFT(tblSales[[#This Row],[Category]],1)="A",RANDBETWEEN(1,4),RANDBETWEEN(2,7))</f>
        <v>1</v>
      </c>
      <c r="P277" s="7" t="str">
        <f>IF(COUNTIF($A$2:A277,A277)=1,SUMIFS(tblSales[Revenue],tblSales[Order ID],tblSales[[#This Row],[Order ID]]),"")</f>
        <v/>
      </c>
      <c r="Q277" t="str">
        <f>TEXT(tblSales[[#This Row],[Date]],"ddd")</f>
        <v>Fri</v>
      </c>
      <c r="R277">
        <f>1/COUNTIF(tblSales[Order ID],tblSales[[#This Row],[Order ID]])</f>
        <v>0.2</v>
      </c>
    </row>
    <row r="278" spans="1:18" x14ac:dyDescent="0.35">
      <c r="A278">
        <v>202012</v>
      </c>
      <c r="B278" s="3">
        <v>45483</v>
      </c>
      <c r="C278">
        <v>110200</v>
      </c>
      <c r="D278">
        <v>100252</v>
      </c>
      <c r="E278" t="s">
        <v>781</v>
      </c>
      <c r="F278" t="s">
        <v>785</v>
      </c>
      <c r="G278">
        <v>2</v>
      </c>
      <c r="H278" t="str" cm="1">
        <f t="array" ref="H278">_xlfn._ARRAY(_xlfn._ARRAYROW(_xlfn._xlws.FILTER(tblSizes[[Size]:[Qty]],(tblSizes[Order ID]=tblSales[[#This Row],[Order ID]])*(tblSizes[Product]=tblSales[[#This Row],[Product Name]]),"")))</f>
        <v/>
      </c>
      <c r="I278" s="5">
        <v>449</v>
      </c>
      <c r="J278" t="s">
        <v>775</v>
      </c>
      <c r="K278" t="s">
        <v>776</v>
      </c>
      <c r="L278" s="6" t="s">
        <v>776</v>
      </c>
      <c r="M278" s="5">
        <v>0</v>
      </c>
      <c r="N278" s="7">
        <v>898</v>
      </c>
      <c r="O278">
        <f ca="1">IF(LEFT(tblSales[[#This Row],[Category]],1)="A",RANDBETWEEN(1,4),RANDBETWEEN(2,7))</f>
        <v>3</v>
      </c>
      <c r="P278" s="7">
        <f>IF(COUNTIF($A$2:A278,A278)=1,SUMIFS(tblSales[Revenue],tblSales[Order ID],tblSales[[#This Row],[Order ID]]),"")</f>
        <v>898</v>
      </c>
      <c r="Q278" t="str">
        <f>TEXT(tblSales[[#This Row],[Date]],"ddd")</f>
        <v>Wed</v>
      </c>
      <c r="R278">
        <f>1/COUNTIF(tblSales[Order ID],tblSales[[#This Row],[Order ID]])</f>
        <v>1</v>
      </c>
    </row>
    <row r="279" spans="1:18" x14ac:dyDescent="0.35">
      <c r="A279">
        <v>202013</v>
      </c>
      <c r="B279" s="3">
        <v>45493</v>
      </c>
      <c r="C279">
        <v>110999</v>
      </c>
      <c r="D279">
        <v>200549</v>
      </c>
      <c r="E279" t="s">
        <v>777</v>
      </c>
      <c r="F279" t="s">
        <v>778</v>
      </c>
      <c r="G279">
        <v>1</v>
      </c>
      <c r="H279" t="str" cm="1">
        <f t="array" ref="H279">_xlfn._ARRAY(_xlfn._ARRAYROW(_xlfn._xlws.FILTER(tblSizes[[Size]:[Qty]],(tblSizes[Order ID]=tblSales[[#This Row],[Order ID]])*(tblSizes[Product]=tblSales[[#This Row],[Product Name]]),"")))</f>
        <v/>
      </c>
      <c r="I279" s="5">
        <v>18.989999999999998</v>
      </c>
      <c r="J279" t="s">
        <v>775</v>
      </c>
      <c r="K279" t="s">
        <v>776</v>
      </c>
      <c r="L279" s="6" t="s">
        <v>776</v>
      </c>
      <c r="M279" s="5">
        <v>0</v>
      </c>
      <c r="N279" s="7">
        <v>18.989999999999998</v>
      </c>
      <c r="O279">
        <f ca="1">IF(LEFT(tblSales[[#This Row],[Category]],1)="A",RANDBETWEEN(1,4),RANDBETWEEN(2,7))</f>
        <v>3</v>
      </c>
      <c r="P279" s="7">
        <f>IF(COUNTIF($A$2:A279,A279)=1,SUMIFS(tblSales[Revenue],tblSales[Order ID],tblSales[[#This Row],[Order ID]]),"")</f>
        <v>376.92</v>
      </c>
      <c r="Q279" t="str">
        <f>TEXT(tblSales[[#This Row],[Date]],"ddd")</f>
        <v>Sat</v>
      </c>
      <c r="R279">
        <f>1/COUNTIF(tblSales[Order ID],tblSales[[#This Row],[Order ID]])</f>
        <v>0.25</v>
      </c>
    </row>
    <row r="280" spans="1:18" x14ac:dyDescent="0.35">
      <c r="A280">
        <v>202013</v>
      </c>
      <c r="B280" s="3">
        <v>45493</v>
      </c>
      <c r="C280">
        <v>110999</v>
      </c>
      <c r="D280">
        <v>200556</v>
      </c>
      <c r="E280" t="s">
        <v>777</v>
      </c>
      <c r="F280" t="s">
        <v>779</v>
      </c>
      <c r="G280">
        <v>4</v>
      </c>
      <c r="H280" t="str" cm="1">
        <f t="array" ref="H280">_xlfn._ARRAY(_xlfn._ARRAYROW(_xlfn._xlws.FILTER(tblSizes[[Size]:[Qty]],(tblSizes[Order ID]=tblSales[[#This Row],[Order ID]])*(tblSizes[Product]=tblSales[[#This Row],[Product Name]]),"")))</f>
        <v/>
      </c>
      <c r="I280" s="5">
        <v>64.989999999999995</v>
      </c>
      <c r="J280" t="s">
        <v>775</v>
      </c>
      <c r="K280" t="s">
        <v>776</v>
      </c>
      <c r="L280" s="6" t="s">
        <v>776</v>
      </c>
      <c r="M280" s="5">
        <v>0</v>
      </c>
      <c r="N280" s="7">
        <v>259.95999999999998</v>
      </c>
      <c r="O280">
        <f ca="1">IF(LEFT(tblSales[[#This Row],[Category]],1)="A",RANDBETWEEN(1,4),RANDBETWEEN(2,7))</f>
        <v>4</v>
      </c>
      <c r="P280" s="7" t="str">
        <f>IF(COUNTIF($A$2:A280,A280)=1,SUMIFS(tblSales[Revenue],tblSales[Order ID],tblSales[[#This Row],[Order ID]]),"")</f>
        <v/>
      </c>
      <c r="Q280" t="str">
        <f>TEXT(tblSales[[#This Row],[Date]],"ddd")</f>
        <v>Sat</v>
      </c>
      <c r="R280">
        <f>1/COUNTIF(tblSales[Order ID],tblSales[[#This Row],[Order ID]])</f>
        <v>0.25</v>
      </c>
    </row>
    <row r="281" spans="1:18" x14ac:dyDescent="0.35">
      <c r="A281">
        <v>202013</v>
      </c>
      <c r="B281" s="3">
        <v>45493</v>
      </c>
      <c r="C281">
        <v>110999</v>
      </c>
      <c r="D281">
        <v>200549</v>
      </c>
      <c r="E281" t="s">
        <v>777</v>
      </c>
      <c r="F281" t="s">
        <v>778</v>
      </c>
      <c r="G281">
        <v>2</v>
      </c>
      <c r="H281" t="str" cm="1">
        <f t="array" ref="H281">_xlfn._ARRAY(_xlfn._ARRAYROW(_xlfn._xlws.FILTER(tblSizes[[Size]:[Qty]],(tblSizes[Order ID]=tblSales[[#This Row],[Order ID]])*(tblSizes[Product]=tblSales[[#This Row],[Product Name]]),"")))</f>
        <v/>
      </c>
      <c r="I281" s="5">
        <v>18.989999999999998</v>
      </c>
      <c r="J281" t="s">
        <v>775</v>
      </c>
      <c r="K281" t="s">
        <v>776</v>
      </c>
      <c r="L281" s="6" t="s">
        <v>776</v>
      </c>
      <c r="M281" s="5">
        <v>0</v>
      </c>
      <c r="N281" s="7">
        <v>37.979999999999997</v>
      </c>
      <c r="O281">
        <f ca="1">IF(LEFT(tblSales[[#This Row],[Category]],1)="A",RANDBETWEEN(1,4),RANDBETWEEN(2,7))</f>
        <v>2</v>
      </c>
      <c r="P281" s="7" t="str">
        <f>IF(COUNTIF($A$2:A281,A281)=1,SUMIFS(tblSales[Revenue],tblSales[Order ID],tblSales[[#This Row],[Order ID]]),"")</f>
        <v/>
      </c>
      <c r="Q281" t="str">
        <f>TEXT(tblSales[[#This Row],[Date]],"ddd")</f>
        <v>Sat</v>
      </c>
      <c r="R281">
        <f>1/COUNTIF(tblSales[Order ID],tblSales[[#This Row],[Order ID]])</f>
        <v>0.25</v>
      </c>
    </row>
    <row r="282" spans="1:18" x14ac:dyDescent="0.35">
      <c r="A282">
        <v>202013</v>
      </c>
      <c r="B282" s="3">
        <v>45493</v>
      </c>
      <c r="C282">
        <v>110999</v>
      </c>
      <c r="D282">
        <v>200559</v>
      </c>
      <c r="E282" t="s">
        <v>777</v>
      </c>
      <c r="F282" t="s">
        <v>780</v>
      </c>
      <c r="G282">
        <v>1</v>
      </c>
      <c r="H282" t="str" cm="1">
        <f t="array" ref="H282">_xlfn._ARRAY(_xlfn._ARRAYROW(_xlfn._xlws.FILTER(tblSizes[[Size]:[Qty]],(tblSizes[Order ID]=tblSales[[#This Row],[Order ID]])*(tblSizes[Product]=tblSales[[#This Row],[Product Name]]),"")))</f>
        <v/>
      </c>
      <c r="I282" s="5">
        <v>59.99</v>
      </c>
      <c r="J282" t="s">
        <v>775</v>
      </c>
      <c r="K282" t="s">
        <v>776</v>
      </c>
      <c r="L282" s="6" t="s">
        <v>776</v>
      </c>
      <c r="M282" s="5">
        <v>0</v>
      </c>
      <c r="N282" s="7">
        <v>59.99</v>
      </c>
      <c r="O282">
        <f ca="1">IF(LEFT(tblSales[[#This Row],[Category]],1)="A",RANDBETWEEN(1,4),RANDBETWEEN(2,7))</f>
        <v>3</v>
      </c>
      <c r="P282" s="7" t="str">
        <f>IF(COUNTIF($A$2:A282,A282)=1,SUMIFS(tblSales[Revenue],tblSales[Order ID],tblSales[[#This Row],[Order ID]]),"")</f>
        <v/>
      </c>
      <c r="Q282" t="str">
        <f>TEXT(tblSales[[#This Row],[Date]],"ddd")</f>
        <v>Sat</v>
      </c>
      <c r="R282">
        <f>1/COUNTIF(tblSales[Order ID],tblSales[[#This Row],[Order ID]])</f>
        <v>0.25</v>
      </c>
    </row>
    <row r="283" spans="1:18" x14ac:dyDescent="0.35">
      <c r="A283">
        <v>202014</v>
      </c>
      <c r="B283" s="3">
        <v>45492</v>
      </c>
      <c r="C283">
        <v>113319</v>
      </c>
      <c r="D283">
        <v>200557</v>
      </c>
      <c r="E283" t="s">
        <v>777</v>
      </c>
      <c r="F283" t="s">
        <v>794</v>
      </c>
      <c r="G283">
        <v>1</v>
      </c>
      <c r="H283" t="str" cm="1">
        <f t="array" ref="H283">_xlfn._ARRAY(_xlfn._ARRAYROW(_xlfn._xlws.FILTER(tblSizes[[Size]:[Qty]],(tblSizes[Order ID]=tblSales[[#This Row],[Order ID]])*(tblSizes[Product]=tblSales[[#This Row],[Product Name]]),"")))</f>
        <v/>
      </c>
      <c r="I283" s="5">
        <v>129.99</v>
      </c>
      <c r="J283" t="s">
        <v>775</v>
      </c>
      <c r="K283" t="s">
        <v>776</v>
      </c>
      <c r="L283" s="6" t="s">
        <v>776</v>
      </c>
      <c r="M283" s="5">
        <v>0</v>
      </c>
      <c r="N283" s="7">
        <v>129.99</v>
      </c>
      <c r="O283">
        <f ca="1">IF(LEFT(tblSales[[#This Row],[Category]],1)="A",RANDBETWEEN(1,4),RANDBETWEEN(2,7))</f>
        <v>1</v>
      </c>
      <c r="P283" s="7">
        <f>IF(COUNTIF($A$2:A283,A283)=1,SUMIFS(tblSales[Revenue],tblSales[Order ID],tblSales[[#This Row],[Order ID]]),"")</f>
        <v>702.96</v>
      </c>
      <c r="Q283" t="str">
        <f>TEXT(tblSales[[#This Row],[Date]],"ddd")</f>
        <v>Fri</v>
      </c>
      <c r="R283">
        <f>1/COUNTIF(tblSales[Order ID],tblSales[[#This Row],[Order ID]])</f>
        <v>0.33333333333333331</v>
      </c>
    </row>
    <row r="284" spans="1:18" x14ac:dyDescent="0.35">
      <c r="A284">
        <v>202014</v>
      </c>
      <c r="B284" s="3">
        <v>45492</v>
      </c>
      <c r="C284">
        <v>113319</v>
      </c>
      <c r="D284">
        <v>100250</v>
      </c>
      <c r="E284" t="s">
        <v>781</v>
      </c>
      <c r="F284" t="s">
        <v>797</v>
      </c>
      <c r="G284">
        <v>2</v>
      </c>
      <c r="H284" t="str" cm="1">
        <f t="array" ref="H284">_xlfn._ARRAY(_xlfn._ARRAYROW(_xlfn._xlws.FILTER(tblSizes[[Size]:[Qty]],(tblSizes[Order ID]=tblSales[[#This Row],[Order ID]])*(tblSizes[Product]=tblSales[[#This Row],[Product Name]]),"")))</f>
        <v/>
      </c>
      <c r="I284" s="5">
        <v>189</v>
      </c>
      <c r="J284" t="s">
        <v>775</v>
      </c>
      <c r="K284" t="s">
        <v>776</v>
      </c>
      <c r="L284" s="6" t="s">
        <v>776</v>
      </c>
      <c r="M284" s="5">
        <v>0</v>
      </c>
      <c r="N284" s="7">
        <v>378</v>
      </c>
      <c r="O284">
        <f ca="1">IF(LEFT(tblSales[[#This Row],[Category]],1)="A",RANDBETWEEN(1,4),RANDBETWEEN(2,7))</f>
        <v>2</v>
      </c>
      <c r="P284" s="7" t="str">
        <f>IF(COUNTIF($A$2:A284,A284)=1,SUMIFS(tblSales[Revenue],tblSales[Order ID],tblSales[[#This Row],[Order ID]]),"")</f>
        <v/>
      </c>
      <c r="Q284" t="str">
        <f>TEXT(tblSales[[#This Row],[Date]],"ddd")</f>
        <v>Fri</v>
      </c>
      <c r="R284">
        <f>1/COUNTIF(tblSales[Order ID],tblSales[[#This Row],[Order ID]])</f>
        <v>0.33333333333333331</v>
      </c>
    </row>
    <row r="285" spans="1:18" x14ac:dyDescent="0.35">
      <c r="A285">
        <v>202014</v>
      </c>
      <c r="B285" s="3">
        <v>45492</v>
      </c>
      <c r="C285">
        <v>113319</v>
      </c>
      <c r="D285">
        <v>200556</v>
      </c>
      <c r="E285" t="s">
        <v>777</v>
      </c>
      <c r="F285" t="s">
        <v>779</v>
      </c>
      <c r="G285">
        <v>3</v>
      </c>
      <c r="H285" t="str" cm="1">
        <f t="array" ref="H285">_xlfn._ARRAY(_xlfn._ARRAYROW(_xlfn._xlws.FILTER(tblSizes[[Size]:[Qty]],(tblSizes[Order ID]=tblSales[[#This Row],[Order ID]])*(tblSizes[Product]=tblSales[[#This Row],[Product Name]]),"")))</f>
        <v/>
      </c>
      <c r="I285" s="5">
        <v>64.989999999999995</v>
      </c>
      <c r="J285" t="s">
        <v>775</v>
      </c>
      <c r="K285" t="s">
        <v>776</v>
      </c>
      <c r="L285" s="6" t="s">
        <v>776</v>
      </c>
      <c r="M285" s="5">
        <v>0</v>
      </c>
      <c r="N285" s="7">
        <v>194.96999999999997</v>
      </c>
      <c r="O285">
        <f ca="1">IF(LEFT(tblSales[[#This Row],[Category]],1)="A",RANDBETWEEN(1,4),RANDBETWEEN(2,7))</f>
        <v>4</v>
      </c>
      <c r="P285" s="7" t="str">
        <f>IF(COUNTIF($A$2:A285,A285)=1,SUMIFS(tblSales[Revenue],tblSales[Order ID],tblSales[[#This Row],[Order ID]]),"")</f>
        <v/>
      </c>
      <c r="Q285" t="str">
        <f>TEXT(tblSales[[#This Row],[Date]],"ddd")</f>
        <v>Fri</v>
      </c>
      <c r="R285">
        <f>1/COUNTIF(tblSales[Order ID],tblSales[[#This Row],[Order ID]])</f>
        <v>0.33333333333333331</v>
      </c>
    </row>
    <row r="286" spans="1:18" x14ac:dyDescent="0.35">
      <c r="A286">
        <v>202015</v>
      </c>
      <c r="B286" s="3">
        <v>45493</v>
      </c>
      <c r="C286">
        <v>115740</v>
      </c>
      <c r="D286">
        <v>200548</v>
      </c>
      <c r="E286" t="s">
        <v>777</v>
      </c>
      <c r="F286" t="s">
        <v>802</v>
      </c>
      <c r="G286">
        <v>1</v>
      </c>
      <c r="H286" t="str" cm="1">
        <f t="array" ref="H286">_xlfn._ARRAY(_xlfn._ARRAYROW(_xlfn._xlws.FILTER(tblSizes[[Size]:[Qty]],(tblSizes[Order ID]=tblSales[[#This Row],[Order ID]])*(tblSizes[Product]=tblSales[[#This Row],[Product Name]]),"")))</f>
        <v/>
      </c>
      <c r="I286" s="5">
        <v>29.99</v>
      </c>
      <c r="J286" t="s">
        <v>775</v>
      </c>
      <c r="K286" t="s">
        <v>776</v>
      </c>
      <c r="L286" s="6" t="s">
        <v>776</v>
      </c>
      <c r="M286" s="5">
        <v>0</v>
      </c>
      <c r="N286" s="7">
        <v>29.99</v>
      </c>
      <c r="O286">
        <f ca="1">IF(LEFT(tblSales[[#This Row],[Category]],1)="A",RANDBETWEEN(1,4),RANDBETWEEN(2,7))</f>
        <v>4</v>
      </c>
      <c r="P286" s="7">
        <f>IF(COUNTIF($A$2:A286,A286)=1,SUMIFS(tblSales[Revenue],tblSales[Order ID],tblSales[[#This Row],[Order ID]]),"")</f>
        <v>1083.98</v>
      </c>
      <c r="Q286" t="str">
        <f>TEXT(tblSales[[#This Row],[Date]],"ddd")</f>
        <v>Sat</v>
      </c>
      <c r="R286">
        <f>1/COUNTIF(tblSales[Order ID],tblSales[[#This Row],[Order ID]])</f>
        <v>0.16666666666666666</v>
      </c>
    </row>
    <row r="287" spans="1:18" x14ac:dyDescent="0.35">
      <c r="A287">
        <v>202015</v>
      </c>
      <c r="B287" s="3">
        <v>45493</v>
      </c>
      <c r="C287">
        <v>115740</v>
      </c>
      <c r="D287">
        <v>100250</v>
      </c>
      <c r="E287" t="s">
        <v>781</v>
      </c>
      <c r="F287" t="s">
        <v>797</v>
      </c>
      <c r="G287">
        <v>2</v>
      </c>
      <c r="H287" t="str" cm="1">
        <f t="array" ref="H287">_xlfn._ARRAY(_xlfn._ARRAYROW(_xlfn._xlws.FILTER(tblSizes[[Size]:[Qty]],(tblSizes[Order ID]=tblSales[[#This Row],[Order ID]])*(tblSizes[Product]=tblSales[[#This Row],[Product Name]]),"")))</f>
        <v/>
      </c>
      <c r="I287" s="5">
        <v>189</v>
      </c>
      <c r="J287" t="s">
        <v>775</v>
      </c>
      <c r="K287" t="s">
        <v>776</v>
      </c>
      <c r="L287" s="6" t="s">
        <v>776</v>
      </c>
      <c r="M287" s="5">
        <v>0</v>
      </c>
      <c r="N287" s="7">
        <v>378</v>
      </c>
      <c r="O287">
        <f ca="1">IF(LEFT(tblSales[[#This Row],[Category]],1)="A",RANDBETWEEN(1,4),RANDBETWEEN(2,7))</f>
        <v>7</v>
      </c>
      <c r="P287" s="7" t="str">
        <f>IF(COUNTIF($A$2:A287,A287)=1,SUMIFS(tblSales[Revenue],tblSales[Order ID],tblSales[[#This Row],[Order ID]]),"")</f>
        <v/>
      </c>
      <c r="Q287" t="str">
        <f>TEXT(tblSales[[#This Row],[Date]],"ddd")</f>
        <v>Sat</v>
      </c>
      <c r="R287">
        <f>1/COUNTIF(tblSales[Order ID],tblSales[[#This Row],[Order ID]])</f>
        <v>0.16666666666666666</v>
      </c>
    </row>
    <row r="288" spans="1:18" x14ac:dyDescent="0.35">
      <c r="A288">
        <v>202015</v>
      </c>
      <c r="B288" s="3">
        <v>45493</v>
      </c>
      <c r="C288">
        <v>115740</v>
      </c>
      <c r="D288">
        <v>200549</v>
      </c>
      <c r="E288" t="s">
        <v>777</v>
      </c>
      <c r="F288" t="s">
        <v>778</v>
      </c>
      <c r="G288">
        <v>1</v>
      </c>
      <c r="H288" t="str" cm="1">
        <f t="array" ref="H288">_xlfn._ARRAY(_xlfn._ARRAYROW(_xlfn._xlws.FILTER(tblSizes[[Size]:[Qty]],(tblSizes[Order ID]=tblSales[[#This Row],[Order ID]])*(tblSizes[Product]=tblSales[[#This Row],[Product Name]]),"")))</f>
        <v/>
      </c>
      <c r="I288" s="5">
        <v>18.989999999999998</v>
      </c>
      <c r="J288" t="s">
        <v>775</v>
      </c>
      <c r="K288" t="s">
        <v>776</v>
      </c>
      <c r="L288" s="6" t="s">
        <v>776</v>
      </c>
      <c r="M288" s="5">
        <v>0</v>
      </c>
      <c r="N288" s="7">
        <v>18.989999999999998</v>
      </c>
      <c r="O288">
        <f ca="1">IF(LEFT(tblSales[[#This Row],[Category]],1)="A",RANDBETWEEN(1,4),RANDBETWEEN(2,7))</f>
        <v>3</v>
      </c>
      <c r="P288" s="7" t="str">
        <f>IF(COUNTIF($A$2:A288,A288)=1,SUMIFS(tblSales[Revenue],tblSales[Order ID],tblSales[[#This Row],[Order ID]]),"")</f>
        <v/>
      </c>
      <c r="Q288" t="str">
        <f>TEXT(tblSales[[#This Row],[Date]],"ddd")</f>
        <v>Sat</v>
      </c>
      <c r="R288">
        <f>1/COUNTIF(tblSales[Order ID],tblSales[[#This Row],[Order ID]])</f>
        <v>0.16666666666666666</v>
      </c>
    </row>
    <row r="289" spans="1:18" x14ac:dyDescent="0.35">
      <c r="A289">
        <v>202015</v>
      </c>
      <c r="B289" s="3">
        <v>45493</v>
      </c>
      <c r="C289">
        <v>115740</v>
      </c>
      <c r="D289">
        <v>100253</v>
      </c>
      <c r="E289" t="s">
        <v>781</v>
      </c>
      <c r="F289" t="s">
        <v>810</v>
      </c>
      <c r="G289">
        <v>1</v>
      </c>
      <c r="H289" t="str" cm="1">
        <f t="array" ref="H289">_xlfn._ARRAY(_xlfn._ARRAYROW(_xlfn._xlws.FILTER(tblSizes[[Size]:[Qty]],(tblSizes[Order ID]=tblSales[[#This Row],[Order ID]])*(tblSizes[Product]=tblSales[[#This Row],[Product Name]]),"")))</f>
        <v/>
      </c>
      <c r="I289" s="5">
        <v>279</v>
      </c>
      <c r="J289" t="s">
        <v>775</v>
      </c>
      <c r="K289" t="s">
        <v>776</v>
      </c>
      <c r="L289" s="6" t="s">
        <v>776</v>
      </c>
      <c r="M289" s="5">
        <v>0</v>
      </c>
      <c r="N289" s="7">
        <v>279</v>
      </c>
      <c r="O289">
        <f ca="1">IF(LEFT(tblSales[[#This Row],[Category]],1)="A",RANDBETWEEN(1,4),RANDBETWEEN(2,7))</f>
        <v>6</v>
      </c>
      <c r="P289" s="7" t="str">
        <f>IF(COUNTIF($A$2:A289,A289)=1,SUMIFS(tblSales[Revenue],tblSales[Order ID],tblSales[[#This Row],[Order ID]]),"")</f>
        <v/>
      </c>
      <c r="Q289" t="str">
        <f>TEXT(tblSales[[#This Row],[Date]],"ddd")</f>
        <v>Sat</v>
      </c>
      <c r="R289">
        <f>1/COUNTIF(tblSales[Order ID],tblSales[[#This Row],[Order ID]])</f>
        <v>0.16666666666666666</v>
      </c>
    </row>
    <row r="290" spans="1:18" x14ac:dyDescent="0.35">
      <c r="A290">
        <v>202015</v>
      </c>
      <c r="B290" s="3">
        <v>45493</v>
      </c>
      <c r="C290">
        <v>115740</v>
      </c>
      <c r="D290">
        <v>100250</v>
      </c>
      <c r="E290" t="s">
        <v>781</v>
      </c>
      <c r="F290" t="s">
        <v>797</v>
      </c>
      <c r="G290">
        <v>1</v>
      </c>
      <c r="H290" t="str" cm="1">
        <f t="array" ref="H290">_xlfn._ARRAY(_xlfn._ARRAYROW(_xlfn._xlws.FILTER(tblSizes[[Size]:[Qty]],(tblSizes[Order ID]=tblSales[[#This Row],[Order ID]])*(tblSizes[Product]=tblSales[[#This Row],[Product Name]]),"")))</f>
        <v/>
      </c>
      <c r="I290" s="5">
        <v>189</v>
      </c>
      <c r="J290" t="s">
        <v>775</v>
      </c>
      <c r="K290" t="s">
        <v>776</v>
      </c>
      <c r="L290" s="6" t="s">
        <v>776</v>
      </c>
      <c r="M290" s="5">
        <v>0</v>
      </c>
      <c r="N290" s="7">
        <v>189</v>
      </c>
      <c r="O290">
        <f ca="1">IF(LEFT(tblSales[[#This Row],[Category]],1)="A",RANDBETWEEN(1,4),RANDBETWEEN(2,7))</f>
        <v>4</v>
      </c>
      <c r="P290" s="7" t="str">
        <f>IF(COUNTIF($A$2:A290,A290)=1,SUMIFS(tblSales[Revenue],tblSales[Order ID],tblSales[[#This Row],[Order ID]]),"")</f>
        <v/>
      </c>
      <c r="Q290" t="str">
        <f>TEXT(tblSales[[#This Row],[Date]],"ddd")</f>
        <v>Sat</v>
      </c>
      <c r="R290">
        <f>1/COUNTIF(tblSales[Order ID],tblSales[[#This Row],[Order ID]])</f>
        <v>0.16666666666666666</v>
      </c>
    </row>
    <row r="291" spans="1:18" x14ac:dyDescent="0.35">
      <c r="A291">
        <v>202015</v>
      </c>
      <c r="B291" s="3">
        <v>45493</v>
      </c>
      <c r="C291">
        <v>115740</v>
      </c>
      <c r="D291">
        <v>100250</v>
      </c>
      <c r="E291" t="s">
        <v>781</v>
      </c>
      <c r="F291" t="s">
        <v>797</v>
      </c>
      <c r="G291">
        <v>1</v>
      </c>
      <c r="H291" t="str" cm="1">
        <f t="array" ref="H291">_xlfn._ARRAY(_xlfn._ARRAYROW(_xlfn._xlws.FILTER(tblSizes[[Size]:[Qty]],(tblSizes[Order ID]=tblSales[[#This Row],[Order ID]])*(tblSizes[Product]=tblSales[[#This Row],[Product Name]]),"")))</f>
        <v/>
      </c>
      <c r="I291" s="5">
        <v>189</v>
      </c>
      <c r="J291" t="s">
        <v>775</v>
      </c>
      <c r="K291" t="s">
        <v>776</v>
      </c>
      <c r="L291" s="6" t="s">
        <v>776</v>
      </c>
      <c r="M291" s="5">
        <v>0</v>
      </c>
      <c r="N291" s="7">
        <v>189</v>
      </c>
      <c r="O291">
        <f ca="1">IF(LEFT(tblSales[[#This Row],[Category]],1)="A",RANDBETWEEN(1,4),RANDBETWEEN(2,7))</f>
        <v>4</v>
      </c>
      <c r="P291" s="7" t="str">
        <f>IF(COUNTIF($A$2:A291,A291)=1,SUMIFS(tblSales[Revenue],tblSales[Order ID],tblSales[[#This Row],[Order ID]]),"")</f>
        <v/>
      </c>
      <c r="Q291" t="str">
        <f>TEXT(tblSales[[#This Row],[Date]],"ddd")</f>
        <v>Sat</v>
      </c>
      <c r="R291">
        <f>1/COUNTIF(tblSales[Order ID],tblSales[[#This Row],[Order ID]])</f>
        <v>0.16666666666666666</v>
      </c>
    </row>
    <row r="292" spans="1:18" x14ac:dyDescent="0.35">
      <c r="A292">
        <v>202016</v>
      </c>
      <c r="B292" s="3">
        <v>45490</v>
      </c>
      <c r="C292">
        <v>119017</v>
      </c>
      <c r="D292">
        <v>300185</v>
      </c>
      <c r="E292" t="s">
        <v>773</v>
      </c>
      <c r="F292" t="s">
        <v>787</v>
      </c>
      <c r="G292">
        <v>4</v>
      </c>
      <c r="H292" t="str" cm="1">
        <f t="array" ref="H292">_xlfn._ARRAY(_xlfn._ARRAYROW(_xlfn._xlws.FILTER(tblSizes[[Size]:[Qty]],(tblSizes[Order ID]=tblSales[[#This Row],[Order ID]])*(tblSizes[Product]=tblSales[[#This Row],[Product Name]]),"")))</f>
        <v/>
      </c>
      <c r="I292" s="5">
        <v>29.99</v>
      </c>
      <c r="J292" t="s">
        <v>775</v>
      </c>
      <c r="K292" t="s">
        <v>776</v>
      </c>
      <c r="L292" s="6" t="s">
        <v>776</v>
      </c>
      <c r="M292" s="5">
        <v>0</v>
      </c>
      <c r="N292" s="7">
        <v>119.96</v>
      </c>
      <c r="O292">
        <f ca="1">IF(LEFT(tblSales[[#This Row],[Category]],1)="A",RANDBETWEEN(1,4),RANDBETWEEN(2,7))</f>
        <v>3</v>
      </c>
      <c r="P292" s="7">
        <f>IF(COUNTIF($A$2:A292,A292)=1,SUMIFS(tblSales[Revenue],tblSales[Order ID],tblSales[[#This Row],[Order ID]]),"")</f>
        <v>119.96</v>
      </c>
      <c r="Q292" t="str">
        <f>TEXT(tblSales[[#This Row],[Date]],"ddd")</f>
        <v>Wed</v>
      </c>
      <c r="R292">
        <f>1/COUNTIF(tblSales[Order ID],tblSales[[#This Row],[Order ID]])</f>
        <v>1</v>
      </c>
    </row>
    <row r="293" spans="1:18" x14ac:dyDescent="0.35">
      <c r="A293">
        <v>202017</v>
      </c>
      <c r="B293" s="3">
        <v>45483</v>
      </c>
      <c r="C293">
        <v>109729</v>
      </c>
      <c r="D293">
        <v>100250</v>
      </c>
      <c r="E293" t="s">
        <v>781</v>
      </c>
      <c r="F293" t="s">
        <v>797</v>
      </c>
      <c r="G293">
        <v>1</v>
      </c>
      <c r="H293" t="str" cm="1">
        <f t="array" ref="H293">_xlfn._ARRAY(_xlfn._ARRAYROW(_xlfn._xlws.FILTER(tblSizes[[Size]:[Qty]],(tblSizes[Order ID]=tblSales[[#This Row],[Order ID]])*(tblSizes[Product]=tblSales[[#This Row],[Product Name]]),"")))</f>
        <v/>
      </c>
      <c r="I293" s="5">
        <v>189</v>
      </c>
      <c r="J293" t="s">
        <v>783</v>
      </c>
      <c r="K293" t="s">
        <v>784</v>
      </c>
      <c r="L293" s="6">
        <v>0.1</v>
      </c>
      <c r="M293" s="5">
        <v>18.900000000000002</v>
      </c>
      <c r="N293" s="7">
        <v>170.1</v>
      </c>
      <c r="O293">
        <f ca="1">IF(LEFT(tblSales[[#This Row],[Category]],1)="A",RANDBETWEEN(1,4),RANDBETWEEN(2,7))</f>
        <v>3</v>
      </c>
      <c r="P293" s="7">
        <f>IF(COUNTIF($A$2:A293,A293)=1,SUMIFS(tblSales[Revenue],tblSales[Order ID],tblSales[[#This Row],[Order ID]]),"")</f>
        <v>170.1</v>
      </c>
      <c r="Q293" t="str">
        <f>TEXT(tblSales[[#This Row],[Date]],"ddd")</f>
        <v>Wed</v>
      </c>
      <c r="R293">
        <f>1/COUNTIF(tblSales[Order ID],tblSales[[#This Row],[Order ID]])</f>
        <v>1</v>
      </c>
    </row>
    <row r="294" spans="1:18" x14ac:dyDescent="0.35">
      <c r="A294">
        <v>202018</v>
      </c>
      <c r="B294" s="3">
        <v>45490</v>
      </c>
      <c r="C294">
        <v>119071</v>
      </c>
      <c r="D294">
        <v>300191</v>
      </c>
      <c r="E294" t="s">
        <v>773</v>
      </c>
      <c r="F294" t="s">
        <v>791</v>
      </c>
      <c r="G294">
        <v>1</v>
      </c>
      <c r="H294" t="str" cm="1">
        <f t="array" ref="H294">_xlfn._ARRAY(_xlfn._ARRAYROW(_xlfn._xlws.FILTER(tblSizes[[Size]:[Qty]],(tblSizes[Order ID]=tblSales[[#This Row],[Order ID]])*(tblSizes[Product]=tblSales[[#This Row],[Product Name]]),"")))</f>
        <v/>
      </c>
      <c r="I294" s="5">
        <v>21.99</v>
      </c>
      <c r="J294" t="s">
        <v>775</v>
      </c>
      <c r="K294" t="s">
        <v>776</v>
      </c>
      <c r="L294" s="6" t="s">
        <v>776</v>
      </c>
      <c r="M294" s="5">
        <v>0</v>
      </c>
      <c r="N294" s="7">
        <v>21.99</v>
      </c>
      <c r="O294">
        <f ca="1">IF(LEFT(tblSales[[#This Row],[Category]],1)="A",RANDBETWEEN(1,4),RANDBETWEEN(2,7))</f>
        <v>3</v>
      </c>
      <c r="P294" s="7">
        <f>IF(COUNTIF($A$2:A294,A294)=1,SUMIFS(tblSales[Revenue],tblSales[Order ID],tblSales[[#This Row],[Order ID]]),"")</f>
        <v>1666.93</v>
      </c>
      <c r="Q294" t="str">
        <f>TEXT(tblSales[[#This Row],[Date]],"ddd")</f>
        <v>Wed</v>
      </c>
      <c r="R294">
        <f>1/COUNTIF(tblSales[Order ID],tblSales[[#This Row],[Order ID]])</f>
        <v>0.25</v>
      </c>
    </row>
    <row r="295" spans="1:18" x14ac:dyDescent="0.35">
      <c r="A295">
        <v>202018</v>
      </c>
      <c r="B295" s="3">
        <v>45490</v>
      </c>
      <c r="C295">
        <v>119071</v>
      </c>
      <c r="D295">
        <v>100252</v>
      </c>
      <c r="E295" t="s">
        <v>781</v>
      </c>
      <c r="F295" t="s">
        <v>785</v>
      </c>
      <c r="G295">
        <v>3</v>
      </c>
      <c r="H295" t="str" cm="1">
        <f t="array" ref="H295">_xlfn._ARRAY(_xlfn._ARRAYROW(_xlfn._xlws.FILTER(tblSizes[[Size]:[Qty]],(tblSizes[Order ID]=tblSales[[#This Row],[Order ID]])*(tblSizes[Product]=tblSales[[#This Row],[Product Name]]),"")))</f>
        <v/>
      </c>
      <c r="I295" s="5">
        <v>449</v>
      </c>
      <c r="J295" t="s">
        <v>775</v>
      </c>
      <c r="K295" t="s">
        <v>776</v>
      </c>
      <c r="L295" s="6" t="s">
        <v>776</v>
      </c>
      <c r="M295" s="5">
        <v>0</v>
      </c>
      <c r="N295" s="7">
        <v>1347</v>
      </c>
      <c r="O295">
        <f ca="1">IF(LEFT(tblSales[[#This Row],[Category]],1)="A",RANDBETWEEN(1,4),RANDBETWEEN(2,7))</f>
        <v>6</v>
      </c>
      <c r="P295" s="7" t="str">
        <f>IF(COUNTIF($A$2:A295,A295)=1,SUMIFS(tblSales[Revenue],tblSales[Order ID],tblSales[[#This Row],[Order ID]]),"")</f>
        <v/>
      </c>
      <c r="Q295" t="str">
        <f>TEXT(tblSales[[#This Row],[Date]],"ddd")</f>
        <v>Wed</v>
      </c>
      <c r="R295">
        <f>1/COUNTIF(tblSales[Order ID],tblSales[[#This Row],[Order ID]])</f>
        <v>0.25</v>
      </c>
    </row>
    <row r="296" spans="1:18" x14ac:dyDescent="0.35">
      <c r="A296">
        <v>202018</v>
      </c>
      <c r="B296" s="3">
        <v>45490</v>
      </c>
      <c r="C296">
        <v>119071</v>
      </c>
      <c r="D296">
        <v>200549</v>
      </c>
      <c r="E296" t="s">
        <v>777</v>
      </c>
      <c r="F296" t="s">
        <v>778</v>
      </c>
      <c r="G296">
        <v>2</v>
      </c>
      <c r="H296" t="str" cm="1">
        <f t="array" ref="H296">_xlfn._ARRAY(_xlfn._ARRAYROW(_xlfn._xlws.FILTER(tblSizes[[Size]:[Qty]],(tblSizes[Order ID]=tblSales[[#This Row],[Order ID]])*(tblSizes[Product]=tblSales[[#This Row],[Product Name]]),"")))</f>
        <v/>
      </c>
      <c r="I296" s="5">
        <v>18.989999999999998</v>
      </c>
      <c r="J296" t="s">
        <v>775</v>
      </c>
      <c r="K296" t="s">
        <v>776</v>
      </c>
      <c r="L296" s="6" t="s">
        <v>776</v>
      </c>
      <c r="M296" s="5">
        <v>0</v>
      </c>
      <c r="N296" s="7">
        <v>37.979999999999997</v>
      </c>
      <c r="O296">
        <f ca="1">IF(LEFT(tblSales[[#This Row],[Category]],1)="A",RANDBETWEEN(1,4),RANDBETWEEN(2,7))</f>
        <v>4</v>
      </c>
      <c r="P296" s="7" t="str">
        <f>IF(COUNTIF($A$2:A296,A296)=1,SUMIFS(tblSales[Revenue],tblSales[Order ID],tblSales[[#This Row],[Order ID]]),"")</f>
        <v/>
      </c>
      <c r="Q296" t="str">
        <f>TEXT(tblSales[[#This Row],[Date]],"ddd")</f>
        <v>Wed</v>
      </c>
      <c r="R296">
        <f>1/COUNTIF(tblSales[Order ID],tblSales[[#This Row],[Order ID]])</f>
        <v>0.25</v>
      </c>
    </row>
    <row r="297" spans="1:18" x14ac:dyDescent="0.35">
      <c r="A297">
        <v>202018</v>
      </c>
      <c r="B297" s="3">
        <v>45490</v>
      </c>
      <c r="C297">
        <v>119071</v>
      </c>
      <c r="D297">
        <v>200556</v>
      </c>
      <c r="E297" t="s">
        <v>777</v>
      </c>
      <c r="F297" t="s">
        <v>779</v>
      </c>
      <c r="G297">
        <v>4</v>
      </c>
      <c r="H297" t="str" cm="1">
        <f t="array" ref="H297">_xlfn._ARRAY(_xlfn._ARRAYROW(_xlfn._xlws.FILTER(tblSizes[[Size]:[Qty]],(tblSizes[Order ID]=tblSales[[#This Row],[Order ID]])*(tblSizes[Product]=tblSales[[#This Row],[Product Name]]),"")))</f>
        <v/>
      </c>
      <c r="I297" s="5">
        <v>64.989999999999995</v>
      </c>
      <c r="J297" t="s">
        <v>775</v>
      </c>
      <c r="K297" t="s">
        <v>776</v>
      </c>
      <c r="L297" s="6" t="s">
        <v>776</v>
      </c>
      <c r="M297" s="5">
        <v>0</v>
      </c>
      <c r="N297" s="7">
        <v>259.95999999999998</v>
      </c>
      <c r="O297">
        <f ca="1">IF(LEFT(tblSales[[#This Row],[Category]],1)="A",RANDBETWEEN(1,4),RANDBETWEEN(2,7))</f>
        <v>2</v>
      </c>
      <c r="P297" s="7" t="str">
        <f>IF(COUNTIF($A$2:A297,A297)=1,SUMIFS(tblSales[Revenue],tblSales[Order ID],tblSales[[#This Row],[Order ID]]),"")</f>
        <v/>
      </c>
      <c r="Q297" t="str">
        <f>TEXT(tblSales[[#This Row],[Date]],"ddd")</f>
        <v>Wed</v>
      </c>
      <c r="R297">
        <f>1/COUNTIF(tblSales[Order ID],tblSales[[#This Row],[Order ID]])</f>
        <v>0.25</v>
      </c>
    </row>
    <row r="298" spans="1:18" x14ac:dyDescent="0.35">
      <c r="A298">
        <v>202019</v>
      </c>
      <c r="B298" s="3">
        <v>45485</v>
      </c>
      <c r="C298">
        <v>106630</v>
      </c>
      <c r="D298">
        <v>200556</v>
      </c>
      <c r="E298" t="s">
        <v>777</v>
      </c>
      <c r="F298" t="s">
        <v>779</v>
      </c>
      <c r="G298">
        <v>4</v>
      </c>
      <c r="H298" t="str" cm="1">
        <f t="array" ref="H298">_xlfn._ARRAY(_xlfn._ARRAYROW(_xlfn._xlws.FILTER(tblSizes[[Size]:[Qty]],(tblSizes[Order ID]=tblSales[[#This Row],[Order ID]])*(tblSizes[Product]=tblSales[[#This Row],[Product Name]]),"")))</f>
        <v/>
      </c>
      <c r="I298" s="5">
        <v>64.989999999999995</v>
      </c>
      <c r="J298" t="s">
        <v>775</v>
      </c>
      <c r="K298" t="s">
        <v>776</v>
      </c>
      <c r="L298" s="6" t="s">
        <v>776</v>
      </c>
      <c r="M298" s="5">
        <v>0</v>
      </c>
      <c r="N298" s="7">
        <v>259.95999999999998</v>
      </c>
      <c r="O298">
        <f ca="1">IF(LEFT(tblSales[[#This Row],[Category]],1)="A",RANDBETWEEN(1,4),RANDBETWEEN(2,7))</f>
        <v>3</v>
      </c>
      <c r="P298" s="7">
        <f>IF(COUNTIF($A$2:A298,A298)=1,SUMIFS(tblSales[Revenue],tblSales[Order ID],tblSales[[#This Row],[Order ID]]),"")</f>
        <v>259.95999999999998</v>
      </c>
      <c r="Q298" t="str">
        <f>TEXT(tblSales[[#This Row],[Date]],"ddd")</f>
        <v>Fri</v>
      </c>
      <c r="R298">
        <f>1/COUNTIF(tblSales[Order ID],tblSales[[#This Row],[Order ID]])</f>
        <v>1</v>
      </c>
    </row>
    <row r="299" spans="1:18" x14ac:dyDescent="0.35">
      <c r="A299">
        <v>202020</v>
      </c>
      <c r="B299" s="3">
        <v>45492</v>
      </c>
      <c r="C299">
        <v>111955</v>
      </c>
      <c r="D299">
        <v>200559</v>
      </c>
      <c r="E299" t="s">
        <v>777</v>
      </c>
      <c r="F299" t="s">
        <v>780</v>
      </c>
      <c r="G299">
        <v>2</v>
      </c>
      <c r="H299" t="str" cm="1">
        <f t="array" ref="H299">_xlfn._ARRAY(_xlfn._ARRAYROW(_xlfn._xlws.FILTER(tblSizes[[Size]:[Qty]],(tblSizes[Order ID]=tblSales[[#This Row],[Order ID]])*(tblSizes[Product]=tblSales[[#This Row],[Product Name]]),"")))</f>
        <v/>
      </c>
      <c r="I299" s="5">
        <v>59.99</v>
      </c>
      <c r="J299" t="s">
        <v>775</v>
      </c>
      <c r="K299" t="s">
        <v>776</v>
      </c>
      <c r="L299" s="6" t="s">
        <v>776</v>
      </c>
      <c r="M299" s="5">
        <v>0</v>
      </c>
      <c r="N299" s="7">
        <v>119.98</v>
      </c>
      <c r="O299">
        <f ca="1">IF(LEFT(tblSales[[#This Row],[Category]],1)="A",RANDBETWEEN(1,4),RANDBETWEEN(2,7))</f>
        <v>2</v>
      </c>
      <c r="P299" s="7">
        <f>IF(COUNTIF($A$2:A299,A299)=1,SUMIFS(tblSales[Revenue],tblSales[Order ID],tblSales[[#This Row],[Order ID]]),"")</f>
        <v>119.98</v>
      </c>
      <c r="Q299" t="str">
        <f>TEXT(tblSales[[#This Row],[Date]],"ddd")</f>
        <v>Fri</v>
      </c>
      <c r="R299">
        <f>1/COUNTIF(tblSales[Order ID],tblSales[[#This Row],[Order ID]])</f>
        <v>1</v>
      </c>
    </row>
    <row r="300" spans="1:18" x14ac:dyDescent="0.35">
      <c r="A300">
        <v>202021</v>
      </c>
      <c r="B300" s="3">
        <v>45483</v>
      </c>
      <c r="C300">
        <v>122867</v>
      </c>
      <c r="D300">
        <v>200559</v>
      </c>
      <c r="E300" t="s">
        <v>777</v>
      </c>
      <c r="F300" t="s">
        <v>780</v>
      </c>
      <c r="G300">
        <v>1</v>
      </c>
      <c r="H300" t="str" cm="1">
        <f t="array" ref="H300">_xlfn._ARRAY(_xlfn._ARRAYROW(_xlfn._xlws.FILTER(tblSizes[[Size]:[Qty]],(tblSizes[Order ID]=tblSales[[#This Row],[Order ID]])*(tblSizes[Product]=tblSales[[#This Row],[Product Name]]),"")))</f>
        <v/>
      </c>
      <c r="I300" s="5">
        <v>59.99</v>
      </c>
      <c r="J300" t="s">
        <v>775</v>
      </c>
      <c r="K300" t="s">
        <v>776</v>
      </c>
      <c r="L300" s="6" t="s">
        <v>776</v>
      </c>
      <c r="M300" s="5">
        <v>0</v>
      </c>
      <c r="N300" s="7">
        <v>59.99</v>
      </c>
      <c r="O300">
        <f ca="1">IF(LEFT(tblSales[[#This Row],[Category]],1)="A",RANDBETWEEN(1,4),RANDBETWEEN(2,7))</f>
        <v>4</v>
      </c>
      <c r="P300" s="7">
        <f>IF(COUNTIF($A$2:A300,A300)=1,SUMIFS(tblSales[Revenue],tblSales[Order ID],tblSales[[#This Row],[Order ID]]),"")</f>
        <v>59.99</v>
      </c>
      <c r="Q300" t="str">
        <f>TEXT(tblSales[[#This Row],[Date]],"ddd")</f>
        <v>Wed</v>
      </c>
      <c r="R300">
        <f>1/COUNTIF(tblSales[Order ID],tblSales[[#This Row],[Order ID]])</f>
        <v>1</v>
      </c>
    </row>
    <row r="301" spans="1:18" x14ac:dyDescent="0.35">
      <c r="A301">
        <v>202022</v>
      </c>
      <c r="B301" s="3">
        <v>45486</v>
      </c>
      <c r="C301">
        <v>124240</v>
      </c>
      <c r="D301">
        <v>100250</v>
      </c>
      <c r="E301" t="s">
        <v>781</v>
      </c>
      <c r="F301" t="s">
        <v>797</v>
      </c>
      <c r="G301">
        <v>1</v>
      </c>
      <c r="H301" t="str" cm="1">
        <f t="array" ref="H301">_xlfn._ARRAY(_xlfn._ARRAYROW(_xlfn._xlws.FILTER(tblSizes[[Size]:[Qty]],(tblSizes[Order ID]=tblSales[[#This Row],[Order ID]])*(tblSizes[Product]=tblSales[[#This Row],[Product Name]]),"")))</f>
        <v/>
      </c>
      <c r="I301" s="5">
        <v>189</v>
      </c>
      <c r="J301" t="s">
        <v>775</v>
      </c>
      <c r="K301" t="s">
        <v>776</v>
      </c>
      <c r="L301" s="6" t="s">
        <v>776</v>
      </c>
      <c r="M301" s="5">
        <v>0</v>
      </c>
      <c r="N301" s="7">
        <v>189</v>
      </c>
      <c r="O301">
        <f ca="1">IF(LEFT(tblSales[[#This Row],[Category]],1)="A",RANDBETWEEN(1,4),RANDBETWEEN(2,7))</f>
        <v>2</v>
      </c>
      <c r="P301" s="7">
        <f>IF(COUNTIF($A$2:A301,A301)=1,SUMIFS(tblSales[Revenue],tblSales[Order ID],tblSales[[#This Row],[Order ID]]),"")</f>
        <v>189</v>
      </c>
      <c r="Q301" t="str">
        <f>TEXT(tblSales[[#This Row],[Date]],"ddd")</f>
        <v>Sat</v>
      </c>
      <c r="R301">
        <f>1/COUNTIF(tblSales[Order ID],tblSales[[#This Row],[Order ID]])</f>
        <v>1</v>
      </c>
    </row>
    <row r="302" spans="1:18" x14ac:dyDescent="0.35">
      <c r="A302">
        <v>202023</v>
      </c>
      <c r="B302" s="3">
        <v>45485</v>
      </c>
      <c r="C302">
        <v>131853</v>
      </c>
      <c r="D302">
        <v>100252</v>
      </c>
      <c r="E302" t="s">
        <v>781</v>
      </c>
      <c r="F302" t="s">
        <v>785</v>
      </c>
      <c r="G302">
        <v>4</v>
      </c>
      <c r="H302" t="str" cm="1">
        <f t="array" ref="H302">_xlfn._ARRAY(_xlfn._ARRAYROW(_xlfn._xlws.FILTER(tblSizes[[Size]:[Qty]],(tblSizes[Order ID]=tblSales[[#This Row],[Order ID]])*(tblSizes[Product]=tblSales[[#This Row],[Product Name]]),"")))</f>
        <v/>
      </c>
      <c r="I302" s="5">
        <v>449</v>
      </c>
      <c r="J302" t="s">
        <v>783</v>
      </c>
      <c r="K302" t="s">
        <v>784</v>
      </c>
      <c r="L302" s="6">
        <v>0.1</v>
      </c>
      <c r="M302" s="5">
        <v>179.60000000000002</v>
      </c>
      <c r="N302" s="7">
        <v>1616.4</v>
      </c>
      <c r="O302">
        <f ca="1">IF(LEFT(tblSales[[#This Row],[Category]],1)="A",RANDBETWEEN(1,4),RANDBETWEEN(2,7))</f>
        <v>2</v>
      </c>
      <c r="P302" s="7">
        <f>IF(COUNTIF($A$2:A302,A302)=1,SUMIFS(tblSales[Revenue],tblSales[Order ID],tblSales[[#This Row],[Order ID]]),"")</f>
        <v>1616.4</v>
      </c>
      <c r="Q302" t="str">
        <f>TEXT(tblSales[[#This Row],[Date]],"ddd")</f>
        <v>Fri</v>
      </c>
      <c r="R302">
        <f>1/COUNTIF(tblSales[Order ID],tblSales[[#This Row],[Order ID]])</f>
        <v>1</v>
      </c>
    </row>
    <row r="303" spans="1:18" x14ac:dyDescent="0.35">
      <c r="A303">
        <v>202024</v>
      </c>
      <c r="B303" s="3">
        <v>45492</v>
      </c>
      <c r="C303">
        <v>106963</v>
      </c>
      <c r="D303">
        <v>100254</v>
      </c>
      <c r="E303" t="s">
        <v>781</v>
      </c>
      <c r="F303" t="s">
        <v>789</v>
      </c>
      <c r="G303">
        <v>3</v>
      </c>
      <c r="H303" t="str" cm="1">
        <f t="array" ref="H303">_xlfn._ARRAY(_xlfn._ARRAYROW(_xlfn._xlws.FILTER(tblSizes[[Size]:[Qty]],(tblSizes[Order ID]=tblSales[[#This Row],[Order ID]])*(tblSizes[Product]=tblSales[[#This Row],[Product Name]]),"")))</f>
        <v/>
      </c>
      <c r="I303" s="5">
        <v>799</v>
      </c>
      <c r="J303" t="s">
        <v>775</v>
      </c>
      <c r="K303" t="s">
        <v>776</v>
      </c>
      <c r="L303" s="6" t="s">
        <v>776</v>
      </c>
      <c r="M303" s="5">
        <v>0</v>
      </c>
      <c r="N303" s="7">
        <v>2397</v>
      </c>
      <c r="O303">
        <f ca="1">IF(LEFT(tblSales[[#This Row],[Category]],1)="A",RANDBETWEEN(1,4),RANDBETWEEN(2,7))</f>
        <v>4</v>
      </c>
      <c r="P303" s="7">
        <f>IF(COUNTIF($A$2:A303,A303)=1,SUMIFS(tblSales[Revenue],tblSales[Order ID],tblSales[[#This Row],[Order ID]]),"")</f>
        <v>3150.9399999999996</v>
      </c>
      <c r="Q303" t="str">
        <f>TEXT(tblSales[[#This Row],[Date]],"ddd")</f>
        <v>Fri</v>
      </c>
      <c r="R303">
        <f>1/COUNTIF(tblSales[Order ID],tblSales[[#This Row],[Order ID]])</f>
        <v>0.25</v>
      </c>
    </row>
    <row r="304" spans="1:18" x14ac:dyDescent="0.35">
      <c r="A304">
        <v>202024</v>
      </c>
      <c r="B304" s="3">
        <v>45492</v>
      </c>
      <c r="C304">
        <v>106963</v>
      </c>
      <c r="D304">
        <v>300188</v>
      </c>
      <c r="E304" t="s">
        <v>773</v>
      </c>
      <c r="F304" t="s">
        <v>804</v>
      </c>
      <c r="G304">
        <v>5</v>
      </c>
      <c r="H304" t="str" cm="1">
        <f t="array" ref="H304">_xlfn._ARRAY(_xlfn._ARRAYROW(_xlfn._xlws.FILTER(tblSizes[[Size]:[Qty]],(tblSizes[Order ID]=tblSales[[#This Row],[Order ID]])*(tblSizes[Product]=tblSales[[#This Row],[Product Name]]),"")))</f>
        <v/>
      </c>
      <c r="I304" s="5">
        <v>64.989999999999995</v>
      </c>
      <c r="J304" t="s">
        <v>775</v>
      </c>
      <c r="K304" t="s">
        <v>776</v>
      </c>
      <c r="L304" s="6" t="s">
        <v>776</v>
      </c>
      <c r="M304" s="5">
        <v>0</v>
      </c>
      <c r="N304" s="7">
        <v>324.95</v>
      </c>
      <c r="O304">
        <f ca="1">IF(LEFT(tblSales[[#This Row],[Category]],1)="A",RANDBETWEEN(1,4),RANDBETWEEN(2,7))</f>
        <v>3</v>
      </c>
      <c r="P304" s="7" t="str">
        <f>IF(COUNTIF($A$2:A304,A304)=1,SUMIFS(tblSales[Revenue],tblSales[Order ID],tblSales[[#This Row],[Order ID]]),"")</f>
        <v/>
      </c>
      <c r="Q304" t="str">
        <f>TEXT(tblSales[[#This Row],[Date]],"ddd")</f>
        <v>Fri</v>
      </c>
      <c r="R304">
        <f>1/COUNTIF(tblSales[Order ID],tblSales[[#This Row],[Order ID]])</f>
        <v>0.25</v>
      </c>
    </row>
    <row r="305" spans="1:18" x14ac:dyDescent="0.35">
      <c r="A305">
        <v>202024</v>
      </c>
      <c r="B305" s="3">
        <v>45492</v>
      </c>
      <c r="C305">
        <v>106963</v>
      </c>
      <c r="D305">
        <v>100251</v>
      </c>
      <c r="E305" t="s">
        <v>781</v>
      </c>
      <c r="F305" t="s">
        <v>795</v>
      </c>
      <c r="G305">
        <v>1</v>
      </c>
      <c r="H305" t="str" cm="1">
        <f t="array" ref="H305">_xlfn._ARRAY(_xlfn._ARRAYROW(_xlfn._xlws.FILTER(tblSizes[[Size]:[Qty]],(tblSizes[Order ID]=tblSales[[#This Row],[Order ID]])*(tblSizes[Product]=tblSales[[#This Row],[Product Name]]),"")))</f>
        <v/>
      </c>
      <c r="I305" s="5">
        <v>399</v>
      </c>
      <c r="J305" t="s">
        <v>775</v>
      </c>
      <c r="K305" t="s">
        <v>776</v>
      </c>
      <c r="L305" s="6" t="s">
        <v>776</v>
      </c>
      <c r="M305" s="5">
        <v>0</v>
      </c>
      <c r="N305" s="7">
        <v>399</v>
      </c>
      <c r="O305">
        <f ca="1">IF(LEFT(tblSales[[#This Row],[Category]],1)="A",RANDBETWEEN(1,4),RANDBETWEEN(2,7))</f>
        <v>6</v>
      </c>
      <c r="P305" s="7" t="str">
        <f>IF(COUNTIF($A$2:A305,A305)=1,SUMIFS(tblSales[Revenue],tblSales[Order ID],tblSales[[#This Row],[Order ID]]),"")</f>
        <v/>
      </c>
      <c r="Q305" t="str">
        <f>TEXT(tblSales[[#This Row],[Date]],"ddd")</f>
        <v>Fri</v>
      </c>
      <c r="R305">
        <f>1/COUNTIF(tblSales[Order ID],tblSales[[#This Row],[Order ID]])</f>
        <v>0.25</v>
      </c>
    </row>
    <row r="306" spans="1:18" x14ac:dyDescent="0.35">
      <c r="A306">
        <v>202024</v>
      </c>
      <c r="B306" s="3">
        <v>45492</v>
      </c>
      <c r="C306">
        <v>106963</v>
      </c>
      <c r="D306">
        <v>300185</v>
      </c>
      <c r="E306" t="s">
        <v>773</v>
      </c>
      <c r="F306" t="s">
        <v>787</v>
      </c>
      <c r="G306">
        <v>1</v>
      </c>
      <c r="H306" t="str" cm="1">
        <f t="array" ref="H306">_xlfn._ARRAY(_xlfn._ARRAYROW(_xlfn._xlws.FILTER(tblSizes[[Size]:[Qty]],(tblSizes[Order ID]=tblSales[[#This Row],[Order ID]])*(tblSizes[Product]=tblSales[[#This Row],[Product Name]]),"")))</f>
        <v/>
      </c>
      <c r="I306" s="5">
        <v>29.99</v>
      </c>
      <c r="J306" t="s">
        <v>775</v>
      </c>
      <c r="K306" t="s">
        <v>776</v>
      </c>
      <c r="L306" s="6" t="s">
        <v>776</v>
      </c>
      <c r="M306" s="5">
        <v>0</v>
      </c>
      <c r="N306" s="7">
        <v>29.99</v>
      </c>
      <c r="O306">
        <f ca="1">IF(LEFT(tblSales[[#This Row],[Category]],1)="A",RANDBETWEEN(1,4),RANDBETWEEN(2,7))</f>
        <v>2</v>
      </c>
      <c r="P306" s="7" t="str">
        <f>IF(COUNTIF($A$2:A306,A306)=1,SUMIFS(tblSales[Revenue],tblSales[Order ID],tblSales[[#This Row],[Order ID]]),"")</f>
        <v/>
      </c>
      <c r="Q306" t="str">
        <f>TEXT(tblSales[[#This Row],[Date]],"ddd")</f>
        <v>Fri</v>
      </c>
      <c r="R306">
        <f>1/COUNTIF(tblSales[Order ID],tblSales[[#This Row],[Order ID]])</f>
        <v>0.25</v>
      </c>
    </row>
    <row r="307" spans="1:18" x14ac:dyDescent="0.35">
      <c r="A307">
        <v>202025</v>
      </c>
      <c r="B307" s="3">
        <v>45487</v>
      </c>
      <c r="C307">
        <v>113697</v>
      </c>
      <c r="D307">
        <v>100248</v>
      </c>
      <c r="E307" t="s">
        <v>781</v>
      </c>
      <c r="F307" t="s">
        <v>805</v>
      </c>
      <c r="G307">
        <v>2</v>
      </c>
      <c r="H307" t="str" cm="1">
        <f t="array" ref="H307">_xlfn._ARRAY(_xlfn._ARRAYROW(_xlfn._xlws.FILTER(tblSizes[[Size]:[Qty]],(tblSizes[Order ID]=tblSales[[#This Row],[Order ID]])*(tblSizes[Product]=tblSales[[#This Row],[Product Name]]),"")))</f>
        <v/>
      </c>
      <c r="I307" s="5">
        <v>199</v>
      </c>
      <c r="J307" t="s">
        <v>775</v>
      </c>
      <c r="K307" t="s">
        <v>776</v>
      </c>
      <c r="L307" s="6" t="s">
        <v>776</v>
      </c>
      <c r="M307" s="5">
        <v>0</v>
      </c>
      <c r="N307" s="7">
        <v>398</v>
      </c>
      <c r="O307">
        <f ca="1">IF(LEFT(tblSales[[#This Row],[Category]],1)="A",RANDBETWEEN(1,4),RANDBETWEEN(2,7))</f>
        <v>7</v>
      </c>
      <c r="P307" s="7">
        <f>IF(COUNTIF($A$2:A307,A307)=1,SUMIFS(tblSales[Revenue],tblSales[Order ID],tblSales[[#This Row],[Order ID]]),"")</f>
        <v>398</v>
      </c>
      <c r="Q307" t="str">
        <f>TEXT(tblSales[[#This Row],[Date]],"ddd")</f>
        <v>Sun</v>
      </c>
      <c r="R307">
        <f>1/COUNTIF(tblSales[Order ID],tblSales[[#This Row],[Order ID]])</f>
        <v>1</v>
      </c>
    </row>
    <row r="308" spans="1:18" x14ac:dyDescent="0.35">
      <c r="A308">
        <v>202026</v>
      </c>
      <c r="B308" s="3">
        <v>45485</v>
      </c>
      <c r="C308">
        <v>122862</v>
      </c>
      <c r="D308">
        <v>200554</v>
      </c>
      <c r="E308" t="s">
        <v>777</v>
      </c>
      <c r="F308" t="s">
        <v>786</v>
      </c>
      <c r="G308">
        <v>1</v>
      </c>
      <c r="H308" t="str" cm="1">
        <f t="array" ref="H308">_xlfn._ARRAY(_xlfn._ARRAYROW(_xlfn._xlws.FILTER(tblSizes[[Size]:[Qty]],(tblSizes[Order ID]=tblSales[[#This Row],[Order ID]])*(tblSizes[Product]=tblSales[[#This Row],[Product Name]]),"")))</f>
        <v/>
      </c>
      <c r="I308" s="5">
        <v>67.989999999999995</v>
      </c>
      <c r="J308" t="s">
        <v>783</v>
      </c>
      <c r="K308" t="s">
        <v>809</v>
      </c>
      <c r="L308" s="6">
        <v>0.1</v>
      </c>
      <c r="M308" s="5">
        <v>6.7989999999999995</v>
      </c>
      <c r="N308" s="7">
        <v>61.190999999999995</v>
      </c>
      <c r="O308">
        <f ca="1">IF(LEFT(tblSales[[#This Row],[Category]],1)="A",RANDBETWEEN(1,4),RANDBETWEEN(2,7))</f>
        <v>2</v>
      </c>
      <c r="P308" s="7">
        <f>IF(COUNTIF($A$2:A308,A308)=1,SUMIFS(tblSales[Revenue],tblSales[Order ID],tblSales[[#This Row],[Order ID]]),"")</f>
        <v>78.281999999999996</v>
      </c>
      <c r="Q308" t="str">
        <f>TEXT(tblSales[[#This Row],[Date]],"ddd")</f>
        <v>Fri</v>
      </c>
      <c r="R308">
        <f>1/COUNTIF(tblSales[Order ID],tblSales[[#This Row],[Order ID]])</f>
        <v>0.5</v>
      </c>
    </row>
    <row r="309" spans="1:18" x14ac:dyDescent="0.35">
      <c r="A309">
        <v>202026</v>
      </c>
      <c r="B309" s="3">
        <v>45485</v>
      </c>
      <c r="C309">
        <v>122862</v>
      </c>
      <c r="D309">
        <v>200549</v>
      </c>
      <c r="E309" t="s">
        <v>777</v>
      </c>
      <c r="F309" t="s">
        <v>778</v>
      </c>
      <c r="G309">
        <v>1</v>
      </c>
      <c r="H309" t="str" cm="1">
        <f t="array" ref="H309">_xlfn._ARRAY(_xlfn._ARRAYROW(_xlfn._xlws.FILTER(tblSizes[[Size]:[Qty]],(tblSizes[Order ID]=tblSales[[#This Row],[Order ID]])*(tblSizes[Product]=tblSales[[#This Row],[Product Name]]),"")))</f>
        <v/>
      </c>
      <c r="I309" s="5">
        <v>18.989999999999998</v>
      </c>
      <c r="J309" t="s">
        <v>783</v>
      </c>
      <c r="K309" t="s">
        <v>809</v>
      </c>
      <c r="L309" s="6">
        <v>0.1</v>
      </c>
      <c r="M309" s="5">
        <v>1.899</v>
      </c>
      <c r="N309" s="7">
        <v>17.090999999999998</v>
      </c>
      <c r="O309">
        <f ca="1">IF(LEFT(tblSales[[#This Row],[Category]],1)="A",RANDBETWEEN(1,4),RANDBETWEEN(2,7))</f>
        <v>4</v>
      </c>
      <c r="P309" s="7" t="str">
        <f>IF(COUNTIF($A$2:A309,A309)=1,SUMIFS(tblSales[Revenue],tblSales[Order ID],tblSales[[#This Row],[Order ID]]),"")</f>
        <v/>
      </c>
      <c r="Q309" t="str">
        <f>TEXT(tblSales[[#This Row],[Date]],"ddd")</f>
        <v>Fri</v>
      </c>
      <c r="R309">
        <f>1/COUNTIF(tblSales[Order ID],tblSales[[#This Row],[Order ID]])</f>
        <v>0.5</v>
      </c>
    </row>
    <row r="310" spans="1:18" x14ac:dyDescent="0.35">
      <c r="A310">
        <v>202027</v>
      </c>
      <c r="B310" s="3">
        <v>45490</v>
      </c>
      <c r="C310">
        <v>132016</v>
      </c>
      <c r="D310">
        <v>200550</v>
      </c>
      <c r="E310" t="s">
        <v>777</v>
      </c>
      <c r="F310" t="s">
        <v>800</v>
      </c>
      <c r="G310">
        <v>1</v>
      </c>
      <c r="H310" t="str" cm="1">
        <f t="array" ref="H310">_xlfn._ARRAY(_xlfn._ARRAYROW(_xlfn._xlws.FILTER(tblSizes[[Size]:[Qty]],(tblSizes[Order ID]=tblSales[[#This Row],[Order ID]])*(tblSizes[Product]=tblSales[[#This Row],[Product Name]]),"")))</f>
        <v/>
      </c>
      <c r="I310" s="5">
        <v>15.99</v>
      </c>
      <c r="J310" t="s">
        <v>783</v>
      </c>
      <c r="K310" t="s">
        <v>784</v>
      </c>
      <c r="L310" s="6">
        <v>0.1</v>
      </c>
      <c r="M310" s="5">
        <v>1.5990000000000002</v>
      </c>
      <c r="N310" s="7">
        <v>14.391</v>
      </c>
      <c r="O310">
        <f ca="1">IF(LEFT(tblSales[[#This Row],[Category]],1)="A",RANDBETWEEN(1,4),RANDBETWEEN(2,7))</f>
        <v>4</v>
      </c>
      <c r="P310" s="7">
        <f>IF(COUNTIF($A$2:A310,A310)=1,SUMIFS(tblSales[Revenue],tblSales[Order ID],tblSales[[#This Row],[Order ID]]),"")</f>
        <v>916.11899999999991</v>
      </c>
      <c r="Q310" t="str">
        <f>TEXT(tblSales[[#This Row],[Date]],"ddd")</f>
        <v>Wed</v>
      </c>
      <c r="R310">
        <f>1/COUNTIF(tblSales[Order ID],tblSales[[#This Row],[Order ID]])</f>
        <v>0.2</v>
      </c>
    </row>
    <row r="311" spans="1:18" x14ac:dyDescent="0.35">
      <c r="A311">
        <v>202027</v>
      </c>
      <c r="B311" s="3">
        <v>45490</v>
      </c>
      <c r="C311">
        <v>132016</v>
      </c>
      <c r="D311">
        <v>300191</v>
      </c>
      <c r="E311" t="s">
        <v>773</v>
      </c>
      <c r="F311" t="s">
        <v>791</v>
      </c>
      <c r="G311">
        <v>3</v>
      </c>
      <c r="H311" t="str" cm="1">
        <f t="array" ref="H311">_xlfn._ARRAY(_xlfn._ARRAYROW(_xlfn._xlws.FILTER(tblSizes[[Size]:[Qty]],(tblSizes[Order ID]=tblSales[[#This Row],[Order ID]])*(tblSizes[Product]=tblSales[[#This Row],[Product Name]]),"")))</f>
        <v/>
      </c>
      <c r="I311" s="5">
        <v>21.99</v>
      </c>
      <c r="J311" t="s">
        <v>783</v>
      </c>
      <c r="K311" t="s">
        <v>784</v>
      </c>
      <c r="L311" s="6">
        <v>0.1</v>
      </c>
      <c r="M311" s="5">
        <v>6.5970000000000004</v>
      </c>
      <c r="N311" s="7">
        <v>59.372999999999998</v>
      </c>
      <c r="O311">
        <f ca="1">IF(LEFT(tblSales[[#This Row],[Category]],1)="A",RANDBETWEEN(1,4),RANDBETWEEN(2,7))</f>
        <v>4</v>
      </c>
      <c r="P311" s="7" t="str">
        <f>IF(COUNTIF($A$2:A311,A311)=1,SUMIFS(tblSales[Revenue],tblSales[Order ID],tblSales[[#This Row],[Order ID]]),"")</f>
        <v/>
      </c>
      <c r="Q311" t="str">
        <f>TEXT(tblSales[[#This Row],[Date]],"ddd")</f>
        <v>Wed</v>
      </c>
      <c r="R311">
        <f>1/COUNTIF(tblSales[Order ID],tblSales[[#This Row],[Order ID]])</f>
        <v>0.2</v>
      </c>
    </row>
    <row r="312" spans="1:18" x14ac:dyDescent="0.35">
      <c r="A312">
        <v>202027</v>
      </c>
      <c r="B312" s="3">
        <v>45490</v>
      </c>
      <c r="C312">
        <v>132016</v>
      </c>
      <c r="D312">
        <v>300185</v>
      </c>
      <c r="E312" t="s">
        <v>773</v>
      </c>
      <c r="F312" t="s">
        <v>787</v>
      </c>
      <c r="G312">
        <v>4</v>
      </c>
      <c r="H312" t="str" cm="1">
        <f t="array" ref="H312">_xlfn._ARRAY(_xlfn._ARRAYROW(_xlfn._xlws.FILTER(tblSizes[[Size]:[Qty]],(tblSizes[Order ID]=tblSales[[#This Row],[Order ID]])*(tblSizes[Product]=tblSales[[#This Row],[Product Name]]),"")))</f>
        <v/>
      </c>
      <c r="I312" s="5">
        <v>29.99</v>
      </c>
      <c r="J312" t="s">
        <v>783</v>
      </c>
      <c r="K312" t="s">
        <v>784</v>
      </c>
      <c r="L312" s="6">
        <v>0.1</v>
      </c>
      <c r="M312" s="5">
        <v>11.996</v>
      </c>
      <c r="N312" s="7">
        <v>107.964</v>
      </c>
      <c r="O312">
        <f ca="1">IF(LEFT(tblSales[[#This Row],[Category]],1)="A",RANDBETWEEN(1,4),RANDBETWEEN(2,7))</f>
        <v>2</v>
      </c>
      <c r="P312" s="7" t="str">
        <f>IF(COUNTIF($A$2:A312,A312)=1,SUMIFS(tblSales[Revenue],tblSales[Order ID],tblSales[[#This Row],[Order ID]]),"")</f>
        <v/>
      </c>
      <c r="Q312" t="str">
        <f>TEXT(tblSales[[#This Row],[Date]],"ddd")</f>
        <v>Wed</v>
      </c>
      <c r="R312">
        <f>1/COUNTIF(tblSales[Order ID],tblSales[[#This Row],[Order ID]])</f>
        <v>0.2</v>
      </c>
    </row>
    <row r="313" spans="1:18" x14ac:dyDescent="0.35">
      <c r="A313">
        <v>202027</v>
      </c>
      <c r="B313" s="3">
        <v>45490</v>
      </c>
      <c r="C313">
        <v>132016</v>
      </c>
      <c r="D313">
        <v>100250</v>
      </c>
      <c r="E313" t="s">
        <v>781</v>
      </c>
      <c r="F313" t="s">
        <v>797</v>
      </c>
      <c r="G313">
        <v>4</v>
      </c>
      <c r="H313" t="str" cm="1">
        <f t="array" ref="H313">_xlfn._ARRAY(_xlfn._ARRAYROW(_xlfn._xlws.FILTER(tblSizes[[Size]:[Qty]],(tblSizes[Order ID]=tblSales[[#This Row],[Order ID]])*(tblSizes[Product]=tblSales[[#This Row],[Product Name]]),"")))</f>
        <v/>
      </c>
      <c r="I313" s="5">
        <v>189</v>
      </c>
      <c r="J313" t="s">
        <v>783</v>
      </c>
      <c r="K313" t="s">
        <v>784</v>
      </c>
      <c r="L313" s="6">
        <v>0.1</v>
      </c>
      <c r="M313" s="5">
        <v>75.600000000000009</v>
      </c>
      <c r="N313" s="7">
        <v>680.4</v>
      </c>
      <c r="O313">
        <f ca="1">IF(LEFT(tblSales[[#This Row],[Category]],1)="A",RANDBETWEEN(1,4),RANDBETWEEN(2,7))</f>
        <v>3</v>
      </c>
      <c r="P313" s="7" t="str">
        <f>IF(COUNTIF($A$2:A313,A313)=1,SUMIFS(tblSales[Revenue],tblSales[Order ID],tblSales[[#This Row],[Order ID]]),"")</f>
        <v/>
      </c>
      <c r="Q313" t="str">
        <f>TEXT(tblSales[[#This Row],[Date]],"ddd")</f>
        <v>Wed</v>
      </c>
      <c r="R313">
        <f>1/COUNTIF(tblSales[Order ID],tblSales[[#This Row],[Order ID]])</f>
        <v>0.2</v>
      </c>
    </row>
    <row r="314" spans="1:18" x14ac:dyDescent="0.35">
      <c r="A314">
        <v>202027</v>
      </c>
      <c r="B314" s="3">
        <v>45490</v>
      </c>
      <c r="C314">
        <v>132016</v>
      </c>
      <c r="D314">
        <v>200559</v>
      </c>
      <c r="E314" t="s">
        <v>777</v>
      </c>
      <c r="F314" t="s">
        <v>780</v>
      </c>
      <c r="G314">
        <v>1</v>
      </c>
      <c r="H314" t="str" cm="1">
        <f t="array" ref="H314">_xlfn._ARRAY(_xlfn._ARRAYROW(_xlfn._xlws.FILTER(tblSizes[[Size]:[Qty]],(tblSizes[Order ID]=tblSales[[#This Row],[Order ID]])*(tblSizes[Product]=tblSales[[#This Row],[Product Name]]),"")))</f>
        <v/>
      </c>
      <c r="I314" s="5">
        <v>59.99</v>
      </c>
      <c r="J314" t="s">
        <v>783</v>
      </c>
      <c r="K314" t="s">
        <v>784</v>
      </c>
      <c r="L314" s="6">
        <v>0.1</v>
      </c>
      <c r="M314" s="5">
        <v>5.9990000000000006</v>
      </c>
      <c r="N314" s="7">
        <v>53.991</v>
      </c>
      <c r="O314">
        <f ca="1">IF(LEFT(tblSales[[#This Row],[Category]],1)="A",RANDBETWEEN(1,4),RANDBETWEEN(2,7))</f>
        <v>2</v>
      </c>
      <c r="P314" s="7" t="str">
        <f>IF(COUNTIF($A$2:A314,A314)=1,SUMIFS(tblSales[Revenue],tblSales[Order ID],tblSales[[#This Row],[Order ID]]),"")</f>
        <v/>
      </c>
      <c r="Q314" t="str">
        <f>TEXT(tblSales[[#This Row],[Date]],"ddd")</f>
        <v>Wed</v>
      </c>
      <c r="R314">
        <f>1/COUNTIF(tblSales[Order ID],tblSales[[#This Row],[Order ID]])</f>
        <v>0.2</v>
      </c>
    </row>
    <row r="315" spans="1:18" x14ac:dyDescent="0.35">
      <c r="A315">
        <v>202028</v>
      </c>
      <c r="B315" s="3">
        <v>45491</v>
      </c>
      <c r="C315">
        <v>117687</v>
      </c>
      <c r="D315">
        <v>200551</v>
      </c>
      <c r="E315" t="s">
        <v>777</v>
      </c>
      <c r="F315" t="s">
        <v>807</v>
      </c>
      <c r="G315">
        <v>1</v>
      </c>
      <c r="H315" t="str" cm="1">
        <f t="array" ref="H315">_xlfn._ARRAY(_xlfn._ARRAYROW(_xlfn._xlws.FILTER(tblSizes[[Size]:[Qty]],(tblSizes[Order ID]=tblSales[[#This Row],[Order ID]])*(tblSizes[Product]=tblSales[[#This Row],[Product Name]]),"")))</f>
        <v/>
      </c>
      <c r="I315" s="5">
        <v>79.989999999999995</v>
      </c>
      <c r="J315" t="s">
        <v>775</v>
      </c>
      <c r="K315" t="s">
        <v>776</v>
      </c>
      <c r="L315" s="6" t="s">
        <v>776</v>
      </c>
      <c r="M315" s="5">
        <v>0</v>
      </c>
      <c r="N315" s="7">
        <v>79.989999999999995</v>
      </c>
      <c r="O315">
        <f ca="1">IF(LEFT(tblSales[[#This Row],[Category]],1)="A",RANDBETWEEN(1,4),RANDBETWEEN(2,7))</f>
        <v>2</v>
      </c>
      <c r="P315" s="7">
        <f>IF(COUNTIF($A$2:A315,A315)=1,SUMIFS(tblSales[Revenue],tblSales[Order ID],tblSales[[#This Row],[Order ID]]),"")</f>
        <v>79.989999999999995</v>
      </c>
      <c r="Q315" t="str">
        <f>TEXT(tblSales[[#This Row],[Date]],"ddd")</f>
        <v>Thu</v>
      </c>
      <c r="R315">
        <f>1/COUNTIF(tblSales[Order ID],tblSales[[#This Row],[Order ID]])</f>
        <v>1</v>
      </c>
    </row>
    <row r="316" spans="1:18" x14ac:dyDescent="0.35">
      <c r="A316">
        <v>202029</v>
      </c>
      <c r="B316" s="3">
        <v>45488</v>
      </c>
      <c r="C316">
        <v>129149</v>
      </c>
      <c r="D316">
        <v>300188</v>
      </c>
      <c r="E316" t="s">
        <v>773</v>
      </c>
      <c r="F316" t="s">
        <v>804</v>
      </c>
      <c r="G316">
        <v>1</v>
      </c>
      <c r="H316" t="str" cm="1">
        <f t="array" ref="H316">_xlfn._ARRAY(_xlfn._ARRAYROW(_xlfn._xlws.FILTER(tblSizes[[Size]:[Qty]],(tblSizes[Order ID]=tblSales[[#This Row],[Order ID]])*(tblSizes[Product]=tblSales[[#This Row],[Product Name]]),"")))</f>
        <v/>
      </c>
      <c r="I316" s="5">
        <v>64.989999999999995</v>
      </c>
      <c r="J316" t="s">
        <v>775</v>
      </c>
      <c r="K316" t="s">
        <v>776</v>
      </c>
      <c r="L316" s="6" t="s">
        <v>776</v>
      </c>
      <c r="M316" s="5">
        <v>0</v>
      </c>
      <c r="N316" s="7">
        <v>64.989999999999995</v>
      </c>
      <c r="O316">
        <f ca="1">IF(LEFT(tblSales[[#This Row],[Category]],1)="A",RANDBETWEEN(1,4),RANDBETWEEN(2,7))</f>
        <v>1</v>
      </c>
      <c r="P316" s="7">
        <f>IF(COUNTIF($A$2:A316,A316)=1,SUMIFS(tblSales[Revenue],tblSales[Order ID],tblSales[[#This Row],[Order ID]]),"")</f>
        <v>64.989999999999995</v>
      </c>
      <c r="Q316" t="str">
        <f>TEXT(tblSales[[#This Row],[Date]],"ddd")</f>
        <v>Mon</v>
      </c>
      <c r="R316">
        <f>1/COUNTIF(tblSales[Order ID],tblSales[[#This Row],[Order ID]])</f>
        <v>1</v>
      </c>
    </row>
    <row r="317" spans="1:18" x14ac:dyDescent="0.35">
      <c r="A317">
        <v>202030</v>
      </c>
      <c r="B317" s="3">
        <v>45484</v>
      </c>
      <c r="C317">
        <v>122137</v>
      </c>
      <c r="D317">
        <v>100250</v>
      </c>
      <c r="E317" t="s">
        <v>781</v>
      </c>
      <c r="F317" t="s">
        <v>797</v>
      </c>
      <c r="G317">
        <v>4</v>
      </c>
      <c r="H317" t="str" cm="1">
        <f t="array" ref="H317">_xlfn._ARRAY(_xlfn._ARRAYROW(_xlfn._xlws.FILTER(tblSizes[[Size]:[Qty]],(tblSizes[Order ID]=tblSales[[#This Row],[Order ID]])*(tblSizes[Product]=tblSales[[#This Row],[Product Name]]),"")))</f>
        <v/>
      </c>
      <c r="I317" s="5">
        <v>189</v>
      </c>
      <c r="J317" t="s">
        <v>775</v>
      </c>
      <c r="K317" t="s">
        <v>776</v>
      </c>
      <c r="L317" s="6" t="s">
        <v>776</v>
      </c>
      <c r="M317" s="5">
        <v>0</v>
      </c>
      <c r="N317" s="7">
        <v>756</v>
      </c>
      <c r="O317">
        <f ca="1">IF(LEFT(tblSales[[#This Row],[Category]],1)="A",RANDBETWEEN(1,4),RANDBETWEEN(2,7))</f>
        <v>5</v>
      </c>
      <c r="P317" s="7">
        <f>IF(COUNTIF($A$2:A317,A317)=1,SUMIFS(tblSales[Revenue],tblSales[Order ID],tblSales[[#This Row],[Order ID]]),"")</f>
        <v>756</v>
      </c>
      <c r="Q317" t="str">
        <f>TEXT(tblSales[[#This Row],[Date]],"ddd")</f>
        <v>Thu</v>
      </c>
      <c r="R317">
        <f>1/COUNTIF(tblSales[Order ID],tblSales[[#This Row],[Order ID]])</f>
        <v>1</v>
      </c>
    </row>
    <row r="318" spans="1:18" x14ac:dyDescent="0.35">
      <c r="A318">
        <v>202031</v>
      </c>
      <c r="B318" s="3">
        <v>45488</v>
      </c>
      <c r="C318">
        <v>123955</v>
      </c>
      <c r="D318">
        <v>300187</v>
      </c>
      <c r="E318" t="s">
        <v>773</v>
      </c>
      <c r="F318" t="s">
        <v>801</v>
      </c>
      <c r="G318">
        <v>2</v>
      </c>
      <c r="H318" t="str" cm="1">
        <f t="array" ref="H318">_xlfn._ARRAY(_xlfn._ARRAYROW(_xlfn._xlws.FILTER(tblSizes[[Size]:[Qty]],(tblSizes[Order ID]=tblSales[[#This Row],[Order ID]])*(tblSizes[Product]=tblSales[[#This Row],[Product Name]]),"")))</f>
        <v/>
      </c>
      <c r="I318" s="5">
        <v>54.99</v>
      </c>
      <c r="J318" t="s">
        <v>775</v>
      </c>
      <c r="K318" t="s">
        <v>776</v>
      </c>
      <c r="L318" s="6" t="s">
        <v>776</v>
      </c>
      <c r="M318" s="5">
        <v>0</v>
      </c>
      <c r="N318" s="7">
        <v>109.98</v>
      </c>
      <c r="O318">
        <f ca="1">IF(LEFT(tblSales[[#This Row],[Category]],1)="A",RANDBETWEEN(1,4),RANDBETWEEN(2,7))</f>
        <v>4</v>
      </c>
      <c r="P318" s="7">
        <f>IF(COUNTIF($A$2:A318,A318)=1,SUMIFS(tblSales[Revenue],tblSales[Order ID],tblSales[[#This Row],[Order ID]]),"")</f>
        <v>109.98</v>
      </c>
      <c r="Q318" t="str">
        <f>TEXT(tblSales[[#This Row],[Date]],"ddd")</f>
        <v>Mon</v>
      </c>
      <c r="R318">
        <f>1/COUNTIF(tblSales[Order ID],tblSales[[#This Row],[Order ID]])</f>
        <v>1</v>
      </c>
    </row>
    <row r="319" spans="1:18" x14ac:dyDescent="0.35">
      <c r="A319">
        <v>202032</v>
      </c>
      <c r="B319" s="3">
        <v>45488</v>
      </c>
      <c r="C319">
        <v>109878</v>
      </c>
      <c r="D319">
        <v>100254</v>
      </c>
      <c r="E319" t="s">
        <v>781</v>
      </c>
      <c r="F319" t="s">
        <v>789</v>
      </c>
      <c r="G319">
        <v>3</v>
      </c>
      <c r="H319" t="str" cm="1">
        <f t="array" ref="H319">_xlfn._ARRAY(_xlfn._ARRAYROW(_xlfn._xlws.FILTER(tblSizes[[Size]:[Qty]],(tblSizes[Order ID]=tblSales[[#This Row],[Order ID]])*(tblSizes[Product]=tblSales[[#This Row],[Product Name]]),"")))</f>
        <v/>
      </c>
      <c r="I319" s="5">
        <v>799</v>
      </c>
      <c r="J319" t="s">
        <v>775</v>
      </c>
      <c r="K319" t="s">
        <v>776</v>
      </c>
      <c r="L319" s="6" t="s">
        <v>776</v>
      </c>
      <c r="M319" s="5">
        <v>0</v>
      </c>
      <c r="N319" s="7">
        <v>2397</v>
      </c>
      <c r="O319">
        <f ca="1">IF(LEFT(tblSales[[#This Row],[Category]],1)="A",RANDBETWEEN(1,4),RANDBETWEEN(2,7))</f>
        <v>7</v>
      </c>
      <c r="P319" s="7">
        <f>IF(COUNTIF($A$2:A319,A319)=1,SUMIFS(tblSales[Revenue],tblSales[Order ID],tblSales[[#This Row],[Order ID]]),"")</f>
        <v>2764.9199999999996</v>
      </c>
      <c r="Q319" t="str">
        <f>TEXT(tblSales[[#This Row],[Date]],"ddd")</f>
        <v>Mon</v>
      </c>
      <c r="R319">
        <f>1/COUNTIF(tblSales[Order ID],tblSales[[#This Row],[Order ID]])</f>
        <v>0.25</v>
      </c>
    </row>
    <row r="320" spans="1:18" x14ac:dyDescent="0.35">
      <c r="A320">
        <v>202032</v>
      </c>
      <c r="B320" s="3">
        <v>45488</v>
      </c>
      <c r="C320">
        <v>109878</v>
      </c>
      <c r="D320">
        <v>200559</v>
      </c>
      <c r="E320" t="s">
        <v>777</v>
      </c>
      <c r="F320" t="s">
        <v>780</v>
      </c>
      <c r="G320">
        <v>3</v>
      </c>
      <c r="H320" t="str" cm="1">
        <f t="array" ref="H320">_xlfn._ARRAY(_xlfn._ARRAYROW(_xlfn._xlws.FILTER(tblSizes[[Size]:[Qty]],(tblSizes[Order ID]=tblSales[[#This Row],[Order ID]])*(tblSizes[Product]=tblSales[[#This Row],[Product Name]]),"")))</f>
        <v/>
      </c>
      <c r="I320" s="5">
        <v>59.99</v>
      </c>
      <c r="J320" t="s">
        <v>775</v>
      </c>
      <c r="K320" t="s">
        <v>776</v>
      </c>
      <c r="L320" s="6" t="s">
        <v>776</v>
      </c>
      <c r="M320" s="5">
        <v>0</v>
      </c>
      <c r="N320" s="7">
        <v>179.97</v>
      </c>
      <c r="O320">
        <f ca="1">IF(LEFT(tblSales[[#This Row],[Category]],1)="A",RANDBETWEEN(1,4),RANDBETWEEN(2,7))</f>
        <v>4</v>
      </c>
      <c r="P320" s="7" t="str">
        <f>IF(COUNTIF($A$2:A320,A320)=1,SUMIFS(tblSales[Revenue],tblSales[Order ID],tblSales[[#This Row],[Order ID]]),"")</f>
        <v/>
      </c>
      <c r="Q320" t="str">
        <f>TEXT(tblSales[[#This Row],[Date]],"ddd")</f>
        <v>Mon</v>
      </c>
      <c r="R320">
        <f>1/COUNTIF(tblSales[Order ID],tblSales[[#This Row],[Order ID]])</f>
        <v>0.25</v>
      </c>
    </row>
    <row r="321" spans="1:18" x14ac:dyDescent="0.35">
      <c r="A321">
        <v>202032</v>
      </c>
      <c r="B321" s="3">
        <v>45488</v>
      </c>
      <c r="C321">
        <v>109878</v>
      </c>
      <c r="D321">
        <v>300185</v>
      </c>
      <c r="E321" t="s">
        <v>773</v>
      </c>
      <c r="F321" t="s">
        <v>787</v>
      </c>
      <c r="G321">
        <v>4</v>
      </c>
      <c r="H321" t="str" cm="1">
        <f t="array" ref="H321">_xlfn._ARRAY(_xlfn._ARRAYROW(_xlfn._xlws.FILTER(tblSizes[[Size]:[Qty]],(tblSizes[Order ID]=tblSales[[#This Row],[Order ID]])*(tblSizes[Product]=tblSales[[#This Row],[Product Name]]),"")))</f>
        <v/>
      </c>
      <c r="I321" s="5">
        <v>29.99</v>
      </c>
      <c r="J321" t="s">
        <v>775</v>
      </c>
      <c r="K321" t="s">
        <v>776</v>
      </c>
      <c r="L321" s="6" t="s">
        <v>776</v>
      </c>
      <c r="M321" s="5">
        <v>0</v>
      </c>
      <c r="N321" s="7">
        <v>119.96</v>
      </c>
      <c r="O321">
        <f ca="1">IF(LEFT(tblSales[[#This Row],[Category]],1)="A",RANDBETWEEN(1,4),RANDBETWEEN(2,7))</f>
        <v>2</v>
      </c>
      <c r="P321" s="7" t="str">
        <f>IF(COUNTIF($A$2:A321,A321)=1,SUMIFS(tblSales[Revenue],tblSales[Order ID],tblSales[[#This Row],[Order ID]]),"")</f>
        <v/>
      </c>
      <c r="Q321" t="str">
        <f>TEXT(tblSales[[#This Row],[Date]],"ddd")</f>
        <v>Mon</v>
      </c>
      <c r="R321">
        <f>1/COUNTIF(tblSales[Order ID],tblSales[[#This Row],[Order ID]])</f>
        <v>0.25</v>
      </c>
    </row>
    <row r="322" spans="1:18" x14ac:dyDescent="0.35">
      <c r="A322">
        <v>202032</v>
      </c>
      <c r="B322" s="3">
        <v>45488</v>
      </c>
      <c r="C322">
        <v>109878</v>
      </c>
      <c r="D322">
        <v>200554</v>
      </c>
      <c r="E322" t="s">
        <v>777</v>
      </c>
      <c r="F322" t="s">
        <v>786</v>
      </c>
      <c r="G322">
        <v>1</v>
      </c>
      <c r="H322" t="str" cm="1">
        <f t="array" ref="H322">_xlfn._ARRAY(_xlfn._ARRAYROW(_xlfn._xlws.FILTER(tblSizes[[Size]:[Qty]],(tblSizes[Order ID]=tblSales[[#This Row],[Order ID]])*(tblSizes[Product]=tblSales[[#This Row],[Product Name]]),"")))</f>
        <v/>
      </c>
      <c r="I322" s="5">
        <v>67.989999999999995</v>
      </c>
      <c r="J322" t="s">
        <v>775</v>
      </c>
      <c r="K322" t="s">
        <v>776</v>
      </c>
      <c r="L322" s="6" t="s">
        <v>776</v>
      </c>
      <c r="M322" s="5">
        <v>0</v>
      </c>
      <c r="N322" s="7">
        <v>67.989999999999995</v>
      </c>
      <c r="O322">
        <f ca="1">IF(LEFT(tblSales[[#This Row],[Category]],1)="A",RANDBETWEEN(1,4),RANDBETWEEN(2,7))</f>
        <v>2</v>
      </c>
      <c r="P322" s="7" t="str">
        <f>IF(COUNTIF($A$2:A322,A322)=1,SUMIFS(tblSales[Revenue],tblSales[Order ID],tblSales[[#This Row],[Order ID]]),"")</f>
        <v/>
      </c>
      <c r="Q322" t="str">
        <f>TEXT(tblSales[[#This Row],[Date]],"ddd")</f>
        <v>Mon</v>
      </c>
      <c r="R322">
        <f>1/COUNTIF(tblSales[Order ID],tblSales[[#This Row],[Order ID]])</f>
        <v>0.25</v>
      </c>
    </row>
    <row r="323" spans="1:18" x14ac:dyDescent="0.35">
      <c r="A323">
        <v>202033</v>
      </c>
      <c r="B323" s="3">
        <v>45488</v>
      </c>
      <c r="C323">
        <v>118997</v>
      </c>
      <c r="D323">
        <v>100252</v>
      </c>
      <c r="E323" t="s">
        <v>781</v>
      </c>
      <c r="F323" t="s">
        <v>785</v>
      </c>
      <c r="G323">
        <v>1</v>
      </c>
      <c r="H323" t="str" cm="1">
        <f t="array" ref="H323">_xlfn._ARRAY(_xlfn._ARRAYROW(_xlfn._xlws.FILTER(tblSizes[[Size]:[Qty]],(tblSizes[Order ID]=tblSales[[#This Row],[Order ID]])*(tblSizes[Product]=tblSales[[#This Row],[Product Name]]),"")))</f>
        <v/>
      </c>
      <c r="I323" s="5">
        <v>449</v>
      </c>
      <c r="J323" t="s">
        <v>775</v>
      </c>
      <c r="K323" t="s">
        <v>776</v>
      </c>
      <c r="L323" s="6" t="s">
        <v>776</v>
      </c>
      <c r="M323" s="5">
        <v>0</v>
      </c>
      <c r="N323" s="7">
        <v>449</v>
      </c>
      <c r="O323">
        <f ca="1">IF(LEFT(tblSales[[#This Row],[Category]],1)="A",RANDBETWEEN(1,4),RANDBETWEEN(2,7))</f>
        <v>3</v>
      </c>
      <c r="P323" s="7">
        <f>IF(COUNTIF($A$2:A323,A323)=1,SUMIFS(tblSales[Revenue],tblSales[Order ID],tblSales[[#This Row],[Order ID]]),"")</f>
        <v>709.98</v>
      </c>
      <c r="Q323" t="str">
        <f>TEXT(tblSales[[#This Row],[Date]],"ddd")</f>
        <v>Mon</v>
      </c>
      <c r="R323">
        <f>1/COUNTIF(tblSales[Order ID],tblSales[[#This Row],[Order ID]])</f>
        <v>0.25</v>
      </c>
    </row>
    <row r="324" spans="1:18" x14ac:dyDescent="0.35">
      <c r="A324">
        <v>202033</v>
      </c>
      <c r="B324" s="3">
        <v>45488</v>
      </c>
      <c r="C324">
        <v>118997</v>
      </c>
      <c r="D324">
        <v>200555</v>
      </c>
      <c r="E324" t="s">
        <v>777</v>
      </c>
      <c r="F324" t="s">
        <v>808</v>
      </c>
      <c r="G324">
        <v>1</v>
      </c>
      <c r="H324" t="str" cm="1">
        <f t="array" ref="H324">_xlfn._ARRAY(_xlfn._ARRAYROW(_xlfn._xlws.FILTER(tblSizes[[Size]:[Qty]],(tblSizes[Order ID]=tblSales[[#This Row],[Order ID]])*(tblSizes[Product]=tblSales[[#This Row],[Product Name]]),"")))</f>
        <v/>
      </c>
      <c r="I324" s="5">
        <v>39.99</v>
      </c>
      <c r="J324" t="s">
        <v>775</v>
      </c>
      <c r="K324" t="s">
        <v>776</v>
      </c>
      <c r="L324" s="6" t="s">
        <v>776</v>
      </c>
      <c r="M324" s="5">
        <v>0</v>
      </c>
      <c r="N324" s="7">
        <v>39.99</v>
      </c>
      <c r="O324">
        <f ca="1">IF(LEFT(tblSales[[#This Row],[Category]],1)="A",RANDBETWEEN(1,4),RANDBETWEEN(2,7))</f>
        <v>2</v>
      </c>
      <c r="P324" s="7" t="str">
        <f>IF(COUNTIF($A$2:A324,A324)=1,SUMIFS(tblSales[Revenue],tblSales[Order ID],tblSales[[#This Row],[Order ID]]),"")</f>
        <v/>
      </c>
      <c r="Q324" t="str">
        <f>TEXT(tblSales[[#This Row],[Date]],"ddd")</f>
        <v>Mon</v>
      </c>
      <c r="R324">
        <f>1/COUNTIF(tblSales[Order ID],tblSales[[#This Row],[Order ID]])</f>
        <v>0.25</v>
      </c>
    </row>
    <row r="325" spans="1:18" x14ac:dyDescent="0.35">
      <c r="A325">
        <v>202033</v>
      </c>
      <c r="B325" s="3">
        <v>45488</v>
      </c>
      <c r="C325">
        <v>118997</v>
      </c>
      <c r="D325">
        <v>300191</v>
      </c>
      <c r="E325" t="s">
        <v>773</v>
      </c>
      <c r="F325" t="s">
        <v>791</v>
      </c>
      <c r="G325">
        <v>1</v>
      </c>
      <c r="H325" t="str" cm="1">
        <f t="array" ref="H325">_xlfn._ARRAY(_xlfn._ARRAYROW(_xlfn._xlws.FILTER(tblSizes[[Size]:[Qty]],(tblSizes[Order ID]=tblSales[[#This Row],[Order ID]])*(tblSizes[Product]=tblSales[[#This Row],[Product Name]]),"")))</f>
        <v/>
      </c>
      <c r="I325" s="5">
        <v>21.99</v>
      </c>
      <c r="J325" t="s">
        <v>775</v>
      </c>
      <c r="K325" t="s">
        <v>776</v>
      </c>
      <c r="L325" s="6" t="s">
        <v>776</v>
      </c>
      <c r="M325" s="5">
        <v>0</v>
      </c>
      <c r="N325" s="7">
        <v>21.99</v>
      </c>
      <c r="O325">
        <f ca="1">IF(LEFT(tblSales[[#This Row],[Category]],1)="A",RANDBETWEEN(1,4),RANDBETWEEN(2,7))</f>
        <v>1</v>
      </c>
      <c r="P325" s="7" t="str">
        <f>IF(COUNTIF($A$2:A325,A325)=1,SUMIFS(tblSales[Revenue],tblSales[Order ID],tblSales[[#This Row],[Order ID]]),"")</f>
        <v/>
      </c>
      <c r="Q325" t="str">
        <f>TEXT(tblSales[[#This Row],[Date]],"ddd")</f>
        <v>Mon</v>
      </c>
      <c r="R325">
        <f>1/COUNTIF(tblSales[Order ID],tblSales[[#This Row],[Order ID]])</f>
        <v>0.25</v>
      </c>
    </row>
    <row r="326" spans="1:18" x14ac:dyDescent="0.35">
      <c r="A326">
        <v>202033</v>
      </c>
      <c r="B326" s="3">
        <v>45488</v>
      </c>
      <c r="C326">
        <v>118997</v>
      </c>
      <c r="D326">
        <v>100248</v>
      </c>
      <c r="E326" t="s">
        <v>781</v>
      </c>
      <c r="F326" t="s">
        <v>805</v>
      </c>
      <c r="G326">
        <v>1</v>
      </c>
      <c r="H326" t="str" cm="1">
        <f t="array" ref="H326">_xlfn._ARRAY(_xlfn._ARRAYROW(_xlfn._xlws.FILTER(tblSizes[[Size]:[Qty]],(tblSizes[Order ID]=tblSales[[#This Row],[Order ID]])*(tblSizes[Product]=tblSales[[#This Row],[Product Name]]),"")))</f>
        <v/>
      </c>
      <c r="I326" s="5">
        <v>199</v>
      </c>
      <c r="J326" t="s">
        <v>775</v>
      </c>
      <c r="K326" t="s">
        <v>776</v>
      </c>
      <c r="L326" s="6" t="s">
        <v>776</v>
      </c>
      <c r="M326" s="5">
        <v>0</v>
      </c>
      <c r="N326" s="7">
        <v>199</v>
      </c>
      <c r="O326">
        <f ca="1">IF(LEFT(tblSales[[#This Row],[Category]],1)="A",RANDBETWEEN(1,4),RANDBETWEEN(2,7))</f>
        <v>3</v>
      </c>
      <c r="P326" s="7" t="str">
        <f>IF(COUNTIF($A$2:A326,A326)=1,SUMIFS(tblSales[Revenue],tblSales[Order ID],tblSales[[#This Row],[Order ID]]),"")</f>
        <v/>
      </c>
      <c r="Q326" t="str">
        <f>TEXT(tblSales[[#This Row],[Date]],"ddd")</f>
        <v>Mon</v>
      </c>
      <c r="R326">
        <f>1/COUNTIF(tblSales[Order ID],tblSales[[#This Row],[Order ID]])</f>
        <v>0.25</v>
      </c>
    </row>
    <row r="327" spans="1:18" x14ac:dyDescent="0.35">
      <c r="A327">
        <v>202034</v>
      </c>
      <c r="B327" s="3">
        <v>45486</v>
      </c>
      <c r="C327">
        <v>120688</v>
      </c>
      <c r="D327">
        <v>200549</v>
      </c>
      <c r="E327" t="s">
        <v>777</v>
      </c>
      <c r="F327" t="s">
        <v>778</v>
      </c>
      <c r="G327">
        <v>2</v>
      </c>
      <c r="H327" t="str" cm="1">
        <f t="array" ref="H327">_xlfn._ARRAY(_xlfn._ARRAYROW(_xlfn._xlws.FILTER(tblSizes[[Size]:[Qty]],(tblSizes[Order ID]=tblSales[[#This Row],[Order ID]])*(tblSizes[Product]=tblSales[[#This Row],[Product Name]]),"")))</f>
        <v/>
      </c>
      <c r="I327" s="5">
        <v>18.989999999999998</v>
      </c>
      <c r="J327" t="s">
        <v>775</v>
      </c>
      <c r="K327" t="s">
        <v>776</v>
      </c>
      <c r="L327" s="6" t="s">
        <v>776</v>
      </c>
      <c r="M327" s="5">
        <v>0</v>
      </c>
      <c r="N327" s="7">
        <v>37.979999999999997</v>
      </c>
      <c r="O327">
        <f ca="1">IF(LEFT(tblSales[[#This Row],[Category]],1)="A",RANDBETWEEN(1,4),RANDBETWEEN(2,7))</f>
        <v>2</v>
      </c>
      <c r="P327" s="7">
        <f>IF(COUNTIF($A$2:A327,A327)=1,SUMIFS(tblSales[Revenue],tblSales[Order ID],tblSales[[#This Row],[Order ID]]),"")</f>
        <v>37.979999999999997</v>
      </c>
      <c r="Q327" t="str">
        <f>TEXT(tblSales[[#This Row],[Date]],"ddd")</f>
        <v>Sat</v>
      </c>
      <c r="R327">
        <f>1/COUNTIF(tblSales[Order ID],tblSales[[#This Row],[Order ID]])</f>
        <v>1</v>
      </c>
    </row>
    <row r="328" spans="1:18" x14ac:dyDescent="0.35">
      <c r="A328">
        <v>202035</v>
      </c>
      <c r="B328" s="3">
        <v>45485</v>
      </c>
      <c r="C328">
        <v>117857</v>
      </c>
      <c r="D328">
        <v>200559</v>
      </c>
      <c r="E328" t="s">
        <v>777</v>
      </c>
      <c r="F328" t="s">
        <v>780</v>
      </c>
      <c r="G328">
        <v>4</v>
      </c>
      <c r="H328" t="str" cm="1">
        <f t="array" ref="H328">_xlfn._ARRAY(_xlfn._ARRAYROW(_xlfn._xlws.FILTER(tblSizes[[Size]:[Qty]],(tblSizes[Order ID]=tblSales[[#This Row],[Order ID]])*(tblSizes[Product]=tblSales[[#This Row],[Product Name]]),"")))</f>
        <v/>
      </c>
      <c r="I328" s="5">
        <v>59.99</v>
      </c>
      <c r="J328" t="s">
        <v>775</v>
      </c>
      <c r="K328" t="s">
        <v>776</v>
      </c>
      <c r="L328" s="6" t="s">
        <v>776</v>
      </c>
      <c r="M328" s="5">
        <v>0</v>
      </c>
      <c r="N328" s="7">
        <v>239.96</v>
      </c>
      <c r="O328">
        <f ca="1">IF(LEFT(tblSales[[#This Row],[Category]],1)="A",RANDBETWEEN(1,4),RANDBETWEEN(2,7))</f>
        <v>1</v>
      </c>
      <c r="P328" s="7">
        <f>IF(COUNTIF($A$2:A328,A328)=1,SUMIFS(tblSales[Revenue],tblSales[Order ID],tblSales[[#This Row],[Order ID]]),"")</f>
        <v>315.92</v>
      </c>
      <c r="Q328" t="str">
        <f>TEXT(tblSales[[#This Row],[Date]],"ddd")</f>
        <v>Fri</v>
      </c>
      <c r="R328">
        <f>1/COUNTIF(tblSales[Order ID],tblSales[[#This Row],[Order ID]])</f>
        <v>0.5</v>
      </c>
    </row>
    <row r="329" spans="1:18" x14ac:dyDescent="0.35">
      <c r="A329">
        <v>202035</v>
      </c>
      <c r="B329" s="3">
        <v>45485</v>
      </c>
      <c r="C329">
        <v>117857</v>
      </c>
      <c r="D329">
        <v>200549</v>
      </c>
      <c r="E329" t="s">
        <v>777</v>
      </c>
      <c r="F329" t="s">
        <v>778</v>
      </c>
      <c r="G329">
        <v>4</v>
      </c>
      <c r="H329" t="str" cm="1">
        <f t="array" ref="H329">_xlfn._ARRAY(_xlfn._ARRAYROW(_xlfn._xlws.FILTER(tblSizes[[Size]:[Qty]],(tblSizes[Order ID]=tblSales[[#This Row],[Order ID]])*(tblSizes[Product]=tblSales[[#This Row],[Product Name]]),"")))</f>
        <v/>
      </c>
      <c r="I329" s="5">
        <v>18.989999999999998</v>
      </c>
      <c r="J329" t="s">
        <v>775</v>
      </c>
      <c r="K329" t="s">
        <v>776</v>
      </c>
      <c r="L329" s="6" t="s">
        <v>776</v>
      </c>
      <c r="M329" s="5">
        <v>0</v>
      </c>
      <c r="N329" s="7">
        <v>75.959999999999994</v>
      </c>
      <c r="O329">
        <f ca="1">IF(LEFT(tblSales[[#This Row],[Category]],1)="A",RANDBETWEEN(1,4),RANDBETWEEN(2,7))</f>
        <v>4</v>
      </c>
      <c r="P329" s="7" t="str">
        <f>IF(COUNTIF($A$2:A329,A329)=1,SUMIFS(tblSales[Revenue],tblSales[Order ID],tblSales[[#This Row],[Order ID]]),"")</f>
        <v/>
      </c>
      <c r="Q329" t="str">
        <f>TEXT(tblSales[[#This Row],[Date]],"ddd")</f>
        <v>Fri</v>
      </c>
      <c r="R329">
        <f>1/COUNTIF(tblSales[Order ID],tblSales[[#This Row],[Order ID]])</f>
        <v>0.5</v>
      </c>
    </row>
    <row r="330" spans="1:18" x14ac:dyDescent="0.35">
      <c r="A330">
        <v>202036</v>
      </c>
      <c r="B330" s="3">
        <v>45486</v>
      </c>
      <c r="C330">
        <v>108874</v>
      </c>
      <c r="D330">
        <v>300191</v>
      </c>
      <c r="E330" t="s">
        <v>773</v>
      </c>
      <c r="F330" t="s">
        <v>791</v>
      </c>
      <c r="G330">
        <v>4</v>
      </c>
      <c r="H330" t="str" cm="1">
        <f t="array" ref="H330">_xlfn._ARRAY(_xlfn._ARRAYROW(_xlfn._xlws.FILTER(tblSizes[[Size]:[Qty]],(tblSizes[Order ID]=tblSales[[#This Row],[Order ID]])*(tblSizes[Product]=tblSales[[#This Row],[Product Name]]),"")))</f>
        <v/>
      </c>
      <c r="I330" s="5">
        <v>21.99</v>
      </c>
      <c r="J330" t="s">
        <v>775</v>
      </c>
      <c r="K330" t="s">
        <v>776</v>
      </c>
      <c r="L330" s="6" t="s">
        <v>776</v>
      </c>
      <c r="M330" s="5">
        <v>0</v>
      </c>
      <c r="N330" s="7">
        <v>87.96</v>
      </c>
      <c r="O330">
        <f ca="1">IF(LEFT(tblSales[[#This Row],[Category]],1)="A",RANDBETWEEN(1,4),RANDBETWEEN(2,7))</f>
        <v>1</v>
      </c>
      <c r="P330" s="7">
        <f>IF(COUNTIF($A$2:A330,A330)=1,SUMIFS(tblSales[Revenue],tblSales[Order ID],tblSales[[#This Row],[Order ID]]),"")</f>
        <v>87.96</v>
      </c>
      <c r="Q330" t="str">
        <f>TEXT(tblSales[[#This Row],[Date]],"ddd")</f>
        <v>Sat</v>
      </c>
      <c r="R330">
        <f>1/COUNTIF(tblSales[Order ID],tblSales[[#This Row],[Order ID]])</f>
        <v>1</v>
      </c>
    </row>
    <row r="331" spans="1:18" x14ac:dyDescent="0.35">
      <c r="A331">
        <v>202037</v>
      </c>
      <c r="B331" s="3">
        <v>45493</v>
      </c>
      <c r="C331">
        <v>118762</v>
      </c>
      <c r="D331">
        <v>200552</v>
      </c>
      <c r="E331" t="s">
        <v>777</v>
      </c>
      <c r="F331" t="s">
        <v>798</v>
      </c>
      <c r="G331">
        <v>1</v>
      </c>
      <c r="H331" t="str" cm="1">
        <f t="array" ref="H331">_xlfn._ARRAY(_xlfn._ARRAYROW(_xlfn._xlws.FILTER(tblSizes[[Size]:[Qty]],(tblSizes[Order ID]=tblSales[[#This Row],[Order ID]])*(tblSizes[Product]=tblSales[[#This Row],[Product Name]]),"")))</f>
        <v/>
      </c>
      <c r="I331" s="5">
        <v>49.99</v>
      </c>
      <c r="J331" t="s">
        <v>775</v>
      </c>
      <c r="K331" t="s">
        <v>776</v>
      </c>
      <c r="L331" s="6" t="s">
        <v>776</v>
      </c>
      <c r="M331" s="5">
        <v>0</v>
      </c>
      <c r="N331" s="7">
        <v>49.99</v>
      </c>
      <c r="O331">
        <f ca="1">IF(LEFT(tblSales[[#This Row],[Category]],1)="A",RANDBETWEEN(1,4),RANDBETWEEN(2,7))</f>
        <v>2</v>
      </c>
      <c r="P331" s="7">
        <f>IF(COUNTIF($A$2:A331,A331)=1,SUMIFS(tblSales[Revenue],tblSales[Order ID],tblSales[[#This Row],[Order ID]]),"")</f>
        <v>79.98</v>
      </c>
      <c r="Q331" t="str">
        <f>TEXT(tblSales[[#This Row],[Date]],"ddd")</f>
        <v>Sat</v>
      </c>
      <c r="R331">
        <f>1/COUNTIF(tblSales[Order ID],tblSales[[#This Row],[Order ID]])</f>
        <v>0.5</v>
      </c>
    </row>
    <row r="332" spans="1:18" x14ac:dyDescent="0.35">
      <c r="A332">
        <v>202037</v>
      </c>
      <c r="B332" s="3">
        <v>45493</v>
      </c>
      <c r="C332">
        <v>118762</v>
      </c>
      <c r="D332">
        <v>300185</v>
      </c>
      <c r="E332" t="s">
        <v>773</v>
      </c>
      <c r="F332" t="s">
        <v>787</v>
      </c>
      <c r="G332">
        <v>1</v>
      </c>
      <c r="H332" t="str" cm="1">
        <f t="array" ref="H332">_xlfn._ARRAY(_xlfn._ARRAYROW(_xlfn._xlws.FILTER(tblSizes[[Size]:[Qty]],(tblSizes[Order ID]=tblSales[[#This Row],[Order ID]])*(tblSizes[Product]=tblSales[[#This Row],[Product Name]]),"")))</f>
        <v/>
      </c>
      <c r="I332" s="5">
        <v>29.99</v>
      </c>
      <c r="J332" t="s">
        <v>775</v>
      </c>
      <c r="K332" t="s">
        <v>776</v>
      </c>
      <c r="L332" s="6" t="s">
        <v>776</v>
      </c>
      <c r="M332" s="5">
        <v>0</v>
      </c>
      <c r="N332" s="7">
        <v>29.99</v>
      </c>
      <c r="O332">
        <f ca="1">IF(LEFT(tblSales[[#This Row],[Category]],1)="A",RANDBETWEEN(1,4),RANDBETWEEN(2,7))</f>
        <v>1</v>
      </c>
      <c r="P332" s="7" t="str">
        <f>IF(COUNTIF($A$2:A332,A332)=1,SUMIFS(tblSales[Revenue],tblSales[Order ID],tblSales[[#This Row],[Order ID]]),"")</f>
        <v/>
      </c>
      <c r="Q332" t="str">
        <f>TEXT(tblSales[[#This Row],[Date]],"ddd")</f>
        <v>Sat</v>
      </c>
      <c r="R332">
        <f>1/COUNTIF(tblSales[Order ID],tblSales[[#This Row],[Order ID]])</f>
        <v>0.5</v>
      </c>
    </row>
    <row r="333" spans="1:18" x14ac:dyDescent="0.35">
      <c r="A333">
        <v>202038</v>
      </c>
      <c r="B333" s="3">
        <v>45493</v>
      </c>
      <c r="C333">
        <v>123418</v>
      </c>
      <c r="D333">
        <v>300191</v>
      </c>
      <c r="E333" t="s">
        <v>773</v>
      </c>
      <c r="F333" t="s">
        <v>791</v>
      </c>
      <c r="G333">
        <v>2</v>
      </c>
      <c r="H333" t="str" cm="1">
        <f t="array" ref="H333">_xlfn._ARRAY(_xlfn._ARRAYROW(_xlfn._xlws.FILTER(tblSizes[[Size]:[Qty]],(tblSizes[Order ID]=tblSales[[#This Row],[Order ID]])*(tblSizes[Product]=tblSales[[#This Row],[Product Name]]),"")))</f>
        <v/>
      </c>
      <c r="I333" s="5">
        <v>21.99</v>
      </c>
      <c r="J333" t="s">
        <v>775</v>
      </c>
      <c r="K333" t="s">
        <v>776</v>
      </c>
      <c r="L333" s="6" t="s">
        <v>776</v>
      </c>
      <c r="M333" s="5">
        <v>0</v>
      </c>
      <c r="N333" s="7">
        <v>43.98</v>
      </c>
      <c r="O333">
        <f ca="1">IF(LEFT(tblSales[[#This Row],[Category]],1)="A",RANDBETWEEN(1,4),RANDBETWEEN(2,7))</f>
        <v>2</v>
      </c>
      <c r="P333" s="7">
        <f>IF(COUNTIF($A$2:A333,A333)=1,SUMIFS(tblSales[Revenue],tblSales[Order ID],tblSales[[#This Row],[Order ID]]),"")</f>
        <v>43.98</v>
      </c>
      <c r="Q333" t="str">
        <f>TEXT(tblSales[[#This Row],[Date]],"ddd")</f>
        <v>Sat</v>
      </c>
      <c r="R333">
        <f>1/COUNTIF(tblSales[Order ID],tblSales[[#This Row],[Order ID]])</f>
        <v>1</v>
      </c>
    </row>
    <row r="334" spans="1:18" x14ac:dyDescent="0.35">
      <c r="A334">
        <v>202039</v>
      </c>
      <c r="B334" s="3">
        <v>45484</v>
      </c>
      <c r="C334">
        <v>115885</v>
      </c>
      <c r="D334">
        <v>100250</v>
      </c>
      <c r="E334" t="s">
        <v>781</v>
      </c>
      <c r="F334" t="s">
        <v>797</v>
      </c>
      <c r="G334">
        <v>2</v>
      </c>
      <c r="H334" t="str" cm="1">
        <f t="array" ref="H334">_xlfn._ARRAY(_xlfn._ARRAYROW(_xlfn._xlws.FILTER(tblSizes[[Size]:[Qty]],(tblSizes[Order ID]=tblSales[[#This Row],[Order ID]])*(tblSizes[Product]=tblSales[[#This Row],[Product Name]]),"")))</f>
        <v/>
      </c>
      <c r="I334" s="5">
        <v>189</v>
      </c>
      <c r="J334" t="s">
        <v>775</v>
      </c>
      <c r="K334" t="s">
        <v>776</v>
      </c>
      <c r="L334" s="6" t="s">
        <v>776</v>
      </c>
      <c r="M334" s="5">
        <v>0</v>
      </c>
      <c r="N334" s="7">
        <v>378</v>
      </c>
      <c r="O334">
        <f ca="1">IF(LEFT(tblSales[[#This Row],[Category]],1)="A",RANDBETWEEN(1,4),RANDBETWEEN(2,7))</f>
        <v>6</v>
      </c>
      <c r="P334" s="7">
        <f>IF(COUNTIF($A$2:A334,A334)=1,SUMIFS(tblSales[Revenue],tblSales[Order ID],tblSales[[#This Row],[Order ID]]),"")</f>
        <v>1323</v>
      </c>
      <c r="Q334" t="str">
        <f>TEXT(tblSales[[#This Row],[Date]],"ddd")</f>
        <v>Thu</v>
      </c>
      <c r="R334">
        <f>1/COUNTIF(tblSales[Order ID],tblSales[[#This Row],[Order ID]])</f>
        <v>0.5</v>
      </c>
    </row>
    <row r="335" spans="1:18" x14ac:dyDescent="0.35">
      <c r="A335">
        <v>202039</v>
      </c>
      <c r="B335" s="3">
        <v>45484</v>
      </c>
      <c r="C335">
        <v>115885</v>
      </c>
      <c r="D335">
        <v>100250</v>
      </c>
      <c r="E335" t="s">
        <v>781</v>
      </c>
      <c r="F335" t="s">
        <v>797</v>
      </c>
      <c r="G335">
        <v>5</v>
      </c>
      <c r="H335" t="str" cm="1">
        <f t="array" ref="H335">_xlfn._ARRAY(_xlfn._ARRAYROW(_xlfn._xlws.FILTER(tblSizes[[Size]:[Qty]],(tblSizes[Order ID]=tblSales[[#This Row],[Order ID]])*(tblSizes[Product]=tblSales[[#This Row],[Product Name]]),"")))</f>
        <v/>
      </c>
      <c r="I335" s="5">
        <v>189</v>
      </c>
      <c r="J335" t="s">
        <v>775</v>
      </c>
      <c r="K335" t="s">
        <v>776</v>
      </c>
      <c r="L335" s="6" t="s">
        <v>776</v>
      </c>
      <c r="M335" s="5">
        <v>0</v>
      </c>
      <c r="N335" s="7">
        <v>945</v>
      </c>
      <c r="O335">
        <f ca="1">IF(LEFT(tblSales[[#This Row],[Category]],1)="A",RANDBETWEEN(1,4),RANDBETWEEN(2,7))</f>
        <v>3</v>
      </c>
      <c r="P335" s="7" t="str">
        <f>IF(COUNTIF($A$2:A335,A335)=1,SUMIFS(tblSales[Revenue],tblSales[Order ID],tblSales[[#This Row],[Order ID]]),"")</f>
        <v/>
      </c>
      <c r="Q335" t="str">
        <f>TEXT(tblSales[[#This Row],[Date]],"ddd")</f>
        <v>Thu</v>
      </c>
      <c r="R335">
        <f>1/COUNTIF(tblSales[Order ID],tblSales[[#This Row],[Order ID]])</f>
        <v>0.5</v>
      </c>
    </row>
    <row r="336" spans="1:18" x14ac:dyDescent="0.35">
      <c r="A336">
        <v>202040</v>
      </c>
      <c r="B336" s="3">
        <v>45492</v>
      </c>
      <c r="C336">
        <v>111920</v>
      </c>
      <c r="D336">
        <v>100252</v>
      </c>
      <c r="E336" t="s">
        <v>781</v>
      </c>
      <c r="F336" t="s">
        <v>785</v>
      </c>
      <c r="G336">
        <v>1</v>
      </c>
      <c r="H336" t="str" cm="1">
        <f t="array" ref="H336">_xlfn._ARRAY(_xlfn._ARRAYROW(_xlfn._xlws.FILTER(tblSizes[[Size]:[Qty]],(tblSizes[Order ID]=tblSales[[#This Row],[Order ID]])*(tblSizes[Product]=tblSales[[#This Row],[Product Name]]),"")))</f>
        <v/>
      </c>
      <c r="I336" s="5">
        <v>449</v>
      </c>
      <c r="J336" t="s">
        <v>775</v>
      </c>
      <c r="K336" t="s">
        <v>776</v>
      </c>
      <c r="L336" s="6" t="s">
        <v>776</v>
      </c>
      <c r="M336" s="5">
        <v>0</v>
      </c>
      <c r="N336" s="7">
        <v>449</v>
      </c>
      <c r="O336">
        <f ca="1">IF(LEFT(tblSales[[#This Row],[Category]],1)="A",RANDBETWEEN(1,4),RANDBETWEEN(2,7))</f>
        <v>5</v>
      </c>
      <c r="P336" s="7">
        <f>IF(COUNTIF($A$2:A336,A336)=1,SUMIFS(tblSales[Revenue],tblSales[Order ID],tblSales[[#This Row],[Order ID]]),"")</f>
        <v>638</v>
      </c>
      <c r="Q336" t="str">
        <f>TEXT(tblSales[[#This Row],[Date]],"ddd")</f>
        <v>Fri</v>
      </c>
      <c r="R336">
        <f>1/COUNTIF(tblSales[Order ID],tblSales[[#This Row],[Order ID]])</f>
        <v>0.5</v>
      </c>
    </row>
    <row r="337" spans="1:18" x14ac:dyDescent="0.35">
      <c r="A337">
        <v>202040</v>
      </c>
      <c r="B337" s="3">
        <v>45492</v>
      </c>
      <c r="C337">
        <v>111920</v>
      </c>
      <c r="D337">
        <v>100250</v>
      </c>
      <c r="E337" t="s">
        <v>781</v>
      </c>
      <c r="F337" t="s">
        <v>797</v>
      </c>
      <c r="G337">
        <v>1</v>
      </c>
      <c r="H337" t="str" cm="1">
        <f t="array" ref="H337">_xlfn._ARRAY(_xlfn._ARRAYROW(_xlfn._xlws.FILTER(tblSizes[[Size]:[Qty]],(tblSizes[Order ID]=tblSales[[#This Row],[Order ID]])*(tblSizes[Product]=tblSales[[#This Row],[Product Name]]),"")))</f>
        <v/>
      </c>
      <c r="I337" s="5">
        <v>189</v>
      </c>
      <c r="J337" t="s">
        <v>775</v>
      </c>
      <c r="K337" t="s">
        <v>776</v>
      </c>
      <c r="L337" s="6" t="s">
        <v>776</v>
      </c>
      <c r="M337" s="5">
        <v>0</v>
      </c>
      <c r="N337" s="7">
        <v>189</v>
      </c>
      <c r="O337">
        <f ca="1">IF(LEFT(tblSales[[#This Row],[Category]],1)="A",RANDBETWEEN(1,4),RANDBETWEEN(2,7))</f>
        <v>7</v>
      </c>
      <c r="P337" s="7" t="str">
        <f>IF(COUNTIF($A$2:A337,A337)=1,SUMIFS(tblSales[Revenue],tblSales[Order ID],tblSales[[#This Row],[Order ID]]),"")</f>
        <v/>
      </c>
      <c r="Q337" t="str">
        <f>TEXT(tblSales[[#This Row],[Date]],"ddd")</f>
        <v>Fri</v>
      </c>
      <c r="R337">
        <f>1/COUNTIF(tblSales[Order ID],tblSales[[#This Row],[Order ID]])</f>
        <v>0.5</v>
      </c>
    </row>
    <row r="338" spans="1:18" x14ac:dyDescent="0.35">
      <c r="A338">
        <v>202041</v>
      </c>
      <c r="B338" s="3">
        <v>45484</v>
      </c>
      <c r="C338">
        <v>130193</v>
      </c>
      <c r="D338">
        <v>100252</v>
      </c>
      <c r="E338" t="s">
        <v>781</v>
      </c>
      <c r="F338" t="s">
        <v>785</v>
      </c>
      <c r="G338">
        <v>2</v>
      </c>
      <c r="H338" t="str" cm="1">
        <f t="array" ref="H338">_xlfn._ARRAY(_xlfn._ARRAYROW(_xlfn._xlws.FILTER(tblSizes[[Size]:[Qty]],(tblSizes[Order ID]=tblSales[[#This Row],[Order ID]])*(tblSizes[Product]=tblSales[[#This Row],[Product Name]]),"")))</f>
        <v/>
      </c>
      <c r="I338" s="5">
        <v>449</v>
      </c>
      <c r="J338" t="s">
        <v>783</v>
      </c>
      <c r="K338" t="s">
        <v>784</v>
      </c>
      <c r="L338" s="6">
        <v>0.1</v>
      </c>
      <c r="M338" s="5">
        <v>89.800000000000011</v>
      </c>
      <c r="N338" s="7">
        <v>808.2</v>
      </c>
      <c r="O338">
        <f ca="1">IF(LEFT(tblSales[[#This Row],[Category]],1)="A",RANDBETWEEN(1,4),RANDBETWEEN(2,7))</f>
        <v>6</v>
      </c>
      <c r="P338" s="7">
        <f>IF(COUNTIF($A$2:A338,A338)=1,SUMIFS(tblSales[Revenue],tblSales[Order ID],tblSales[[#This Row],[Order ID]]),"")</f>
        <v>889.173</v>
      </c>
      <c r="Q338" t="str">
        <f>TEXT(tblSales[[#This Row],[Date]],"ddd")</f>
        <v>Thu</v>
      </c>
      <c r="R338">
        <f>1/COUNTIF(tblSales[Order ID],tblSales[[#This Row],[Order ID]])</f>
        <v>0.5</v>
      </c>
    </row>
    <row r="339" spans="1:18" x14ac:dyDescent="0.35">
      <c r="A339">
        <v>202041</v>
      </c>
      <c r="B339" s="3">
        <v>45484</v>
      </c>
      <c r="C339">
        <v>130193</v>
      </c>
      <c r="D339">
        <v>300185</v>
      </c>
      <c r="E339" t="s">
        <v>773</v>
      </c>
      <c r="F339" t="s">
        <v>787</v>
      </c>
      <c r="G339">
        <v>3</v>
      </c>
      <c r="H339" t="str" cm="1">
        <f t="array" ref="H339">_xlfn._ARRAY(_xlfn._ARRAYROW(_xlfn._xlws.FILTER(tblSizes[[Size]:[Qty]],(tblSizes[Order ID]=tblSales[[#This Row],[Order ID]])*(tblSizes[Product]=tblSales[[#This Row],[Product Name]]),"")))</f>
        <v/>
      </c>
      <c r="I339" s="5">
        <v>29.99</v>
      </c>
      <c r="J339" t="s">
        <v>783</v>
      </c>
      <c r="K339" t="s">
        <v>784</v>
      </c>
      <c r="L339" s="6">
        <v>0.1</v>
      </c>
      <c r="M339" s="5">
        <v>8.9969999999999999</v>
      </c>
      <c r="N339" s="7">
        <v>80.972999999999999</v>
      </c>
      <c r="O339">
        <f ca="1">IF(LEFT(tblSales[[#This Row],[Category]],1)="A",RANDBETWEEN(1,4),RANDBETWEEN(2,7))</f>
        <v>2</v>
      </c>
      <c r="P339" s="7" t="str">
        <f>IF(COUNTIF($A$2:A339,A339)=1,SUMIFS(tblSales[Revenue],tblSales[Order ID],tblSales[[#This Row],[Order ID]]),"")</f>
        <v/>
      </c>
      <c r="Q339" t="str">
        <f>TEXT(tblSales[[#This Row],[Date]],"ddd")</f>
        <v>Thu</v>
      </c>
      <c r="R339">
        <f>1/COUNTIF(tblSales[Order ID],tblSales[[#This Row],[Order ID]])</f>
        <v>0.5</v>
      </c>
    </row>
    <row r="340" spans="1:18" x14ac:dyDescent="0.35">
      <c r="A340">
        <v>202042</v>
      </c>
      <c r="B340" s="3">
        <v>45485</v>
      </c>
      <c r="C340">
        <v>105038</v>
      </c>
      <c r="D340">
        <v>200549</v>
      </c>
      <c r="E340" t="s">
        <v>777</v>
      </c>
      <c r="F340" t="s">
        <v>778</v>
      </c>
      <c r="G340">
        <v>3</v>
      </c>
      <c r="H340" t="str" cm="1">
        <f t="array" ref="H340">_xlfn._ARRAY(_xlfn._ARRAYROW(_xlfn._xlws.FILTER(tblSizes[[Size]:[Qty]],(tblSizes[Order ID]=tblSales[[#This Row],[Order ID]])*(tblSizes[Product]=tblSales[[#This Row],[Product Name]]),"")))</f>
        <v/>
      </c>
      <c r="I340" s="5">
        <v>18.989999999999998</v>
      </c>
      <c r="J340" t="s">
        <v>783</v>
      </c>
      <c r="K340" t="s">
        <v>792</v>
      </c>
      <c r="L340" s="6">
        <v>0.15</v>
      </c>
      <c r="M340" s="5">
        <v>8.5454999999999988</v>
      </c>
      <c r="N340" s="7">
        <v>48.424500000000002</v>
      </c>
      <c r="O340">
        <f ca="1">IF(LEFT(tblSales[[#This Row],[Category]],1)="A",RANDBETWEEN(1,4),RANDBETWEEN(2,7))</f>
        <v>3</v>
      </c>
      <c r="P340" s="7">
        <f>IF(COUNTIF($A$2:A340,A340)=1,SUMIFS(tblSales[Revenue],tblSales[Order ID],tblSales[[#This Row],[Order ID]]),"")</f>
        <v>327.15649999999999</v>
      </c>
      <c r="Q340" t="str">
        <f>TEXT(tblSales[[#This Row],[Date]],"ddd")</f>
        <v>Fri</v>
      </c>
      <c r="R340">
        <f>1/COUNTIF(tblSales[Order ID],tblSales[[#This Row],[Order ID]])</f>
        <v>0.25</v>
      </c>
    </row>
    <row r="341" spans="1:18" x14ac:dyDescent="0.35">
      <c r="A341">
        <v>202042</v>
      </c>
      <c r="B341" s="3">
        <v>45485</v>
      </c>
      <c r="C341">
        <v>105038</v>
      </c>
      <c r="D341">
        <v>300187</v>
      </c>
      <c r="E341" t="s">
        <v>773</v>
      </c>
      <c r="F341" t="s">
        <v>801</v>
      </c>
      <c r="G341">
        <v>2</v>
      </c>
      <c r="H341" t="str" cm="1">
        <f t="array" ref="H341">_xlfn._ARRAY(_xlfn._ARRAYROW(_xlfn._xlws.FILTER(tblSizes[[Size]:[Qty]],(tblSizes[Order ID]=tblSales[[#This Row],[Order ID]])*(tblSizes[Product]=tblSales[[#This Row],[Product Name]]),"")))</f>
        <v/>
      </c>
      <c r="I341" s="5">
        <v>54.99</v>
      </c>
      <c r="J341" t="s">
        <v>783</v>
      </c>
      <c r="K341" t="s">
        <v>792</v>
      </c>
      <c r="L341" s="6">
        <v>0.15</v>
      </c>
      <c r="M341" s="5">
        <v>16.497</v>
      </c>
      <c r="N341" s="7">
        <v>93.483000000000004</v>
      </c>
      <c r="O341">
        <f ca="1">IF(LEFT(tblSales[[#This Row],[Category]],1)="A",RANDBETWEEN(1,4),RANDBETWEEN(2,7))</f>
        <v>4</v>
      </c>
      <c r="P341" s="7" t="str">
        <f>IF(COUNTIF($A$2:A341,A341)=1,SUMIFS(tblSales[Revenue],tblSales[Order ID],tblSales[[#This Row],[Order ID]]),"")</f>
        <v/>
      </c>
      <c r="Q341" t="str">
        <f>TEXT(tblSales[[#This Row],[Date]],"ddd")</f>
        <v>Fri</v>
      </c>
      <c r="R341">
        <f>1/COUNTIF(tblSales[Order ID],tblSales[[#This Row],[Order ID]])</f>
        <v>0.25</v>
      </c>
    </row>
    <row r="342" spans="1:18" x14ac:dyDescent="0.35">
      <c r="A342">
        <v>202042</v>
      </c>
      <c r="B342" s="3">
        <v>45485</v>
      </c>
      <c r="C342">
        <v>105038</v>
      </c>
      <c r="D342">
        <v>300191</v>
      </c>
      <c r="E342" t="s">
        <v>773</v>
      </c>
      <c r="F342" t="s">
        <v>791</v>
      </c>
      <c r="G342">
        <v>4</v>
      </c>
      <c r="H342" t="str" cm="1">
        <f t="array" ref="H342">_xlfn._ARRAY(_xlfn._ARRAYROW(_xlfn._xlws.FILTER(tblSizes[[Size]:[Qty]],(tblSizes[Order ID]=tblSales[[#This Row],[Order ID]])*(tblSizes[Product]=tblSales[[#This Row],[Product Name]]),"")))</f>
        <v/>
      </c>
      <c r="I342" s="5">
        <v>21.99</v>
      </c>
      <c r="J342" t="s">
        <v>783</v>
      </c>
      <c r="K342" t="s">
        <v>792</v>
      </c>
      <c r="L342" s="6">
        <v>0.15</v>
      </c>
      <c r="M342" s="5">
        <v>13.193999999999999</v>
      </c>
      <c r="N342" s="7">
        <v>74.765999999999991</v>
      </c>
      <c r="O342">
        <f ca="1">IF(LEFT(tblSales[[#This Row],[Category]],1)="A",RANDBETWEEN(1,4),RANDBETWEEN(2,7))</f>
        <v>1</v>
      </c>
      <c r="P342" s="7" t="str">
        <f>IF(COUNTIF($A$2:A342,A342)=1,SUMIFS(tblSales[Revenue],tblSales[Order ID],tblSales[[#This Row],[Order ID]]),"")</f>
        <v/>
      </c>
      <c r="Q342" t="str">
        <f>TEXT(tblSales[[#This Row],[Date]],"ddd")</f>
        <v>Fri</v>
      </c>
      <c r="R342">
        <f>1/COUNTIF(tblSales[Order ID],tblSales[[#This Row],[Order ID]])</f>
        <v>0.25</v>
      </c>
    </row>
    <row r="343" spans="1:18" x14ac:dyDescent="0.35">
      <c r="A343">
        <v>202042</v>
      </c>
      <c r="B343" s="3">
        <v>45485</v>
      </c>
      <c r="C343">
        <v>105038</v>
      </c>
      <c r="D343">
        <v>200556</v>
      </c>
      <c r="E343" t="s">
        <v>777</v>
      </c>
      <c r="F343" t="s">
        <v>779</v>
      </c>
      <c r="G343">
        <v>2</v>
      </c>
      <c r="H343" t="str" cm="1">
        <f t="array" ref="H343">_xlfn._ARRAY(_xlfn._ARRAYROW(_xlfn._xlws.FILTER(tblSizes[[Size]:[Qty]],(tblSizes[Order ID]=tblSales[[#This Row],[Order ID]])*(tblSizes[Product]=tblSales[[#This Row],[Product Name]]),"")))</f>
        <v/>
      </c>
      <c r="I343" s="5">
        <v>64.989999999999995</v>
      </c>
      <c r="J343" t="s">
        <v>783</v>
      </c>
      <c r="K343" t="s">
        <v>792</v>
      </c>
      <c r="L343" s="6">
        <v>0.15</v>
      </c>
      <c r="M343" s="5">
        <v>19.496999999999996</v>
      </c>
      <c r="N343" s="7">
        <v>110.48299999999999</v>
      </c>
      <c r="O343">
        <f ca="1">IF(LEFT(tblSales[[#This Row],[Category]],1)="A",RANDBETWEEN(1,4),RANDBETWEEN(2,7))</f>
        <v>1</v>
      </c>
      <c r="P343" s="7" t="str">
        <f>IF(COUNTIF($A$2:A343,A343)=1,SUMIFS(tblSales[Revenue],tblSales[Order ID],tblSales[[#This Row],[Order ID]]),"")</f>
        <v/>
      </c>
      <c r="Q343" t="str">
        <f>TEXT(tblSales[[#This Row],[Date]],"ddd")</f>
        <v>Fri</v>
      </c>
      <c r="R343">
        <f>1/COUNTIF(tblSales[Order ID],tblSales[[#This Row],[Order ID]])</f>
        <v>0.25</v>
      </c>
    </row>
    <row r="344" spans="1:18" x14ac:dyDescent="0.35">
      <c r="A344">
        <v>202043</v>
      </c>
      <c r="B344" s="3">
        <v>45483</v>
      </c>
      <c r="C344">
        <v>125418</v>
      </c>
      <c r="D344">
        <v>300186</v>
      </c>
      <c r="E344" t="s">
        <v>773</v>
      </c>
      <c r="F344" t="s">
        <v>806</v>
      </c>
      <c r="G344">
        <v>1</v>
      </c>
      <c r="H344" t="str" cm="1">
        <f t="array" ref="H344">_xlfn._ARRAY(_xlfn._ARRAYROW(_xlfn._xlws.FILTER(tblSizes[[Size]:[Qty]],(tblSizes[Order ID]=tblSales[[#This Row],[Order ID]])*(tblSizes[Product]=tblSales[[#This Row],[Product Name]]),"")))</f>
        <v/>
      </c>
      <c r="I344" s="5">
        <v>49.99</v>
      </c>
      <c r="J344" t="s">
        <v>775</v>
      </c>
      <c r="K344" t="s">
        <v>776</v>
      </c>
      <c r="L344" s="6" t="s">
        <v>776</v>
      </c>
      <c r="M344" s="5">
        <v>0</v>
      </c>
      <c r="N344" s="7">
        <v>49.99</v>
      </c>
      <c r="O344">
        <f ca="1">IF(LEFT(tblSales[[#This Row],[Category]],1)="A",RANDBETWEEN(1,4),RANDBETWEEN(2,7))</f>
        <v>4</v>
      </c>
      <c r="P344" s="7">
        <f>IF(COUNTIF($A$2:A344,A344)=1,SUMIFS(tblSales[Revenue],tblSales[Order ID],tblSales[[#This Row],[Order ID]]),"")</f>
        <v>930.97</v>
      </c>
      <c r="Q344" t="str">
        <f>TEXT(tblSales[[#This Row],[Date]],"ddd")</f>
        <v>Wed</v>
      </c>
      <c r="R344">
        <f>1/COUNTIF(tblSales[Order ID],tblSales[[#This Row],[Order ID]])</f>
        <v>0.25</v>
      </c>
    </row>
    <row r="345" spans="1:18" x14ac:dyDescent="0.35">
      <c r="A345">
        <v>202043</v>
      </c>
      <c r="B345" s="3">
        <v>45483</v>
      </c>
      <c r="C345">
        <v>125418</v>
      </c>
      <c r="D345">
        <v>100250</v>
      </c>
      <c r="E345" t="s">
        <v>781</v>
      </c>
      <c r="F345" t="s">
        <v>797</v>
      </c>
      <c r="G345">
        <v>4</v>
      </c>
      <c r="H345" t="str" cm="1">
        <f t="array" ref="H345">_xlfn._ARRAY(_xlfn._ARRAYROW(_xlfn._xlws.FILTER(tblSizes[[Size]:[Qty]],(tblSizes[Order ID]=tblSales[[#This Row],[Order ID]])*(tblSizes[Product]=tblSales[[#This Row],[Product Name]]),"")))</f>
        <v/>
      </c>
      <c r="I345" s="5">
        <v>189</v>
      </c>
      <c r="J345" t="s">
        <v>775</v>
      </c>
      <c r="K345" t="s">
        <v>776</v>
      </c>
      <c r="L345" s="6" t="s">
        <v>776</v>
      </c>
      <c r="M345" s="5">
        <v>0</v>
      </c>
      <c r="N345" s="7">
        <v>756</v>
      </c>
      <c r="O345">
        <f ca="1">IF(LEFT(tblSales[[#This Row],[Category]],1)="A",RANDBETWEEN(1,4),RANDBETWEEN(2,7))</f>
        <v>6</v>
      </c>
      <c r="P345" s="7" t="str">
        <f>IF(COUNTIF($A$2:A345,A345)=1,SUMIFS(tblSales[Revenue],tblSales[Order ID],tblSales[[#This Row],[Order ID]]),"")</f>
        <v/>
      </c>
      <c r="Q345" t="str">
        <f>TEXT(tblSales[[#This Row],[Date]],"ddd")</f>
        <v>Wed</v>
      </c>
      <c r="R345">
        <f>1/COUNTIF(tblSales[Order ID],tblSales[[#This Row],[Order ID]])</f>
        <v>0.25</v>
      </c>
    </row>
    <row r="346" spans="1:18" x14ac:dyDescent="0.35">
      <c r="A346">
        <v>202043</v>
      </c>
      <c r="B346" s="3">
        <v>45483</v>
      </c>
      <c r="C346">
        <v>125418</v>
      </c>
      <c r="D346">
        <v>200559</v>
      </c>
      <c r="E346" t="s">
        <v>777</v>
      </c>
      <c r="F346" t="s">
        <v>780</v>
      </c>
      <c r="G346">
        <v>1</v>
      </c>
      <c r="H346" t="str" cm="1">
        <f t="array" ref="H346">_xlfn._ARRAY(_xlfn._ARRAYROW(_xlfn._xlws.FILTER(tblSizes[[Size]:[Qty]],(tblSizes[Order ID]=tblSales[[#This Row],[Order ID]])*(tblSizes[Product]=tblSales[[#This Row],[Product Name]]),"")))</f>
        <v/>
      </c>
      <c r="I346" s="5">
        <v>59.99</v>
      </c>
      <c r="J346" t="s">
        <v>775</v>
      </c>
      <c r="K346" t="s">
        <v>776</v>
      </c>
      <c r="L346" s="6" t="s">
        <v>776</v>
      </c>
      <c r="M346" s="5">
        <v>0</v>
      </c>
      <c r="N346" s="7">
        <v>59.99</v>
      </c>
      <c r="O346">
        <f ca="1">IF(LEFT(tblSales[[#This Row],[Category]],1)="A",RANDBETWEEN(1,4),RANDBETWEEN(2,7))</f>
        <v>1</v>
      </c>
      <c r="P346" s="7" t="str">
        <f>IF(COUNTIF($A$2:A346,A346)=1,SUMIFS(tblSales[Revenue],tblSales[Order ID],tblSales[[#This Row],[Order ID]]),"")</f>
        <v/>
      </c>
      <c r="Q346" t="str">
        <f>TEXT(tblSales[[#This Row],[Date]],"ddd")</f>
        <v>Wed</v>
      </c>
      <c r="R346">
        <f>1/COUNTIF(tblSales[Order ID],tblSales[[#This Row],[Order ID]])</f>
        <v>0.25</v>
      </c>
    </row>
    <row r="347" spans="1:18" x14ac:dyDescent="0.35">
      <c r="A347">
        <v>202043</v>
      </c>
      <c r="B347" s="3">
        <v>45483</v>
      </c>
      <c r="C347">
        <v>125418</v>
      </c>
      <c r="D347">
        <v>300188</v>
      </c>
      <c r="E347" t="s">
        <v>773</v>
      </c>
      <c r="F347" t="s">
        <v>804</v>
      </c>
      <c r="G347">
        <v>1</v>
      </c>
      <c r="H347" t="str" cm="1">
        <f t="array" ref="H347">_xlfn._ARRAY(_xlfn._ARRAYROW(_xlfn._xlws.FILTER(tblSizes[[Size]:[Qty]],(tblSizes[Order ID]=tblSales[[#This Row],[Order ID]])*(tblSizes[Product]=tblSales[[#This Row],[Product Name]]),"")))</f>
        <v/>
      </c>
      <c r="I347" s="5">
        <v>64.989999999999995</v>
      </c>
      <c r="J347" t="s">
        <v>775</v>
      </c>
      <c r="K347" t="s">
        <v>776</v>
      </c>
      <c r="L347" s="6" t="s">
        <v>776</v>
      </c>
      <c r="M347" s="5">
        <v>0</v>
      </c>
      <c r="N347" s="7">
        <v>64.989999999999995</v>
      </c>
      <c r="O347">
        <f ca="1">IF(LEFT(tblSales[[#This Row],[Category]],1)="A",RANDBETWEEN(1,4),RANDBETWEEN(2,7))</f>
        <v>3</v>
      </c>
      <c r="P347" s="7" t="str">
        <f>IF(COUNTIF($A$2:A347,A347)=1,SUMIFS(tblSales[Revenue],tblSales[Order ID],tblSales[[#This Row],[Order ID]]),"")</f>
        <v/>
      </c>
      <c r="Q347" t="str">
        <f>TEXT(tblSales[[#This Row],[Date]],"ddd")</f>
        <v>Wed</v>
      </c>
      <c r="R347">
        <f>1/COUNTIF(tblSales[Order ID],tblSales[[#This Row],[Order ID]])</f>
        <v>0.25</v>
      </c>
    </row>
    <row r="348" spans="1:18" x14ac:dyDescent="0.35">
      <c r="A348">
        <v>202044</v>
      </c>
      <c r="B348" s="3">
        <v>45486</v>
      </c>
      <c r="C348">
        <v>102573</v>
      </c>
      <c r="D348">
        <v>200551</v>
      </c>
      <c r="E348" t="s">
        <v>777</v>
      </c>
      <c r="F348" t="s">
        <v>807</v>
      </c>
      <c r="G348">
        <v>5</v>
      </c>
      <c r="H348" t="str" cm="1">
        <f t="array" ref="H348">_xlfn._ARRAY(_xlfn._ARRAYROW(_xlfn._xlws.FILTER(tblSizes[[Size]:[Qty]],(tblSizes[Order ID]=tblSales[[#This Row],[Order ID]])*(tblSizes[Product]=tblSales[[#This Row],[Product Name]]),"")))</f>
        <v/>
      </c>
      <c r="I348" s="5">
        <v>79.989999999999995</v>
      </c>
      <c r="J348" t="s">
        <v>775</v>
      </c>
      <c r="K348" t="s">
        <v>776</v>
      </c>
      <c r="L348" s="6" t="s">
        <v>776</v>
      </c>
      <c r="M348" s="5">
        <v>0</v>
      </c>
      <c r="N348" s="7">
        <v>399.95</v>
      </c>
      <c r="O348">
        <f ca="1">IF(LEFT(tblSales[[#This Row],[Category]],1)="A",RANDBETWEEN(1,4),RANDBETWEEN(2,7))</f>
        <v>1</v>
      </c>
      <c r="P348" s="7">
        <f>IF(COUNTIF($A$2:A348,A348)=1,SUMIFS(tblSales[Revenue],tblSales[Order ID],tblSales[[#This Row],[Order ID]]),"")</f>
        <v>1266.92</v>
      </c>
      <c r="Q348" t="str">
        <f>TEXT(tblSales[[#This Row],[Date]],"ddd")</f>
        <v>Sat</v>
      </c>
      <c r="R348">
        <f>1/COUNTIF(tblSales[Order ID],tblSales[[#This Row],[Order ID]])</f>
        <v>0.25</v>
      </c>
    </row>
    <row r="349" spans="1:18" x14ac:dyDescent="0.35">
      <c r="A349">
        <v>202044</v>
      </c>
      <c r="B349" s="3">
        <v>45486</v>
      </c>
      <c r="C349">
        <v>102573</v>
      </c>
      <c r="D349">
        <v>200549</v>
      </c>
      <c r="E349" t="s">
        <v>777</v>
      </c>
      <c r="F349" t="s">
        <v>778</v>
      </c>
      <c r="G349">
        <v>2</v>
      </c>
      <c r="H349" t="str" cm="1">
        <f t="array" ref="H349">_xlfn._ARRAY(_xlfn._ARRAYROW(_xlfn._xlws.FILTER(tblSizes[[Size]:[Qty]],(tblSizes[Order ID]=tblSales[[#This Row],[Order ID]])*(tblSizes[Product]=tblSales[[#This Row],[Product Name]]),"")))</f>
        <v/>
      </c>
      <c r="I349" s="5">
        <v>18.989999999999998</v>
      </c>
      <c r="J349" t="s">
        <v>775</v>
      </c>
      <c r="K349" t="s">
        <v>776</v>
      </c>
      <c r="L349" s="6" t="s">
        <v>776</v>
      </c>
      <c r="M349" s="5">
        <v>0</v>
      </c>
      <c r="N349" s="7">
        <v>37.979999999999997</v>
      </c>
      <c r="O349">
        <f ca="1">IF(LEFT(tblSales[[#This Row],[Category]],1)="A",RANDBETWEEN(1,4),RANDBETWEEN(2,7))</f>
        <v>3</v>
      </c>
      <c r="P349" s="7" t="str">
        <f>IF(COUNTIF($A$2:A349,A349)=1,SUMIFS(tblSales[Revenue],tblSales[Order ID],tblSales[[#This Row],[Order ID]]),"")</f>
        <v/>
      </c>
      <c r="Q349" t="str">
        <f>TEXT(tblSales[[#This Row],[Date]],"ddd")</f>
        <v>Sat</v>
      </c>
      <c r="R349">
        <f>1/COUNTIF(tblSales[Order ID],tblSales[[#This Row],[Order ID]])</f>
        <v>0.25</v>
      </c>
    </row>
    <row r="350" spans="1:18" x14ac:dyDescent="0.35">
      <c r="A350">
        <v>202044</v>
      </c>
      <c r="B350" s="3">
        <v>45486</v>
      </c>
      <c r="C350">
        <v>102573</v>
      </c>
      <c r="D350">
        <v>300185</v>
      </c>
      <c r="E350" t="s">
        <v>773</v>
      </c>
      <c r="F350" t="s">
        <v>787</v>
      </c>
      <c r="G350">
        <v>1</v>
      </c>
      <c r="H350" t="str" cm="1">
        <f t="array" ref="H350">_xlfn._ARRAY(_xlfn._ARRAYROW(_xlfn._xlws.FILTER(tblSizes[[Size]:[Qty]],(tblSizes[Order ID]=tblSales[[#This Row],[Order ID]])*(tblSizes[Product]=tblSales[[#This Row],[Product Name]]),"")))</f>
        <v/>
      </c>
      <c r="I350" s="5">
        <v>29.99</v>
      </c>
      <c r="J350" t="s">
        <v>775</v>
      </c>
      <c r="K350" t="s">
        <v>776</v>
      </c>
      <c r="L350" s="6" t="s">
        <v>776</v>
      </c>
      <c r="M350" s="5">
        <v>0</v>
      </c>
      <c r="N350" s="7">
        <v>29.99</v>
      </c>
      <c r="O350">
        <f ca="1">IF(LEFT(tblSales[[#This Row],[Category]],1)="A",RANDBETWEEN(1,4),RANDBETWEEN(2,7))</f>
        <v>3</v>
      </c>
      <c r="P350" s="7" t="str">
        <f>IF(COUNTIF($A$2:A350,A350)=1,SUMIFS(tblSales[Revenue],tblSales[Order ID],tblSales[[#This Row],[Order ID]]),"")</f>
        <v/>
      </c>
      <c r="Q350" t="str">
        <f>TEXT(tblSales[[#This Row],[Date]],"ddd")</f>
        <v>Sat</v>
      </c>
      <c r="R350">
        <f>1/COUNTIF(tblSales[Order ID],tblSales[[#This Row],[Order ID]])</f>
        <v>0.25</v>
      </c>
    </row>
    <row r="351" spans="1:18" x14ac:dyDescent="0.35">
      <c r="A351">
        <v>202044</v>
      </c>
      <c r="B351" s="3">
        <v>45486</v>
      </c>
      <c r="C351">
        <v>102573</v>
      </c>
      <c r="D351">
        <v>100254</v>
      </c>
      <c r="E351" t="s">
        <v>781</v>
      </c>
      <c r="F351" t="s">
        <v>789</v>
      </c>
      <c r="G351">
        <v>1</v>
      </c>
      <c r="H351" t="str" cm="1">
        <f t="array" ref="H351">_xlfn._ARRAY(_xlfn._ARRAYROW(_xlfn._xlws.FILTER(tblSizes[[Size]:[Qty]],(tblSizes[Order ID]=tblSales[[#This Row],[Order ID]])*(tblSizes[Product]=tblSales[[#This Row],[Product Name]]),"")))</f>
        <v/>
      </c>
      <c r="I351" s="5">
        <v>799</v>
      </c>
      <c r="J351" t="s">
        <v>775</v>
      </c>
      <c r="K351" t="s">
        <v>776</v>
      </c>
      <c r="L351" s="6" t="s">
        <v>776</v>
      </c>
      <c r="M351" s="5">
        <v>0</v>
      </c>
      <c r="N351" s="7">
        <v>799</v>
      </c>
      <c r="O351">
        <f ca="1">IF(LEFT(tblSales[[#This Row],[Category]],1)="A",RANDBETWEEN(1,4),RANDBETWEEN(2,7))</f>
        <v>6</v>
      </c>
      <c r="P351" s="7" t="str">
        <f>IF(COUNTIF($A$2:A351,A351)=1,SUMIFS(tblSales[Revenue],tblSales[Order ID],tblSales[[#This Row],[Order ID]]),"")</f>
        <v/>
      </c>
      <c r="Q351" t="str">
        <f>TEXT(tblSales[[#This Row],[Date]],"ddd")</f>
        <v>Sat</v>
      </c>
      <c r="R351">
        <f>1/COUNTIF(tblSales[Order ID],tblSales[[#This Row],[Order ID]])</f>
        <v>0.25</v>
      </c>
    </row>
    <row r="352" spans="1:18" x14ac:dyDescent="0.35">
      <c r="A352">
        <v>202045</v>
      </c>
      <c r="B352" s="3">
        <v>45489</v>
      </c>
      <c r="C352">
        <v>117138</v>
      </c>
      <c r="D352">
        <v>200549</v>
      </c>
      <c r="E352" t="s">
        <v>777</v>
      </c>
      <c r="F352" t="s">
        <v>778</v>
      </c>
      <c r="G352">
        <v>1</v>
      </c>
      <c r="H352" t="str" cm="1">
        <f t="array" ref="H352">_xlfn._ARRAY(_xlfn._ARRAYROW(_xlfn._xlws.FILTER(tblSizes[[Size]:[Qty]],(tblSizes[Order ID]=tblSales[[#This Row],[Order ID]])*(tblSizes[Product]=tblSales[[#This Row],[Product Name]]),"")))</f>
        <v/>
      </c>
      <c r="I352" s="5">
        <v>18.989999999999998</v>
      </c>
      <c r="J352" t="s">
        <v>775</v>
      </c>
      <c r="K352" t="s">
        <v>776</v>
      </c>
      <c r="L352" s="6" t="s">
        <v>776</v>
      </c>
      <c r="M352" s="5">
        <v>0</v>
      </c>
      <c r="N352" s="7">
        <v>18.989999999999998</v>
      </c>
      <c r="O352">
        <f ca="1">IF(LEFT(tblSales[[#This Row],[Category]],1)="A",RANDBETWEEN(1,4),RANDBETWEEN(2,7))</f>
        <v>1</v>
      </c>
      <c r="P352" s="7">
        <f>IF(COUNTIF($A$2:A352,A352)=1,SUMIFS(tblSales[Revenue],tblSales[Order ID],tblSales[[#This Row],[Order ID]]),"")</f>
        <v>243.90999999999997</v>
      </c>
      <c r="Q352" t="str">
        <f>TEXT(tblSales[[#This Row],[Date]],"ddd")</f>
        <v>Tue</v>
      </c>
      <c r="R352">
        <f>1/COUNTIF(tblSales[Order ID],tblSales[[#This Row],[Order ID]])</f>
        <v>0.2</v>
      </c>
    </row>
    <row r="353" spans="1:18" x14ac:dyDescent="0.35">
      <c r="A353">
        <v>202045</v>
      </c>
      <c r="B353" s="3">
        <v>45489</v>
      </c>
      <c r="C353">
        <v>117138</v>
      </c>
      <c r="D353">
        <v>300185</v>
      </c>
      <c r="E353" t="s">
        <v>773</v>
      </c>
      <c r="F353" t="s">
        <v>787</v>
      </c>
      <c r="G353">
        <v>2</v>
      </c>
      <c r="H353" t="str" cm="1">
        <f t="array" ref="H353">_xlfn._ARRAY(_xlfn._ARRAYROW(_xlfn._xlws.FILTER(tblSizes[[Size]:[Qty]],(tblSizes[Order ID]=tblSales[[#This Row],[Order ID]])*(tblSizes[Product]=tblSales[[#This Row],[Product Name]]),"")))</f>
        <v/>
      </c>
      <c r="I353" s="5">
        <v>29.99</v>
      </c>
      <c r="J353" t="s">
        <v>775</v>
      </c>
      <c r="K353" t="s">
        <v>776</v>
      </c>
      <c r="L353" s="6" t="s">
        <v>776</v>
      </c>
      <c r="M353" s="5">
        <v>0</v>
      </c>
      <c r="N353" s="7">
        <v>59.98</v>
      </c>
      <c r="O353">
        <f ca="1">IF(LEFT(tblSales[[#This Row],[Category]],1)="A",RANDBETWEEN(1,4),RANDBETWEEN(2,7))</f>
        <v>4</v>
      </c>
      <c r="P353" s="7" t="str">
        <f>IF(COUNTIF($A$2:A353,A353)=1,SUMIFS(tblSales[Revenue],tblSales[Order ID],tblSales[[#This Row],[Order ID]]),"")</f>
        <v/>
      </c>
      <c r="Q353" t="str">
        <f>TEXT(tblSales[[#This Row],[Date]],"ddd")</f>
        <v>Tue</v>
      </c>
      <c r="R353">
        <f>1/COUNTIF(tblSales[Order ID],tblSales[[#This Row],[Order ID]])</f>
        <v>0.2</v>
      </c>
    </row>
    <row r="354" spans="1:18" x14ac:dyDescent="0.35">
      <c r="A354">
        <v>202045</v>
      </c>
      <c r="B354" s="3">
        <v>45489</v>
      </c>
      <c r="C354">
        <v>117138</v>
      </c>
      <c r="D354">
        <v>300191</v>
      </c>
      <c r="E354" t="s">
        <v>773</v>
      </c>
      <c r="F354" t="s">
        <v>791</v>
      </c>
      <c r="G354">
        <v>1</v>
      </c>
      <c r="H354" t="str" cm="1">
        <f t="array" ref="H354">_xlfn._ARRAY(_xlfn._ARRAYROW(_xlfn._xlws.FILTER(tblSizes[[Size]:[Qty]],(tblSizes[Order ID]=tblSales[[#This Row],[Order ID]])*(tblSizes[Product]=tblSales[[#This Row],[Product Name]]),"")))</f>
        <v/>
      </c>
      <c r="I354" s="5">
        <v>21.99</v>
      </c>
      <c r="J354" t="s">
        <v>775</v>
      </c>
      <c r="K354" t="s">
        <v>776</v>
      </c>
      <c r="L354" s="6" t="s">
        <v>776</v>
      </c>
      <c r="M354" s="5">
        <v>0</v>
      </c>
      <c r="N354" s="7">
        <v>21.99</v>
      </c>
      <c r="O354">
        <f ca="1">IF(LEFT(tblSales[[#This Row],[Category]],1)="A",RANDBETWEEN(1,4),RANDBETWEEN(2,7))</f>
        <v>2</v>
      </c>
      <c r="P354" s="7" t="str">
        <f>IF(COUNTIF($A$2:A354,A354)=1,SUMIFS(tblSales[Revenue],tblSales[Order ID],tblSales[[#This Row],[Order ID]]),"")</f>
        <v/>
      </c>
      <c r="Q354" t="str">
        <f>TEXT(tblSales[[#This Row],[Date]],"ddd")</f>
        <v>Tue</v>
      </c>
      <c r="R354">
        <f>1/COUNTIF(tblSales[Order ID],tblSales[[#This Row],[Order ID]])</f>
        <v>0.2</v>
      </c>
    </row>
    <row r="355" spans="1:18" x14ac:dyDescent="0.35">
      <c r="A355">
        <v>202045</v>
      </c>
      <c r="B355" s="3">
        <v>45489</v>
      </c>
      <c r="C355">
        <v>117138</v>
      </c>
      <c r="D355">
        <v>300187</v>
      </c>
      <c r="E355" t="s">
        <v>773</v>
      </c>
      <c r="F355" t="s">
        <v>801</v>
      </c>
      <c r="G355">
        <v>1</v>
      </c>
      <c r="H355" t="str" cm="1">
        <f t="array" ref="H355">_xlfn._ARRAY(_xlfn._ARRAYROW(_xlfn._xlws.FILTER(tblSizes[[Size]:[Qty]],(tblSizes[Order ID]=tblSales[[#This Row],[Order ID]])*(tblSizes[Product]=tblSales[[#This Row],[Product Name]]),"")))</f>
        <v/>
      </c>
      <c r="I355" s="5">
        <v>54.99</v>
      </c>
      <c r="J355" t="s">
        <v>775</v>
      </c>
      <c r="K355" t="s">
        <v>776</v>
      </c>
      <c r="L355" s="6" t="s">
        <v>776</v>
      </c>
      <c r="M355" s="5">
        <v>0</v>
      </c>
      <c r="N355" s="7">
        <v>54.99</v>
      </c>
      <c r="O355">
        <f ca="1">IF(LEFT(tblSales[[#This Row],[Category]],1)="A",RANDBETWEEN(1,4),RANDBETWEEN(2,7))</f>
        <v>3</v>
      </c>
      <c r="P355" s="7" t="str">
        <f>IF(COUNTIF($A$2:A355,A355)=1,SUMIFS(tblSales[Revenue],tblSales[Order ID],tblSales[[#This Row],[Order ID]]),"")</f>
        <v/>
      </c>
      <c r="Q355" t="str">
        <f>TEXT(tblSales[[#This Row],[Date]],"ddd")</f>
        <v>Tue</v>
      </c>
      <c r="R355">
        <f>1/COUNTIF(tblSales[Order ID],tblSales[[#This Row],[Order ID]])</f>
        <v>0.2</v>
      </c>
    </row>
    <row r="356" spans="1:18" x14ac:dyDescent="0.35">
      <c r="A356">
        <v>202045</v>
      </c>
      <c r="B356" s="3">
        <v>45489</v>
      </c>
      <c r="C356">
        <v>117138</v>
      </c>
      <c r="D356">
        <v>300191</v>
      </c>
      <c r="E356" t="s">
        <v>773</v>
      </c>
      <c r="F356" t="s">
        <v>791</v>
      </c>
      <c r="G356">
        <v>4</v>
      </c>
      <c r="H356" t="str" cm="1">
        <f t="array" ref="H356">_xlfn._ARRAY(_xlfn._ARRAYROW(_xlfn._xlws.FILTER(tblSizes[[Size]:[Qty]],(tblSizes[Order ID]=tblSales[[#This Row],[Order ID]])*(tblSizes[Product]=tblSales[[#This Row],[Product Name]]),"")))</f>
        <v/>
      </c>
      <c r="I356" s="5">
        <v>21.99</v>
      </c>
      <c r="J356" t="s">
        <v>775</v>
      </c>
      <c r="K356" t="s">
        <v>776</v>
      </c>
      <c r="L356" s="6" t="s">
        <v>776</v>
      </c>
      <c r="M356" s="5">
        <v>0</v>
      </c>
      <c r="N356" s="7">
        <v>87.96</v>
      </c>
      <c r="O356">
        <f ca="1">IF(LEFT(tblSales[[#This Row],[Category]],1)="A",RANDBETWEEN(1,4),RANDBETWEEN(2,7))</f>
        <v>3</v>
      </c>
      <c r="P356" s="7" t="str">
        <f>IF(COUNTIF($A$2:A356,A356)=1,SUMIFS(tblSales[Revenue],tblSales[Order ID],tblSales[[#This Row],[Order ID]]),"")</f>
        <v/>
      </c>
      <c r="Q356" t="str">
        <f>TEXT(tblSales[[#This Row],[Date]],"ddd")</f>
        <v>Tue</v>
      </c>
      <c r="R356">
        <f>1/COUNTIF(tblSales[Order ID],tblSales[[#This Row],[Order ID]])</f>
        <v>0.2</v>
      </c>
    </row>
    <row r="357" spans="1:18" x14ac:dyDescent="0.35">
      <c r="A357">
        <v>202046</v>
      </c>
      <c r="B357" s="3">
        <v>45492</v>
      </c>
      <c r="C357">
        <v>126726</v>
      </c>
      <c r="D357">
        <v>300185</v>
      </c>
      <c r="E357" t="s">
        <v>773</v>
      </c>
      <c r="F357" t="s">
        <v>787</v>
      </c>
      <c r="G357">
        <v>1</v>
      </c>
      <c r="H357" t="str" cm="1">
        <f t="array" ref="H357">_xlfn._ARRAY(_xlfn._ARRAYROW(_xlfn._xlws.FILTER(tblSizes[[Size]:[Qty]],(tblSizes[Order ID]=tblSales[[#This Row],[Order ID]])*(tblSizes[Product]=tblSales[[#This Row],[Product Name]]),"")))</f>
        <v/>
      </c>
      <c r="I357" s="5">
        <v>29.99</v>
      </c>
      <c r="J357" t="s">
        <v>775</v>
      </c>
      <c r="K357" t="s">
        <v>776</v>
      </c>
      <c r="L357" s="6" t="s">
        <v>776</v>
      </c>
      <c r="M357" s="5">
        <v>0</v>
      </c>
      <c r="N357" s="7">
        <v>29.99</v>
      </c>
      <c r="O357">
        <f ca="1">IF(LEFT(tblSales[[#This Row],[Category]],1)="A",RANDBETWEEN(1,4),RANDBETWEEN(2,7))</f>
        <v>3</v>
      </c>
      <c r="P357" s="7">
        <f>IF(COUNTIF($A$2:A357,A357)=1,SUMIFS(tblSales[Revenue],tblSales[Order ID],tblSales[[#This Row],[Order ID]]),"")</f>
        <v>369.9</v>
      </c>
      <c r="Q357" t="str">
        <f>TEXT(tblSales[[#This Row],[Date]],"ddd")</f>
        <v>Fri</v>
      </c>
      <c r="R357">
        <f>1/COUNTIF(tblSales[Order ID],tblSales[[#This Row],[Order ID]])</f>
        <v>0.25</v>
      </c>
    </row>
    <row r="358" spans="1:18" x14ac:dyDescent="0.35">
      <c r="A358">
        <v>202046</v>
      </c>
      <c r="B358" s="3">
        <v>45492</v>
      </c>
      <c r="C358">
        <v>126726</v>
      </c>
      <c r="D358">
        <v>300188</v>
      </c>
      <c r="E358" t="s">
        <v>773</v>
      </c>
      <c r="F358" t="s">
        <v>804</v>
      </c>
      <c r="G358">
        <v>2</v>
      </c>
      <c r="H358" t="str" cm="1">
        <f t="array" ref="H358">_xlfn._ARRAY(_xlfn._ARRAYROW(_xlfn._xlws.FILTER(tblSizes[[Size]:[Qty]],(tblSizes[Order ID]=tblSales[[#This Row],[Order ID]])*(tblSizes[Product]=tblSales[[#This Row],[Product Name]]),"")))</f>
        <v/>
      </c>
      <c r="I358" s="5">
        <v>64.989999999999995</v>
      </c>
      <c r="J358" t="s">
        <v>775</v>
      </c>
      <c r="K358" t="s">
        <v>776</v>
      </c>
      <c r="L358" s="6" t="s">
        <v>776</v>
      </c>
      <c r="M358" s="5">
        <v>0</v>
      </c>
      <c r="N358" s="7">
        <v>129.97999999999999</v>
      </c>
      <c r="O358">
        <f ca="1">IF(LEFT(tblSales[[#This Row],[Category]],1)="A",RANDBETWEEN(1,4),RANDBETWEEN(2,7))</f>
        <v>3</v>
      </c>
      <c r="P358" s="7" t="str">
        <f>IF(COUNTIF($A$2:A358,A358)=1,SUMIFS(tblSales[Revenue],tblSales[Order ID],tblSales[[#This Row],[Order ID]]),"")</f>
        <v/>
      </c>
      <c r="Q358" t="str">
        <f>TEXT(tblSales[[#This Row],[Date]],"ddd")</f>
        <v>Fri</v>
      </c>
      <c r="R358">
        <f>1/COUNTIF(tblSales[Order ID],tblSales[[#This Row],[Order ID]])</f>
        <v>0.25</v>
      </c>
    </row>
    <row r="359" spans="1:18" x14ac:dyDescent="0.35">
      <c r="A359">
        <v>202046</v>
      </c>
      <c r="B359" s="3">
        <v>45492</v>
      </c>
      <c r="C359">
        <v>126726</v>
      </c>
      <c r="D359">
        <v>300185</v>
      </c>
      <c r="E359" t="s">
        <v>773</v>
      </c>
      <c r="F359" t="s">
        <v>787</v>
      </c>
      <c r="G359">
        <v>2</v>
      </c>
      <c r="H359" t="str" cm="1">
        <f t="array" ref="H359">_xlfn._ARRAY(_xlfn._ARRAYROW(_xlfn._xlws.FILTER(tblSizes[[Size]:[Qty]],(tblSizes[Order ID]=tblSales[[#This Row],[Order ID]])*(tblSizes[Product]=tblSales[[#This Row],[Product Name]]),"")))</f>
        <v/>
      </c>
      <c r="I359" s="5">
        <v>29.99</v>
      </c>
      <c r="J359" t="s">
        <v>775</v>
      </c>
      <c r="K359" t="s">
        <v>776</v>
      </c>
      <c r="L359" s="6" t="s">
        <v>776</v>
      </c>
      <c r="M359" s="5">
        <v>0</v>
      </c>
      <c r="N359" s="7">
        <v>59.98</v>
      </c>
      <c r="O359">
        <f ca="1">IF(LEFT(tblSales[[#This Row],[Category]],1)="A",RANDBETWEEN(1,4),RANDBETWEEN(2,7))</f>
        <v>1</v>
      </c>
      <c r="P359" s="7" t="str">
        <f>IF(COUNTIF($A$2:A359,A359)=1,SUMIFS(tblSales[Revenue],tblSales[Order ID],tblSales[[#This Row],[Order ID]]),"")</f>
        <v/>
      </c>
      <c r="Q359" t="str">
        <f>TEXT(tblSales[[#This Row],[Date]],"ddd")</f>
        <v>Fri</v>
      </c>
      <c r="R359">
        <f>1/COUNTIF(tblSales[Order ID],tblSales[[#This Row],[Order ID]])</f>
        <v>0.25</v>
      </c>
    </row>
    <row r="360" spans="1:18" x14ac:dyDescent="0.35">
      <c r="A360">
        <v>202046</v>
      </c>
      <c r="B360" s="3">
        <v>45492</v>
      </c>
      <c r="C360">
        <v>126726</v>
      </c>
      <c r="D360">
        <v>200553</v>
      </c>
      <c r="E360" t="s">
        <v>777</v>
      </c>
      <c r="F360" t="s">
        <v>796</v>
      </c>
      <c r="G360">
        <v>5</v>
      </c>
      <c r="H360" t="str" cm="1">
        <f t="array" ref="H360">_xlfn._ARRAY(_xlfn._ARRAYROW(_xlfn._xlws.FILTER(tblSizes[[Size]:[Qty]],(tblSizes[Order ID]=tblSales[[#This Row],[Order ID]])*(tblSizes[Product]=tblSales[[#This Row],[Product Name]]),"")))</f>
        <v/>
      </c>
      <c r="I360" s="5">
        <v>29.99</v>
      </c>
      <c r="J360" t="s">
        <v>775</v>
      </c>
      <c r="K360" t="s">
        <v>776</v>
      </c>
      <c r="L360" s="6" t="s">
        <v>776</v>
      </c>
      <c r="M360" s="5">
        <v>0</v>
      </c>
      <c r="N360" s="7">
        <v>149.94999999999999</v>
      </c>
      <c r="O360">
        <f ca="1">IF(LEFT(tblSales[[#This Row],[Category]],1)="A",RANDBETWEEN(1,4),RANDBETWEEN(2,7))</f>
        <v>3</v>
      </c>
      <c r="P360" s="7" t="str">
        <f>IF(COUNTIF($A$2:A360,A360)=1,SUMIFS(tblSales[Revenue],tblSales[Order ID],tblSales[[#This Row],[Order ID]]),"")</f>
        <v/>
      </c>
      <c r="Q360" t="str">
        <f>TEXT(tblSales[[#This Row],[Date]],"ddd")</f>
        <v>Fri</v>
      </c>
      <c r="R360">
        <f>1/COUNTIF(tblSales[Order ID],tblSales[[#This Row],[Order ID]])</f>
        <v>0.25</v>
      </c>
    </row>
    <row r="361" spans="1:18" x14ac:dyDescent="0.35">
      <c r="A361">
        <v>202047</v>
      </c>
      <c r="B361" s="3">
        <v>45487</v>
      </c>
      <c r="C361">
        <v>131883</v>
      </c>
      <c r="D361">
        <v>300191</v>
      </c>
      <c r="E361" t="s">
        <v>773</v>
      </c>
      <c r="F361" t="s">
        <v>791</v>
      </c>
      <c r="G361">
        <v>1</v>
      </c>
      <c r="H361" t="str" cm="1">
        <f t="array" ref="H361">_xlfn._ARRAY(_xlfn._ARRAYROW(_xlfn._xlws.FILTER(tblSizes[[Size]:[Qty]],(tblSizes[Order ID]=tblSales[[#This Row],[Order ID]])*(tblSizes[Product]=tblSales[[#This Row],[Product Name]]),"")))</f>
        <v/>
      </c>
      <c r="I361" s="5">
        <v>21.99</v>
      </c>
      <c r="J361" t="s">
        <v>775</v>
      </c>
      <c r="K361" t="s">
        <v>776</v>
      </c>
      <c r="L361" s="6" t="s">
        <v>776</v>
      </c>
      <c r="M361" s="5">
        <v>0</v>
      </c>
      <c r="N361" s="7">
        <v>21.99</v>
      </c>
      <c r="O361">
        <f ca="1">IF(LEFT(tblSales[[#This Row],[Category]],1)="A",RANDBETWEEN(1,4),RANDBETWEEN(2,7))</f>
        <v>2</v>
      </c>
      <c r="P361" s="7">
        <f>IF(COUNTIF($A$2:A361,A361)=1,SUMIFS(tblSales[Revenue],tblSales[Order ID],tblSales[[#This Row],[Order ID]]),"")</f>
        <v>501.91</v>
      </c>
      <c r="Q361" t="str">
        <f>TEXT(tblSales[[#This Row],[Date]],"ddd")</f>
        <v>Sun</v>
      </c>
      <c r="R361">
        <f>1/COUNTIF(tblSales[Order ID],tblSales[[#This Row],[Order ID]])</f>
        <v>0.2</v>
      </c>
    </row>
    <row r="362" spans="1:18" x14ac:dyDescent="0.35">
      <c r="A362">
        <v>202047</v>
      </c>
      <c r="B362" s="3">
        <v>45487</v>
      </c>
      <c r="C362">
        <v>131883</v>
      </c>
      <c r="D362">
        <v>200559</v>
      </c>
      <c r="E362" t="s">
        <v>777</v>
      </c>
      <c r="F362" t="s">
        <v>780</v>
      </c>
      <c r="G362">
        <v>5</v>
      </c>
      <c r="H362" t="str" cm="1">
        <f t="array" ref="H362">_xlfn._ARRAY(_xlfn._ARRAYROW(_xlfn._xlws.FILTER(tblSizes[[Size]:[Qty]],(tblSizes[Order ID]=tblSales[[#This Row],[Order ID]])*(tblSizes[Product]=tblSales[[#This Row],[Product Name]]),"")))</f>
        <v/>
      </c>
      <c r="I362" s="5">
        <v>59.99</v>
      </c>
      <c r="J362" t="s">
        <v>775</v>
      </c>
      <c r="K362" t="s">
        <v>776</v>
      </c>
      <c r="L362" s="6" t="s">
        <v>776</v>
      </c>
      <c r="M362" s="5">
        <v>0</v>
      </c>
      <c r="N362" s="7">
        <v>299.95</v>
      </c>
      <c r="O362">
        <f ca="1">IF(LEFT(tblSales[[#This Row],[Category]],1)="A",RANDBETWEEN(1,4),RANDBETWEEN(2,7))</f>
        <v>3</v>
      </c>
      <c r="P362" s="7" t="str">
        <f>IF(COUNTIF($A$2:A362,A362)=1,SUMIFS(tblSales[Revenue],tblSales[Order ID],tblSales[[#This Row],[Order ID]]),"")</f>
        <v/>
      </c>
      <c r="Q362" t="str">
        <f>TEXT(tblSales[[#This Row],[Date]],"ddd")</f>
        <v>Sun</v>
      </c>
      <c r="R362">
        <f>1/COUNTIF(tblSales[Order ID],tblSales[[#This Row],[Order ID]])</f>
        <v>0.2</v>
      </c>
    </row>
    <row r="363" spans="1:18" x14ac:dyDescent="0.35">
      <c r="A363">
        <v>202047</v>
      </c>
      <c r="B363" s="3">
        <v>45487</v>
      </c>
      <c r="C363">
        <v>131883</v>
      </c>
      <c r="D363">
        <v>200559</v>
      </c>
      <c r="E363" t="s">
        <v>777</v>
      </c>
      <c r="F363" t="s">
        <v>780</v>
      </c>
      <c r="G363">
        <v>1</v>
      </c>
      <c r="H363" t="str" cm="1">
        <f t="array" ref="H363">_xlfn._ARRAY(_xlfn._ARRAYROW(_xlfn._xlws.FILTER(tblSizes[[Size]:[Qty]],(tblSizes[Order ID]=tblSales[[#This Row],[Order ID]])*(tblSizes[Product]=tblSales[[#This Row],[Product Name]]),"")))</f>
        <v/>
      </c>
      <c r="I363" s="5">
        <v>59.99</v>
      </c>
      <c r="J363" t="s">
        <v>775</v>
      </c>
      <c r="K363" t="s">
        <v>776</v>
      </c>
      <c r="L363" s="6" t="s">
        <v>776</v>
      </c>
      <c r="M363" s="5">
        <v>0</v>
      </c>
      <c r="N363" s="7">
        <v>59.99</v>
      </c>
      <c r="O363">
        <f ca="1">IF(LEFT(tblSales[[#This Row],[Category]],1)="A",RANDBETWEEN(1,4),RANDBETWEEN(2,7))</f>
        <v>1</v>
      </c>
      <c r="P363" s="7" t="str">
        <f>IF(COUNTIF($A$2:A363,A363)=1,SUMIFS(tblSales[Revenue],tblSales[Order ID],tblSales[[#This Row],[Order ID]]),"")</f>
        <v/>
      </c>
      <c r="Q363" t="str">
        <f>TEXT(tblSales[[#This Row],[Date]],"ddd")</f>
        <v>Sun</v>
      </c>
      <c r="R363">
        <f>1/COUNTIF(tblSales[Order ID],tblSales[[#This Row],[Order ID]])</f>
        <v>0.2</v>
      </c>
    </row>
    <row r="364" spans="1:18" x14ac:dyDescent="0.35">
      <c r="A364">
        <v>202047</v>
      </c>
      <c r="B364" s="3">
        <v>45487</v>
      </c>
      <c r="C364">
        <v>131883</v>
      </c>
      <c r="D364">
        <v>200559</v>
      </c>
      <c r="E364" t="s">
        <v>777</v>
      </c>
      <c r="F364" t="s">
        <v>780</v>
      </c>
      <c r="G364">
        <v>1</v>
      </c>
      <c r="H364" t="str" cm="1">
        <f t="array" ref="H364">_xlfn._ARRAY(_xlfn._ARRAYROW(_xlfn._xlws.FILTER(tblSizes[[Size]:[Qty]],(tblSizes[Order ID]=tblSales[[#This Row],[Order ID]])*(tblSizes[Product]=tblSales[[#This Row],[Product Name]]),"")))</f>
        <v/>
      </c>
      <c r="I364" s="5">
        <v>59.99</v>
      </c>
      <c r="J364" t="s">
        <v>775</v>
      </c>
      <c r="K364" t="s">
        <v>776</v>
      </c>
      <c r="L364" s="6" t="s">
        <v>776</v>
      </c>
      <c r="M364" s="5">
        <v>0</v>
      </c>
      <c r="N364" s="7">
        <v>59.99</v>
      </c>
      <c r="O364">
        <f ca="1">IF(LEFT(tblSales[[#This Row],[Category]],1)="A",RANDBETWEEN(1,4),RANDBETWEEN(2,7))</f>
        <v>3</v>
      </c>
      <c r="P364" s="7" t="str">
        <f>IF(COUNTIF($A$2:A364,A364)=1,SUMIFS(tblSales[Revenue],tblSales[Order ID],tblSales[[#This Row],[Order ID]]),"")</f>
        <v/>
      </c>
      <c r="Q364" t="str">
        <f>TEXT(tblSales[[#This Row],[Date]],"ddd")</f>
        <v>Sun</v>
      </c>
      <c r="R364">
        <f>1/COUNTIF(tblSales[Order ID],tblSales[[#This Row],[Order ID]])</f>
        <v>0.2</v>
      </c>
    </row>
    <row r="365" spans="1:18" x14ac:dyDescent="0.35">
      <c r="A365">
        <v>202047</v>
      </c>
      <c r="B365" s="3">
        <v>45487</v>
      </c>
      <c r="C365">
        <v>131883</v>
      </c>
      <c r="D365">
        <v>200559</v>
      </c>
      <c r="E365" t="s">
        <v>777</v>
      </c>
      <c r="F365" t="s">
        <v>780</v>
      </c>
      <c r="G365">
        <v>1</v>
      </c>
      <c r="H365" t="str" cm="1">
        <f t="array" ref="H365">_xlfn._ARRAY(_xlfn._ARRAYROW(_xlfn._xlws.FILTER(tblSizes[[Size]:[Qty]],(tblSizes[Order ID]=tblSales[[#This Row],[Order ID]])*(tblSizes[Product]=tblSales[[#This Row],[Product Name]]),"")))</f>
        <v/>
      </c>
      <c r="I365" s="5">
        <v>59.99</v>
      </c>
      <c r="J365" t="s">
        <v>775</v>
      </c>
      <c r="K365" t="s">
        <v>776</v>
      </c>
      <c r="L365" s="6" t="s">
        <v>776</v>
      </c>
      <c r="M365" s="5">
        <v>0</v>
      </c>
      <c r="N365" s="7">
        <v>59.99</v>
      </c>
      <c r="O365">
        <f ca="1">IF(LEFT(tblSales[[#This Row],[Category]],1)="A",RANDBETWEEN(1,4),RANDBETWEEN(2,7))</f>
        <v>1</v>
      </c>
      <c r="P365" s="7" t="str">
        <f>IF(COUNTIF($A$2:A365,A365)=1,SUMIFS(tblSales[Revenue],tblSales[Order ID],tblSales[[#This Row],[Order ID]]),"")</f>
        <v/>
      </c>
      <c r="Q365" t="str">
        <f>TEXT(tblSales[[#This Row],[Date]],"ddd")</f>
        <v>Sun</v>
      </c>
      <c r="R365">
        <f>1/COUNTIF(tblSales[Order ID],tblSales[[#This Row],[Order ID]])</f>
        <v>0.2</v>
      </c>
    </row>
    <row r="366" spans="1:18" x14ac:dyDescent="0.35">
      <c r="A366">
        <v>202048</v>
      </c>
      <c r="B366" s="3">
        <v>45487</v>
      </c>
      <c r="C366">
        <v>110640</v>
      </c>
      <c r="D366">
        <v>300191</v>
      </c>
      <c r="E366" t="s">
        <v>773</v>
      </c>
      <c r="F366" t="s">
        <v>791</v>
      </c>
      <c r="G366">
        <v>1</v>
      </c>
      <c r="H366" t="str" cm="1">
        <f t="array" ref="H366">_xlfn._ARRAY(_xlfn._ARRAYROW(_xlfn._xlws.FILTER(tblSizes[[Size]:[Qty]],(tblSizes[Order ID]=tblSales[[#This Row],[Order ID]])*(tblSizes[Product]=tblSales[[#This Row],[Product Name]]),"")))</f>
        <v/>
      </c>
      <c r="I366" s="5">
        <v>21.99</v>
      </c>
      <c r="J366" t="s">
        <v>775</v>
      </c>
      <c r="K366" t="s">
        <v>776</v>
      </c>
      <c r="L366" s="6" t="s">
        <v>776</v>
      </c>
      <c r="M366" s="5">
        <v>0</v>
      </c>
      <c r="N366" s="7">
        <v>21.99</v>
      </c>
      <c r="O366">
        <f ca="1">IF(LEFT(tblSales[[#This Row],[Category]],1)="A",RANDBETWEEN(1,4),RANDBETWEEN(2,7))</f>
        <v>3</v>
      </c>
      <c r="P366" s="7">
        <f>IF(COUNTIF($A$2:A366,A366)=1,SUMIFS(tblSales[Revenue],tblSales[Order ID],tblSales[[#This Row],[Order ID]]),"")</f>
        <v>21.99</v>
      </c>
      <c r="Q366" t="str">
        <f>TEXT(tblSales[[#This Row],[Date]],"ddd")</f>
        <v>Sun</v>
      </c>
      <c r="R366">
        <f>1/COUNTIF(tblSales[Order ID],tblSales[[#This Row],[Order ID]])</f>
        <v>1</v>
      </c>
    </row>
    <row r="367" spans="1:18" x14ac:dyDescent="0.35">
      <c r="A367">
        <v>202049</v>
      </c>
      <c r="B367" s="3">
        <v>45484</v>
      </c>
      <c r="C367">
        <v>131827</v>
      </c>
      <c r="D367">
        <v>200549</v>
      </c>
      <c r="E367" t="s">
        <v>777</v>
      </c>
      <c r="F367" t="s">
        <v>778</v>
      </c>
      <c r="G367">
        <v>2</v>
      </c>
      <c r="H367" t="str" cm="1">
        <f t="array" ref="H367">_xlfn._ARRAY(_xlfn._ARRAYROW(_xlfn._xlws.FILTER(tblSizes[[Size]:[Qty]],(tblSizes[Order ID]=tblSales[[#This Row],[Order ID]])*(tblSizes[Product]=tblSales[[#This Row],[Product Name]]),"")))</f>
        <v/>
      </c>
      <c r="I367" s="5">
        <v>18.989999999999998</v>
      </c>
      <c r="J367" t="s">
        <v>775</v>
      </c>
      <c r="K367" t="s">
        <v>776</v>
      </c>
      <c r="L367" s="6" t="s">
        <v>776</v>
      </c>
      <c r="M367" s="5">
        <v>0</v>
      </c>
      <c r="N367" s="7">
        <v>37.979999999999997</v>
      </c>
      <c r="O367">
        <f ca="1">IF(LEFT(tblSales[[#This Row],[Category]],1)="A",RANDBETWEEN(1,4),RANDBETWEEN(2,7))</f>
        <v>2</v>
      </c>
      <c r="P367" s="7">
        <f>IF(COUNTIF($A$2:A367,A367)=1,SUMIFS(tblSales[Revenue],tblSales[Order ID],tblSales[[#This Row],[Order ID]]),"")</f>
        <v>37.979999999999997</v>
      </c>
      <c r="Q367" t="str">
        <f>TEXT(tblSales[[#This Row],[Date]],"ddd")</f>
        <v>Thu</v>
      </c>
      <c r="R367">
        <f>1/COUNTIF(tblSales[Order ID],tblSales[[#This Row],[Order ID]])</f>
        <v>1</v>
      </c>
    </row>
    <row r="368" spans="1:18" x14ac:dyDescent="0.35">
      <c r="A368">
        <v>202050</v>
      </c>
      <c r="B368" s="3">
        <v>45481</v>
      </c>
      <c r="C368">
        <v>126116</v>
      </c>
      <c r="D368">
        <v>300185</v>
      </c>
      <c r="E368" t="s">
        <v>773</v>
      </c>
      <c r="F368" t="s">
        <v>787</v>
      </c>
      <c r="G368">
        <v>2</v>
      </c>
      <c r="H368" t="str" cm="1">
        <f t="array" ref="H368">_xlfn._ARRAY(_xlfn._ARRAYROW(_xlfn._xlws.FILTER(tblSizes[[Size]:[Qty]],(tblSizes[Order ID]=tblSales[[#This Row],[Order ID]])*(tblSizes[Product]=tblSales[[#This Row],[Product Name]]),"")))</f>
        <v/>
      </c>
      <c r="I368" s="5">
        <v>29.99</v>
      </c>
      <c r="J368" t="s">
        <v>775</v>
      </c>
      <c r="K368" t="s">
        <v>776</v>
      </c>
      <c r="L368" s="6" t="s">
        <v>776</v>
      </c>
      <c r="M368" s="5">
        <v>0</v>
      </c>
      <c r="N368" s="7">
        <v>59.98</v>
      </c>
      <c r="O368">
        <f ca="1">IF(LEFT(tblSales[[#This Row],[Category]],1)="A",RANDBETWEEN(1,4),RANDBETWEEN(2,7))</f>
        <v>2</v>
      </c>
      <c r="P368" s="7">
        <f>IF(COUNTIF($A$2:A368,A368)=1,SUMIFS(tblSales[Revenue],tblSales[Order ID],tblSales[[#This Row],[Order ID]]),"")</f>
        <v>59.98</v>
      </c>
      <c r="Q368" t="str">
        <f>TEXT(tblSales[[#This Row],[Date]],"ddd")</f>
        <v>Mon</v>
      </c>
      <c r="R368">
        <f>1/COUNTIF(tblSales[Order ID],tblSales[[#This Row],[Order ID]])</f>
        <v>1</v>
      </c>
    </row>
    <row r="369" spans="1:18" x14ac:dyDescent="0.35">
      <c r="A369">
        <v>202051</v>
      </c>
      <c r="B369" s="3">
        <v>45491</v>
      </c>
      <c r="C369">
        <v>102309</v>
      </c>
      <c r="D369">
        <v>300191</v>
      </c>
      <c r="E369" t="s">
        <v>773</v>
      </c>
      <c r="F369" t="s">
        <v>791</v>
      </c>
      <c r="G369">
        <v>2</v>
      </c>
      <c r="H369" t="str" cm="1">
        <f t="array" ref="H369">_xlfn._ARRAY(_xlfn._ARRAYROW(_xlfn._xlws.FILTER(tblSizes[[Size]:[Qty]],(tblSizes[Order ID]=tblSales[[#This Row],[Order ID]])*(tblSizes[Product]=tblSales[[#This Row],[Product Name]]),"")))</f>
        <v/>
      </c>
      <c r="I369" s="5">
        <v>21.99</v>
      </c>
      <c r="J369" t="s">
        <v>775</v>
      </c>
      <c r="K369" t="s">
        <v>776</v>
      </c>
      <c r="L369" s="6" t="s">
        <v>776</v>
      </c>
      <c r="M369" s="5">
        <v>0</v>
      </c>
      <c r="N369" s="7">
        <v>43.98</v>
      </c>
      <c r="O369">
        <f ca="1">IF(LEFT(tblSales[[#This Row],[Category]],1)="A",RANDBETWEEN(1,4),RANDBETWEEN(2,7))</f>
        <v>3</v>
      </c>
      <c r="P369" s="7">
        <f>IF(COUNTIF($A$2:A369,A369)=1,SUMIFS(tblSales[Revenue],tblSales[Order ID],tblSales[[#This Row],[Order ID]]),"")</f>
        <v>43.98</v>
      </c>
      <c r="Q369" t="str">
        <f>TEXT(tblSales[[#This Row],[Date]],"ddd")</f>
        <v>Thu</v>
      </c>
      <c r="R369">
        <f>1/COUNTIF(tblSales[Order ID],tblSales[[#This Row],[Order ID]])</f>
        <v>1</v>
      </c>
    </row>
    <row r="370" spans="1:18" x14ac:dyDescent="0.35">
      <c r="A370">
        <v>202052</v>
      </c>
      <c r="B370" s="3">
        <v>45493</v>
      </c>
      <c r="C370">
        <v>122156</v>
      </c>
      <c r="D370">
        <v>200559</v>
      </c>
      <c r="E370" t="s">
        <v>777</v>
      </c>
      <c r="F370" t="s">
        <v>780</v>
      </c>
      <c r="G370">
        <v>4</v>
      </c>
      <c r="H370" t="str" cm="1">
        <f t="array" ref="H370">_xlfn._ARRAY(_xlfn._ARRAYROW(_xlfn._xlws.FILTER(tblSizes[[Size]:[Qty]],(tblSizes[Order ID]=tblSales[[#This Row],[Order ID]])*(tblSizes[Product]=tblSales[[#This Row],[Product Name]]),"")))</f>
        <v/>
      </c>
      <c r="I370" s="5">
        <v>59.99</v>
      </c>
      <c r="J370" t="s">
        <v>775</v>
      </c>
      <c r="K370" t="s">
        <v>776</v>
      </c>
      <c r="L370" s="6" t="s">
        <v>776</v>
      </c>
      <c r="M370" s="5">
        <v>0</v>
      </c>
      <c r="N370" s="7">
        <v>239.96</v>
      </c>
      <c r="O370">
        <f ca="1">IF(LEFT(tblSales[[#This Row],[Category]],1)="A",RANDBETWEEN(1,4),RANDBETWEEN(2,7))</f>
        <v>3</v>
      </c>
      <c r="P370" s="7">
        <f>IF(COUNTIF($A$2:A370,A370)=1,SUMIFS(tblSales[Revenue],tblSales[Order ID],tblSales[[#This Row],[Order ID]]),"")</f>
        <v>239.96</v>
      </c>
      <c r="Q370" t="str">
        <f>TEXT(tblSales[[#This Row],[Date]],"ddd")</f>
        <v>Sat</v>
      </c>
      <c r="R370">
        <f>1/COUNTIF(tblSales[Order ID],tblSales[[#This Row],[Order ID]])</f>
        <v>1</v>
      </c>
    </row>
    <row r="371" spans="1:18" x14ac:dyDescent="0.35">
      <c r="A371">
        <v>202053</v>
      </c>
      <c r="B371" s="3">
        <v>45491</v>
      </c>
      <c r="C371">
        <v>120312</v>
      </c>
      <c r="D371">
        <v>100254</v>
      </c>
      <c r="E371" t="s">
        <v>781</v>
      </c>
      <c r="F371" t="s">
        <v>789</v>
      </c>
      <c r="G371">
        <v>1</v>
      </c>
      <c r="H371" t="str" cm="1">
        <f t="array" ref="H371">_xlfn._ARRAY(_xlfn._ARRAYROW(_xlfn._xlws.FILTER(tblSizes[[Size]:[Qty]],(tblSizes[Order ID]=tblSales[[#This Row],[Order ID]])*(tblSizes[Product]=tblSales[[#This Row],[Product Name]]),"")))</f>
        <v/>
      </c>
      <c r="I371" s="5">
        <v>799</v>
      </c>
      <c r="J371" t="s">
        <v>775</v>
      </c>
      <c r="K371" t="s">
        <v>776</v>
      </c>
      <c r="L371" s="6" t="s">
        <v>776</v>
      </c>
      <c r="M371" s="5">
        <v>0</v>
      </c>
      <c r="N371" s="7">
        <v>799</v>
      </c>
      <c r="O371">
        <f ca="1">IF(LEFT(tblSales[[#This Row],[Category]],1)="A",RANDBETWEEN(1,4),RANDBETWEEN(2,7))</f>
        <v>5</v>
      </c>
      <c r="P371" s="7">
        <f>IF(COUNTIF($A$2:A371,A371)=1,SUMIFS(tblSales[Revenue],tblSales[Order ID],tblSales[[#This Row],[Order ID]]),"")</f>
        <v>1195.94</v>
      </c>
      <c r="Q371" t="str">
        <f>TEXT(tblSales[[#This Row],[Date]],"ddd")</f>
        <v>Thu</v>
      </c>
      <c r="R371">
        <f>1/COUNTIF(tblSales[Order ID],tblSales[[#This Row],[Order ID]])</f>
        <v>0.16666666666666666</v>
      </c>
    </row>
    <row r="372" spans="1:18" x14ac:dyDescent="0.35">
      <c r="A372">
        <v>202053</v>
      </c>
      <c r="B372" s="3">
        <v>45491</v>
      </c>
      <c r="C372">
        <v>120312</v>
      </c>
      <c r="D372">
        <v>300189</v>
      </c>
      <c r="E372" t="s">
        <v>773</v>
      </c>
      <c r="F372" t="s">
        <v>790</v>
      </c>
      <c r="G372">
        <v>1</v>
      </c>
      <c r="H372" t="str" cm="1">
        <f t="array" ref="H372">_xlfn._ARRAY(_xlfn._ARRAYROW(_xlfn._xlws.FILTER(tblSizes[[Size]:[Qty]],(tblSizes[Order ID]=tblSales[[#This Row],[Order ID]])*(tblSizes[Product]=tblSales[[#This Row],[Product Name]]),"")))</f>
        <v/>
      </c>
      <c r="I372" s="5">
        <v>24.99</v>
      </c>
      <c r="J372" t="s">
        <v>775</v>
      </c>
      <c r="K372" t="s">
        <v>776</v>
      </c>
      <c r="L372" s="6" t="s">
        <v>776</v>
      </c>
      <c r="M372" s="5">
        <v>0</v>
      </c>
      <c r="N372" s="7">
        <v>24.99</v>
      </c>
      <c r="O372">
        <f ca="1">IF(LEFT(tblSales[[#This Row],[Category]],1)="A",RANDBETWEEN(1,4),RANDBETWEEN(2,7))</f>
        <v>3</v>
      </c>
      <c r="P372" s="7" t="str">
        <f>IF(COUNTIF($A$2:A372,A372)=1,SUMIFS(tblSales[Revenue],tblSales[Order ID],tblSales[[#This Row],[Order ID]]),"")</f>
        <v/>
      </c>
      <c r="Q372" t="str">
        <f>TEXT(tblSales[[#This Row],[Date]],"ddd")</f>
        <v>Thu</v>
      </c>
      <c r="R372">
        <f>1/COUNTIF(tblSales[Order ID],tblSales[[#This Row],[Order ID]])</f>
        <v>0.16666666666666666</v>
      </c>
    </row>
    <row r="373" spans="1:18" x14ac:dyDescent="0.35">
      <c r="A373">
        <v>202053</v>
      </c>
      <c r="B373" s="3">
        <v>45491</v>
      </c>
      <c r="C373">
        <v>120312</v>
      </c>
      <c r="D373">
        <v>200559</v>
      </c>
      <c r="E373" t="s">
        <v>777</v>
      </c>
      <c r="F373" t="s">
        <v>780</v>
      </c>
      <c r="G373">
        <v>1</v>
      </c>
      <c r="H373" t="str" cm="1">
        <f t="array" ref="H373">_xlfn._ARRAY(_xlfn._ARRAYROW(_xlfn._xlws.FILTER(tblSizes[[Size]:[Qty]],(tblSizes[Order ID]=tblSales[[#This Row],[Order ID]])*(tblSizes[Product]=tblSales[[#This Row],[Product Name]]),"")))</f>
        <v/>
      </c>
      <c r="I373" s="5">
        <v>59.99</v>
      </c>
      <c r="J373" t="s">
        <v>775</v>
      </c>
      <c r="K373" t="s">
        <v>776</v>
      </c>
      <c r="L373" s="6" t="s">
        <v>776</v>
      </c>
      <c r="M373" s="5">
        <v>0</v>
      </c>
      <c r="N373" s="7">
        <v>59.99</v>
      </c>
      <c r="O373">
        <f ca="1">IF(LEFT(tblSales[[#This Row],[Category]],1)="A",RANDBETWEEN(1,4),RANDBETWEEN(2,7))</f>
        <v>4</v>
      </c>
      <c r="P373" s="7" t="str">
        <f>IF(COUNTIF($A$2:A373,A373)=1,SUMIFS(tblSales[Revenue],tblSales[Order ID],tblSales[[#This Row],[Order ID]]),"")</f>
        <v/>
      </c>
      <c r="Q373" t="str">
        <f>TEXT(tblSales[[#This Row],[Date]],"ddd")</f>
        <v>Thu</v>
      </c>
      <c r="R373">
        <f>1/COUNTIF(tblSales[Order ID],tblSales[[#This Row],[Order ID]])</f>
        <v>0.16666666666666666</v>
      </c>
    </row>
    <row r="374" spans="1:18" x14ac:dyDescent="0.35">
      <c r="A374">
        <v>202053</v>
      </c>
      <c r="B374" s="3">
        <v>45491</v>
      </c>
      <c r="C374">
        <v>120312</v>
      </c>
      <c r="D374">
        <v>300191</v>
      </c>
      <c r="E374" t="s">
        <v>773</v>
      </c>
      <c r="F374" t="s">
        <v>791</v>
      </c>
      <c r="G374">
        <v>1</v>
      </c>
      <c r="H374" t="str" cm="1">
        <f t="array" ref="H374">_xlfn._ARRAY(_xlfn._ARRAYROW(_xlfn._xlws.FILTER(tblSizes[[Size]:[Qty]],(tblSizes[Order ID]=tblSales[[#This Row],[Order ID]])*(tblSizes[Product]=tblSales[[#This Row],[Product Name]]),"")))</f>
        <v/>
      </c>
      <c r="I374" s="5">
        <v>21.99</v>
      </c>
      <c r="J374" t="s">
        <v>775</v>
      </c>
      <c r="K374" t="s">
        <v>776</v>
      </c>
      <c r="L374" s="6" t="s">
        <v>776</v>
      </c>
      <c r="M374" s="5">
        <v>0</v>
      </c>
      <c r="N374" s="7">
        <v>21.99</v>
      </c>
      <c r="O374">
        <f ca="1">IF(LEFT(tblSales[[#This Row],[Category]],1)="A",RANDBETWEEN(1,4),RANDBETWEEN(2,7))</f>
        <v>1</v>
      </c>
      <c r="P374" s="7" t="str">
        <f>IF(COUNTIF($A$2:A374,A374)=1,SUMIFS(tblSales[Revenue],tblSales[Order ID],tblSales[[#This Row],[Order ID]]),"")</f>
        <v/>
      </c>
      <c r="Q374" t="str">
        <f>TEXT(tblSales[[#This Row],[Date]],"ddd")</f>
        <v>Thu</v>
      </c>
      <c r="R374">
        <f>1/COUNTIF(tblSales[Order ID],tblSales[[#This Row],[Order ID]])</f>
        <v>0.16666666666666666</v>
      </c>
    </row>
    <row r="375" spans="1:18" x14ac:dyDescent="0.35">
      <c r="A375">
        <v>202053</v>
      </c>
      <c r="B375" s="3">
        <v>45491</v>
      </c>
      <c r="C375">
        <v>120312</v>
      </c>
      <c r="D375">
        <v>300185</v>
      </c>
      <c r="E375" t="s">
        <v>773</v>
      </c>
      <c r="F375" t="s">
        <v>787</v>
      </c>
      <c r="G375">
        <v>1</v>
      </c>
      <c r="H375" t="str" cm="1">
        <f t="array" ref="H375">_xlfn._ARRAY(_xlfn._ARRAYROW(_xlfn._xlws.FILTER(tblSizes[[Size]:[Qty]],(tblSizes[Order ID]=tblSales[[#This Row],[Order ID]])*(tblSizes[Product]=tblSales[[#This Row],[Product Name]]),"")))</f>
        <v/>
      </c>
      <c r="I375" s="5">
        <v>29.99</v>
      </c>
      <c r="J375" t="s">
        <v>775</v>
      </c>
      <c r="K375" t="s">
        <v>776</v>
      </c>
      <c r="L375" s="6" t="s">
        <v>776</v>
      </c>
      <c r="M375" s="5">
        <v>0</v>
      </c>
      <c r="N375" s="7">
        <v>29.99</v>
      </c>
      <c r="O375">
        <f ca="1">IF(LEFT(tblSales[[#This Row],[Category]],1)="A",RANDBETWEEN(1,4),RANDBETWEEN(2,7))</f>
        <v>1</v>
      </c>
      <c r="P375" s="7" t="str">
        <f>IF(COUNTIF($A$2:A375,A375)=1,SUMIFS(tblSales[Revenue],tblSales[Order ID],tblSales[[#This Row],[Order ID]]),"")</f>
        <v/>
      </c>
      <c r="Q375" t="str">
        <f>TEXT(tblSales[[#This Row],[Date]],"ddd")</f>
        <v>Thu</v>
      </c>
      <c r="R375">
        <f>1/COUNTIF(tblSales[Order ID],tblSales[[#This Row],[Order ID]])</f>
        <v>0.16666666666666666</v>
      </c>
    </row>
    <row r="376" spans="1:18" x14ac:dyDescent="0.35">
      <c r="A376">
        <v>202053</v>
      </c>
      <c r="B376" s="3">
        <v>45491</v>
      </c>
      <c r="C376">
        <v>120312</v>
      </c>
      <c r="D376">
        <v>200557</v>
      </c>
      <c r="E376" t="s">
        <v>777</v>
      </c>
      <c r="F376" t="s">
        <v>794</v>
      </c>
      <c r="G376">
        <v>2</v>
      </c>
      <c r="H376" t="str" cm="1">
        <f t="array" ref="H376">_xlfn._ARRAY(_xlfn._ARRAYROW(_xlfn._xlws.FILTER(tblSizes[[Size]:[Qty]],(tblSizes[Order ID]=tblSales[[#This Row],[Order ID]])*(tblSizes[Product]=tblSales[[#This Row],[Product Name]]),"")))</f>
        <v/>
      </c>
      <c r="I376" s="5">
        <v>129.99</v>
      </c>
      <c r="J376" t="s">
        <v>775</v>
      </c>
      <c r="K376" t="s">
        <v>776</v>
      </c>
      <c r="L376" s="6" t="s">
        <v>776</v>
      </c>
      <c r="M376" s="5">
        <v>0</v>
      </c>
      <c r="N376" s="7">
        <v>259.98</v>
      </c>
      <c r="O376">
        <f ca="1">IF(LEFT(tblSales[[#This Row],[Category]],1)="A",RANDBETWEEN(1,4),RANDBETWEEN(2,7))</f>
        <v>3</v>
      </c>
      <c r="P376" s="7" t="str">
        <f>IF(COUNTIF($A$2:A376,A376)=1,SUMIFS(tblSales[Revenue],tblSales[Order ID],tblSales[[#This Row],[Order ID]]),"")</f>
        <v/>
      </c>
      <c r="Q376" t="str">
        <f>TEXT(tblSales[[#This Row],[Date]],"ddd")</f>
        <v>Thu</v>
      </c>
      <c r="R376">
        <f>1/COUNTIF(tblSales[Order ID],tblSales[[#This Row],[Order ID]])</f>
        <v>0.16666666666666666</v>
      </c>
    </row>
    <row r="377" spans="1:18" x14ac:dyDescent="0.35">
      <c r="A377">
        <v>202054</v>
      </c>
      <c r="B377" s="3">
        <v>45490</v>
      </c>
      <c r="C377">
        <v>109882</v>
      </c>
      <c r="D377">
        <v>200556</v>
      </c>
      <c r="E377" t="s">
        <v>777</v>
      </c>
      <c r="F377" t="s">
        <v>779</v>
      </c>
      <c r="G377">
        <v>2</v>
      </c>
      <c r="H377" t="str" cm="1">
        <f t="array" ref="H377">_xlfn._ARRAY(_xlfn._ARRAYROW(_xlfn._xlws.FILTER(tblSizes[[Size]:[Qty]],(tblSizes[Order ID]=tblSales[[#This Row],[Order ID]])*(tblSizes[Product]=tblSales[[#This Row],[Product Name]]),"")))</f>
        <v/>
      </c>
      <c r="I377" s="5">
        <v>64.989999999999995</v>
      </c>
      <c r="J377" t="s">
        <v>775</v>
      </c>
      <c r="K377" t="s">
        <v>776</v>
      </c>
      <c r="L377" s="6" t="s">
        <v>776</v>
      </c>
      <c r="M377" s="5">
        <v>0</v>
      </c>
      <c r="N377" s="7">
        <v>129.97999999999999</v>
      </c>
      <c r="O377">
        <f ca="1">IF(LEFT(tblSales[[#This Row],[Category]],1)="A",RANDBETWEEN(1,4),RANDBETWEEN(2,7))</f>
        <v>2</v>
      </c>
      <c r="P377" s="7">
        <f>IF(COUNTIF($A$2:A377,A377)=1,SUMIFS(tblSales[Revenue],tblSales[Order ID],tblSales[[#This Row],[Order ID]]),"")</f>
        <v>129.97999999999999</v>
      </c>
      <c r="Q377" t="str">
        <f>TEXT(tblSales[[#This Row],[Date]],"ddd")</f>
        <v>Wed</v>
      </c>
      <c r="R377">
        <f>1/COUNTIF(tblSales[Order ID],tblSales[[#This Row],[Order ID]])</f>
        <v>1</v>
      </c>
    </row>
    <row r="378" spans="1:18" x14ac:dyDescent="0.35">
      <c r="A378">
        <v>202055</v>
      </c>
      <c r="B378" s="3">
        <v>45486</v>
      </c>
      <c r="C378">
        <v>106016</v>
      </c>
      <c r="D378">
        <v>100257</v>
      </c>
      <c r="E378" t="s">
        <v>781</v>
      </c>
      <c r="F378" t="s">
        <v>782</v>
      </c>
      <c r="G378">
        <v>3</v>
      </c>
      <c r="H378" t="str" cm="1">
        <f t="array" ref="H378">_xlfn._ARRAY(_xlfn._ARRAYROW(_xlfn._xlws.FILTER(tblSizes[[Size]:[Qty]],(tblSizes[Order ID]=tblSales[[#This Row],[Order ID]])*(tblSizes[Product]=tblSales[[#This Row],[Product Name]]),"")))</f>
        <v/>
      </c>
      <c r="I378" s="5">
        <v>379</v>
      </c>
      <c r="J378" t="s">
        <v>775</v>
      </c>
      <c r="K378" t="s">
        <v>776</v>
      </c>
      <c r="L378" s="6" t="s">
        <v>776</v>
      </c>
      <c r="M378" s="5">
        <v>0</v>
      </c>
      <c r="N378" s="7">
        <v>1137</v>
      </c>
      <c r="O378">
        <f ca="1">IF(LEFT(tblSales[[#This Row],[Category]],1)="A",RANDBETWEEN(1,4),RANDBETWEEN(2,7))</f>
        <v>4</v>
      </c>
      <c r="P378" s="7">
        <f>IF(COUNTIF($A$2:A378,A378)=1,SUMIFS(tblSales[Revenue],tblSales[Order ID],tblSales[[#This Row],[Order ID]]),"")</f>
        <v>1137</v>
      </c>
      <c r="Q378" t="str">
        <f>TEXT(tblSales[[#This Row],[Date]],"ddd")</f>
        <v>Sat</v>
      </c>
      <c r="R378">
        <f>1/COUNTIF(tblSales[Order ID],tblSales[[#This Row],[Order ID]])</f>
        <v>1</v>
      </c>
    </row>
    <row r="379" spans="1:18" x14ac:dyDescent="0.35">
      <c r="A379">
        <v>202056</v>
      </c>
      <c r="B379" s="3">
        <v>45486</v>
      </c>
      <c r="C379">
        <v>129937</v>
      </c>
      <c r="D379">
        <v>200556</v>
      </c>
      <c r="E379" t="s">
        <v>777</v>
      </c>
      <c r="F379" t="s">
        <v>779</v>
      </c>
      <c r="G379">
        <v>3</v>
      </c>
      <c r="H379" t="str" cm="1">
        <f t="array" ref="H379">_xlfn._ARRAY(_xlfn._ARRAYROW(_xlfn._xlws.FILTER(tblSizes[[Size]:[Qty]],(tblSizes[Order ID]=tblSales[[#This Row],[Order ID]])*(tblSizes[Product]=tblSales[[#This Row],[Product Name]]),"")))</f>
        <v/>
      </c>
      <c r="I379" s="5">
        <v>64.989999999999995</v>
      </c>
      <c r="J379" t="s">
        <v>783</v>
      </c>
      <c r="K379" t="s">
        <v>792</v>
      </c>
      <c r="L379" s="6">
        <v>0.15</v>
      </c>
      <c r="M379" s="5">
        <v>29.245499999999993</v>
      </c>
      <c r="N379" s="7">
        <v>165.72449999999998</v>
      </c>
      <c r="O379">
        <f ca="1">IF(LEFT(tblSales[[#This Row],[Category]],1)="A",RANDBETWEEN(1,4),RANDBETWEEN(2,7))</f>
        <v>3</v>
      </c>
      <c r="P379" s="7">
        <f>IF(COUNTIF($A$2:A379,A379)=1,SUMIFS(tblSales[Revenue],tblSales[Order ID],tblSales[[#This Row],[Order ID]]),"")</f>
        <v>220.96599999999998</v>
      </c>
      <c r="Q379" t="str">
        <f>TEXT(tblSales[[#This Row],[Date]],"ddd")</f>
        <v>Sat</v>
      </c>
      <c r="R379">
        <f>1/COUNTIF(tblSales[Order ID],tblSales[[#This Row],[Order ID]])</f>
        <v>0.5</v>
      </c>
    </row>
    <row r="380" spans="1:18" x14ac:dyDescent="0.35">
      <c r="A380">
        <v>202056</v>
      </c>
      <c r="B380" s="3">
        <v>45486</v>
      </c>
      <c r="C380">
        <v>129937</v>
      </c>
      <c r="D380">
        <v>200556</v>
      </c>
      <c r="E380" t="s">
        <v>777</v>
      </c>
      <c r="F380" t="s">
        <v>779</v>
      </c>
      <c r="G380">
        <v>1</v>
      </c>
      <c r="H380" t="str" cm="1">
        <f t="array" ref="H380">_xlfn._ARRAY(_xlfn._ARRAYROW(_xlfn._xlws.FILTER(tblSizes[[Size]:[Qty]],(tblSizes[Order ID]=tblSales[[#This Row],[Order ID]])*(tblSizes[Product]=tblSales[[#This Row],[Product Name]]),"")))</f>
        <v/>
      </c>
      <c r="I380" s="5">
        <v>64.989999999999995</v>
      </c>
      <c r="J380" t="s">
        <v>783</v>
      </c>
      <c r="K380" t="s">
        <v>792</v>
      </c>
      <c r="L380" s="6">
        <v>0.15</v>
      </c>
      <c r="M380" s="5">
        <v>9.7484999999999982</v>
      </c>
      <c r="N380" s="7">
        <v>55.241499999999995</v>
      </c>
      <c r="O380">
        <f ca="1">IF(LEFT(tblSales[[#This Row],[Category]],1)="A",RANDBETWEEN(1,4),RANDBETWEEN(2,7))</f>
        <v>3</v>
      </c>
      <c r="P380" s="7" t="str">
        <f>IF(COUNTIF($A$2:A380,A380)=1,SUMIFS(tblSales[Revenue],tblSales[Order ID],tblSales[[#This Row],[Order ID]]),"")</f>
        <v/>
      </c>
      <c r="Q380" t="str">
        <f>TEXT(tblSales[[#This Row],[Date]],"ddd")</f>
        <v>Sat</v>
      </c>
      <c r="R380">
        <f>1/COUNTIF(tblSales[Order ID],tblSales[[#This Row],[Order ID]])</f>
        <v>0.5</v>
      </c>
    </row>
    <row r="381" spans="1:18" x14ac:dyDescent="0.35">
      <c r="A381">
        <v>202057</v>
      </c>
      <c r="B381" s="3">
        <v>45486</v>
      </c>
      <c r="C381">
        <v>115843</v>
      </c>
      <c r="D381">
        <v>300191</v>
      </c>
      <c r="E381" t="s">
        <v>773</v>
      </c>
      <c r="F381" t="s">
        <v>791</v>
      </c>
      <c r="G381">
        <v>1</v>
      </c>
      <c r="H381" t="str" cm="1">
        <f t="array" ref="H381">_xlfn._ARRAY(_xlfn._ARRAYROW(_xlfn._xlws.FILTER(tblSizes[[Size]:[Qty]],(tblSizes[Order ID]=tblSales[[#This Row],[Order ID]])*(tblSizes[Product]=tblSales[[#This Row],[Product Name]]),"")))</f>
        <v/>
      </c>
      <c r="I381" s="5">
        <v>21.99</v>
      </c>
      <c r="J381" t="s">
        <v>775</v>
      </c>
      <c r="K381" t="s">
        <v>776</v>
      </c>
      <c r="L381" s="6" t="s">
        <v>776</v>
      </c>
      <c r="M381" s="5">
        <v>0</v>
      </c>
      <c r="N381" s="7">
        <v>21.99</v>
      </c>
      <c r="O381">
        <f ca="1">IF(LEFT(tblSales[[#This Row],[Category]],1)="A",RANDBETWEEN(1,4),RANDBETWEEN(2,7))</f>
        <v>2</v>
      </c>
      <c r="P381" s="7">
        <f>IF(COUNTIF($A$2:A381,A381)=1,SUMIFS(tblSales[Revenue],tblSales[Order ID],tblSales[[#This Row],[Order ID]]),"")</f>
        <v>777.99</v>
      </c>
      <c r="Q381" t="str">
        <f>TEXT(tblSales[[#This Row],[Date]],"ddd")</f>
        <v>Sat</v>
      </c>
      <c r="R381">
        <f>1/COUNTIF(tblSales[Order ID],tblSales[[#This Row],[Order ID]])</f>
        <v>0.5</v>
      </c>
    </row>
    <row r="382" spans="1:18" x14ac:dyDescent="0.35">
      <c r="A382">
        <v>202057</v>
      </c>
      <c r="B382" s="3">
        <v>45486</v>
      </c>
      <c r="C382">
        <v>115843</v>
      </c>
      <c r="D382">
        <v>100250</v>
      </c>
      <c r="E382" t="s">
        <v>781</v>
      </c>
      <c r="F382" t="s">
        <v>797</v>
      </c>
      <c r="G382">
        <v>4</v>
      </c>
      <c r="H382" t="str" cm="1">
        <f t="array" ref="H382">_xlfn._ARRAY(_xlfn._ARRAYROW(_xlfn._xlws.FILTER(tblSizes[[Size]:[Qty]],(tblSizes[Order ID]=tblSales[[#This Row],[Order ID]])*(tblSizes[Product]=tblSales[[#This Row],[Product Name]]),"")))</f>
        <v/>
      </c>
      <c r="I382" s="5">
        <v>189</v>
      </c>
      <c r="J382" t="s">
        <v>775</v>
      </c>
      <c r="K382" t="s">
        <v>776</v>
      </c>
      <c r="L382" s="6" t="s">
        <v>776</v>
      </c>
      <c r="M382" s="5">
        <v>0</v>
      </c>
      <c r="N382" s="7">
        <v>756</v>
      </c>
      <c r="O382">
        <f ca="1">IF(LEFT(tblSales[[#This Row],[Category]],1)="A",RANDBETWEEN(1,4),RANDBETWEEN(2,7))</f>
        <v>5</v>
      </c>
      <c r="P382" s="7" t="str">
        <f>IF(COUNTIF($A$2:A382,A382)=1,SUMIFS(tblSales[Revenue],tblSales[Order ID],tblSales[[#This Row],[Order ID]]),"")</f>
        <v/>
      </c>
      <c r="Q382" t="str">
        <f>TEXT(tblSales[[#This Row],[Date]],"ddd")</f>
        <v>Sat</v>
      </c>
      <c r="R382">
        <f>1/COUNTIF(tblSales[Order ID],tblSales[[#This Row],[Order ID]])</f>
        <v>0.5</v>
      </c>
    </row>
    <row r="383" spans="1:18" x14ac:dyDescent="0.35">
      <c r="A383">
        <v>202058</v>
      </c>
      <c r="B383" s="3">
        <v>45492</v>
      </c>
      <c r="C383">
        <v>124112</v>
      </c>
      <c r="D383">
        <v>100254</v>
      </c>
      <c r="E383" t="s">
        <v>781</v>
      </c>
      <c r="F383" t="s">
        <v>789</v>
      </c>
      <c r="G383">
        <v>1</v>
      </c>
      <c r="H383" t="str" cm="1">
        <f t="array" ref="H383">_xlfn._ARRAY(_xlfn._ARRAYROW(_xlfn._xlws.FILTER(tblSizes[[Size]:[Qty]],(tblSizes[Order ID]=tblSales[[#This Row],[Order ID]])*(tblSizes[Product]=tblSales[[#This Row],[Product Name]]),"")))</f>
        <v/>
      </c>
      <c r="I383" s="5">
        <v>799</v>
      </c>
      <c r="J383" t="s">
        <v>783</v>
      </c>
      <c r="K383" t="s">
        <v>784</v>
      </c>
      <c r="L383" s="6">
        <v>0.1</v>
      </c>
      <c r="M383" s="5">
        <v>79.900000000000006</v>
      </c>
      <c r="N383" s="7">
        <v>719.1</v>
      </c>
      <c r="O383">
        <f ca="1">IF(LEFT(tblSales[[#This Row],[Category]],1)="A",RANDBETWEEN(1,4),RANDBETWEEN(2,7))</f>
        <v>3</v>
      </c>
      <c r="P383" s="7">
        <f>IF(COUNTIF($A$2:A383,A383)=1,SUMIFS(tblSales[Revenue],tblSales[Order ID],tblSales[[#This Row],[Order ID]]),"")</f>
        <v>719.1</v>
      </c>
      <c r="Q383" t="str">
        <f>TEXT(tblSales[[#This Row],[Date]],"ddd")</f>
        <v>Fri</v>
      </c>
      <c r="R383">
        <f>1/COUNTIF(tblSales[Order ID],tblSales[[#This Row],[Order ID]])</f>
        <v>1</v>
      </c>
    </row>
    <row r="384" spans="1:18" x14ac:dyDescent="0.35">
      <c r="A384">
        <v>202059</v>
      </c>
      <c r="B384" s="3">
        <v>45492</v>
      </c>
      <c r="C384">
        <v>121611</v>
      </c>
      <c r="D384">
        <v>100254</v>
      </c>
      <c r="E384" t="s">
        <v>781</v>
      </c>
      <c r="F384" t="s">
        <v>789</v>
      </c>
      <c r="G384">
        <v>1</v>
      </c>
      <c r="H384" t="str" cm="1">
        <f t="array" ref="H384">_xlfn._ARRAY(_xlfn._ARRAYROW(_xlfn._xlws.FILTER(tblSizes[[Size]:[Qty]],(tblSizes[Order ID]=tblSales[[#This Row],[Order ID]])*(tblSizes[Product]=tblSales[[#This Row],[Product Name]]),"")))</f>
        <v/>
      </c>
      <c r="I384" s="5">
        <v>799</v>
      </c>
      <c r="J384" t="s">
        <v>775</v>
      </c>
      <c r="K384" t="s">
        <v>776</v>
      </c>
      <c r="L384" s="6" t="s">
        <v>776</v>
      </c>
      <c r="M384" s="5">
        <v>0</v>
      </c>
      <c r="N384" s="7">
        <v>799</v>
      </c>
      <c r="O384">
        <f ca="1">IF(LEFT(tblSales[[#This Row],[Category]],1)="A",RANDBETWEEN(1,4),RANDBETWEEN(2,7))</f>
        <v>5</v>
      </c>
      <c r="P384" s="7">
        <f>IF(COUNTIF($A$2:A384,A384)=1,SUMIFS(tblSales[Revenue],tblSales[Order ID],tblSales[[#This Row],[Order ID]]),"")</f>
        <v>1244.97</v>
      </c>
      <c r="Q384" t="str">
        <f>TEXT(tblSales[[#This Row],[Date]],"ddd")</f>
        <v>Fri</v>
      </c>
      <c r="R384">
        <f>1/COUNTIF(tblSales[Order ID],tblSales[[#This Row],[Order ID]])</f>
        <v>0.25</v>
      </c>
    </row>
    <row r="385" spans="1:18" x14ac:dyDescent="0.35">
      <c r="A385">
        <v>202059</v>
      </c>
      <c r="B385" s="3">
        <v>45492</v>
      </c>
      <c r="C385">
        <v>121611</v>
      </c>
      <c r="D385">
        <v>100250</v>
      </c>
      <c r="E385" t="s">
        <v>781</v>
      </c>
      <c r="F385" t="s">
        <v>797</v>
      </c>
      <c r="G385">
        <v>2</v>
      </c>
      <c r="H385" t="str" cm="1">
        <f t="array" ref="H385">_xlfn._ARRAY(_xlfn._ARRAYROW(_xlfn._xlws.FILTER(tblSizes[[Size]:[Qty]],(tblSizes[Order ID]=tblSales[[#This Row],[Order ID]])*(tblSizes[Product]=tblSales[[#This Row],[Product Name]]),"")))</f>
        <v/>
      </c>
      <c r="I385" s="5">
        <v>189</v>
      </c>
      <c r="J385" t="s">
        <v>775</v>
      </c>
      <c r="K385" t="s">
        <v>776</v>
      </c>
      <c r="L385" s="6" t="s">
        <v>776</v>
      </c>
      <c r="M385" s="5">
        <v>0</v>
      </c>
      <c r="N385" s="7">
        <v>378</v>
      </c>
      <c r="O385">
        <f ca="1">IF(LEFT(tblSales[[#This Row],[Category]],1)="A",RANDBETWEEN(1,4),RANDBETWEEN(2,7))</f>
        <v>7</v>
      </c>
      <c r="P385" s="7" t="str">
        <f>IF(COUNTIF($A$2:A385,A385)=1,SUMIFS(tblSales[Revenue],tblSales[Order ID],tblSales[[#This Row],[Order ID]]),"")</f>
        <v/>
      </c>
      <c r="Q385" t="str">
        <f>TEXT(tblSales[[#This Row],[Date]],"ddd")</f>
        <v>Fri</v>
      </c>
      <c r="R385">
        <f>1/COUNTIF(tblSales[Order ID],tblSales[[#This Row],[Order ID]])</f>
        <v>0.25</v>
      </c>
    </row>
    <row r="386" spans="1:18" x14ac:dyDescent="0.35">
      <c r="A386">
        <v>202059</v>
      </c>
      <c r="B386" s="3">
        <v>45492</v>
      </c>
      <c r="C386">
        <v>121611</v>
      </c>
      <c r="D386">
        <v>200549</v>
      </c>
      <c r="E386" t="s">
        <v>777</v>
      </c>
      <c r="F386" t="s">
        <v>778</v>
      </c>
      <c r="G386">
        <v>2</v>
      </c>
      <c r="H386" t="str" cm="1">
        <f t="array" ref="H386">_xlfn._ARRAY(_xlfn._ARRAYROW(_xlfn._xlws.FILTER(tblSizes[[Size]:[Qty]],(tblSizes[Order ID]=tblSales[[#This Row],[Order ID]])*(tblSizes[Product]=tblSales[[#This Row],[Product Name]]),"")))</f>
        <v/>
      </c>
      <c r="I386" s="5">
        <v>18.989999999999998</v>
      </c>
      <c r="J386" t="s">
        <v>775</v>
      </c>
      <c r="K386" t="s">
        <v>776</v>
      </c>
      <c r="L386" s="6" t="s">
        <v>776</v>
      </c>
      <c r="M386" s="5">
        <v>0</v>
      </c>
      <c r="N386" s="7">
        <v>37.979999999999997</v>
      </c>
      <c r="O386">
        <f ca="1">IF(LEFT(tblSales[[#This Row],[Category]],1)="A",RANDBETWEEN(1,4),RANDBETWEEN(2,7))</f>
        <v>4</v>
      </c>
      <c r="P386" s="7" t="str">
        <f>IF(COUNTIF($A$2:A386,A386)=1,SUMIFS(tblSales[Revenue],tblSales[Order ID],tblSales[[#This Row],[Order ID]]),"")</f>
        <v/>
      </c>
      <c r="Q386" t="str">
        <f>TEXT(tblSales[[#This Row],[Date]],"ddd")</f>
        <v>Fri</v>
      </c>
      <c r="R386">
        <f>1/COUNTIF(tblSales[Order ID],tblSales[[#This Row],[Order ID]])</f>
        <v>0.25</v>
      </c>
    </row>
    <row r="387" spans="1:18" x14ac:dyDescent="0.35">
      <c r="A387">
        <v>202059</v>
      </c>
      <c r="B387" s="3">
        <v>45492</v>
      </c>
      <c r="C387">
        <v>121611</v>
      </c>
      <c r="D387">
        <v>300185</v>
      </c>
      <c r="E387" t="s">
        <v>773</v>
      </c>
      <c r="F387" t="s">
        <v>787</v>
      </c>
      <c r="G387">
        <v>1</v>
      </c>
      <c r="H387" t="str" cm="1">
        <f t="array" ref="H387">_xlfn._ARRAY(_xlfn._ARRAYROW(_xlfn._xlws.FILTER(tblSizes[[Size]:[Qty]],(tblSizes[Order ID]=tblSales[[#This Row],[Order ID]])*(tblSizes[Product]=tblSales[[#This Row],[Product Name]]),"")))</f>
        <v/>
      </c>
      <c r="I387" s="5">
        <v>29.99</v>
      </c>
      <c r="J387" t="s">
        <v>775</v>
      </c>
      <c r="K387" t="s">
        <v>776</v>
      </c>
      <c r="L387" s="6" t="s">
        <v>776</v>
      </c>
      <c r="M387" s="5">
        <v>0</v>
      </c>
      <c r="N387" s="7">
        <v>29.99</v>
      </c>
      <c r="O387">
        <f ca="1">IF(LEFT(tblSales[[#This Row],[Category]],1)="A",RANDBETWEEN(1,4),RANDBETWEEN(2,7))</f>
        <v>1</v>
      </c>
      <c r="P387" s="7" t="str">
        <f>IF(COUNTIF($A$2:A387,A387)=1,SUMIFS(tblSales[Revenue],tblSales[Order ID],tblSales[[#This Row],[Order ID]]),"")</f>
        <v/>
      </c>
      <c r="Q387" t="str">
        <f>TEXT(tblSales[[#This Row],[Date]],"ddd")</f>
        <v>Fri</v>
      </c>
      <c r="R387">
        <f>1/COUNTIF(tblSales[Order ID],tblSales[[#This Row],[Order ID]])</f>
        <v>0.25</v>
      </c>
    </row>
    <row r="388" spans="1:18" x14ac:dyDescent="0.35">
      <c r="A388">
        <v>202060</v>
      </c>
      <c r="B388" s="3">
        <v>45484</v>
      </c>
      <c r="C388">
        <v>102385</v>
      </c>
      <c r="D388">
        <v>100250</v>
      </c>
      <c r="E388" t="s">
        <v>781</v>
      </c>
      <c r="F388" t="s">
        <v>797</v>
      </c>
      <c r="G388">
        <v>4</v>
      </c>
      <c r="H388" t="str" cm="1">
        <f t="array" ref="H388">_xlfn._ARRAY(_xlfn._ARRAYROW(_xlfn._xlws.FILTER(tblSizes[[Size]:[Qty]],(tblSizes[Order ID]=tblSales[[#This Row],[Order ID]])*(tblSizes[Product]=tblSales[[#This Row],[Product Name]]),"")))</f>
        <v/>
      </c>
      <c r="I388" s="5">
        <v>189</v>
      </c>
      <c r="J388" t="s">
        <v>775</v>
      </c>
      <c r="K388" t="s">
        <v>776</v>
      </c>
      <c r="L388" s="6" t="s">
        <v>776</v>
      </c>
      <c r="M388" s="5">
        <v>0</v>
      </c>
      <c r="N388" s="7">
        <v>756</v>
      </c>
      <c r="O388">
        <f ca="1">IF(LEFT(tblSales[[#This Row],[Category]],1)="A",RANDBETWEEN(1,4),RANDBETWEEN(2,7))</f>
        <v>5</v>
      </c>
      <c r="P388" s="7">
        <f>IF(COUNTIF($A$2:A388,A388)=1,SUMIFS(tblSales[Revenue],tblSales[Order ID],tblSales[[#This Row],[Order ID]]),"")</f>
        <v>850.95</v>
      </c>
      <c r="Q388" t="str">
        <f>TEXT(tblSales[[#This Row],[Date]],"ddd")</f>
        <v>Thu</v>
      </c>
      <c r="R388">
        <f>1/COUNTIF(tblSales[Order ID],tblSales[[#This Row],[Order ID]])</f>
        <v>0.5</v>
      </c>
    </row>
    <row r="389" spans="1:18" x14ac:dyDescent="0.35">
      <c r="A389">
        <v>202060</v>
      </c>
      <c r="B389" s="3">
        <v>45484</v>
      </c>
      <c r="C389">
        <v>102385</v>
      </c>
      <c r="D389">
        <v>200549</v>
      </c>
      <c r="E389" t="s">
        <v>777</v>
      </c>
      <c r="F389" t="s">
        <v>778</v>
      </c>
      <c r="G389">
        <v>5</v>
      </c>
      <c r="H389" t="str" cm="1">
        <f t="array" ref="H389">_xlfn._ARRAY(_xlfn._ARRAYROW(_xlfn._xlws.FILTER(tblSizes[[Size]:[Qty]],(tblSizes[Order ID]=tblSales[[#This Row],[Order ID]])*(tblSizes[Product]=tblSales[[#This Row],[Product Name]]),"")))</f>
        <v/>
      </c>
      <c r="I389" s="5">
        <v>18.989999999999998</v>
      </c>
      <c r="J389" t="s">
        <v>775</v>
      </c>
      <c r="K389" t="s">
        <v>776</v>
      </c>
      <c r="L389" s="6" t="s">
        <v>776</v>
      </c>
      <c r="M389" s="5">
        <v>0</v>
      </c>
      <c r="N389" s="7">
        <v>94.949999999999989</v>
      </c>
      <c r="O389">
        <f ca="1">IF(LEFT(tblSales[[#This Row],[Category]],1)="A",RANDBETWEEN(1,4),RANDBETWEEN(2,7))</f>
        <v>4</v>
      </c>
      <c r="P389" s="7" t="str">
        <f>IF(COUNTIF($A$2:A389,A389)=1,SUMIFS(tblSales[Revenue],tblSales[Order ID],tblSales[[#This Row],[Order ID]]),"")</f>
        <v/>
      </c>
      <c r="Q389" t="str">
        <f>TEXT(tblSales[[#This Row],[Date]],"ddd")</f>
        <v>Thu</v>
      </c>
      <c r="R389">
        <f>1/COUNTIF(tblSales[Order ID],tblSales[[#This Row],[Order ID]])</f>
        <v>0.5</v>
      </c>
    </row>
    <row r="390" spans="1:18" x14ac:dyDescent="0.35">
      <c r="A390">
        <v>202061</v>
      </c>
      <c r="B390" s="3">
        <v>45481</v>
      </c>
      <c r="C390">
        <v>127750</v>
      </c>
      <c r="D390">
        <v>100250</v>
      </c>
      <c r="E390" t="s">
        <v>781</v>
      </c>
      <c r="F390" t="s">
        <v>797</v>
      </c>
      <c r="G390">
        <v>5</v>
      </c>
      <c r="H390" t="str" cm="1">
        <f t="array" ref="H390">_xlfn._ARRAY(_xlfn._ARRAYROW(_xlfn._xlws.FILTER(tblSizes[[Size]:[Qty]],(tblSizes[Order ID]=tblSales[[#This Row],[Order ID]])*(tblSizes[Product]=tblSales[[#This Row],[Product Name]]),"")))</f>
        <v/>
      </c>
      <c r="I390" s="5">
        <v>189</v>
      </c>
      <c r="J390" t="s">
        <v>775</v>
      </c>
      <c r="K390" t="s">
        <v>776</v>
      </c>
      <c r="L390" s="6" t="s">
        <v>776</v>
      </c>
      <c r="M390" s="5">
        <v>0</v>
      </c>
      <c r="N390" s="7">
        <v>945</v>
      </c>
      <c r="O390">
        <f ca="1">IF(LEFT(tblSales[[#This Row],[Category]],1)="A",RANDBETWEEN(1,4),RANDBETWEEN(2,7))</f>
        <v>5</v>
      </c>
      <c r="P390" s="7">
        <f>IF(COUNTIF($A$2:A390,A390)=1,SUMIFS(tblSales[Revenue],tblSales[Order ID],tblSales[[#This Row],[Order ID]]),"")</f>
        <v>966.99</v>
      </c>
      <c r="Q390" t="str">
        <f>TEXT(tblSales[[#This Row],[Date]],"ddd")</f>
        <v>Mon</v>
      </c>
      <c r="R390">
        <f>1/COUNTIF(tblSales[Order ID],tblSales[[#This Row],[Order ID]])</f>
        <v>0.5</v>
      </c>
    </row>
    <row r="391" spans="1:18" x14ac:dyDescent="0.35">
      <c r="A391">
        <v>202061</v>
      </c>
      <c r="B391" s="3">
        <v>45481</v>
      </c>
      <c r="C391">
        <v>127750</v>
      </c>
      <c r="D391">
        <v>300191</v>
      </c>
      <c r="E391" t="s">
        <v>773</v>
      </c>
      <c r="F391" t="s">
        <v>791</v>
      </c>
      <c r="G391">
        <v>1</v>
      </c>
      <c r="H391" t="str" cm="1">
        <f t="array" ref="H391">_xlfn._ARRAY(_xlfn._ARRAYROW(_xlfn._xlws.FILTER(tblSizes[[Size]:[Qty]],(tblSizes[Order ID]=tblSales[[#This Row],[Order ID]])*(tblSizes[Product]=tblSales[[#This Row],[Product Name]]),"")))</f>
        <v/>
      </c>
      <c r="I391" s="5">
        <v>21.99</v>
      </c>
      <c r="J391" t="s">
        <v>775</v>
      </c>
      <c r="K391" t="s">
        <v>776</v>
      </c>
      <c r="L391" s="6" t="s">
        <v>776</v>
      </c>
      <c r="M391" s="5">
        <v>0</v>
      </c>
      <c r="N391" s="7">
        <v>21.99</v>
      </c>
      <c r="O391">
        <f ca="1">IF(LEFT(tblSales[[#This Row],[Category]],1)="A",RANDBETWEEN(1,4),RANDBETWEEN(2,7))</f>
        <v>3</v>
      </c>
      <c r="P391" s="7" t="str">
        <f>IF(COUNTIF($A$2:A391,A391)=1,SUMIFS(tblSales[Revenue],tblSales[Order ID],tblSales[[#This Row],[Order ID]]),"")</f>
        <v/>
      </c>
      <c r="Q391" t="str">
        <f>TEXT(tblSales[[#This Row],[Date]],"ddd")</f>
        <v>Mon</v>
      </c>
      <c r="R391">
        <f>1/COUNTIF(tblSales[Order ID],tblSales[[#This Row],[Order ID]])</f>
        <v>0.5</v>
      </c>
    </row>
    <row r="392" spans="1:18" x14ac:dyDescent="0.35">
      <c r="A392">
        <v>202062</v>
      </c>
      <c r="B392" s="3">
        <v>45486</v>
      </c>
      <c r="C392">
        <v>124697</v>
      </c>
      <c r="D392">
        <v>100248</v>
      </c>
      <c r="E392" t="s">
        <v>781</v>
      </c>
      <c r="F392" t="s">
        <v>805</v>
      </c>
      <c r="G392">
        <v>1</v>
      </c>
      <c r="H392" t="str" cm="1">
        <f t="array" ref="H392">_xlfn._ARRAY(_xlfn._ARRAYROW(_xlfn._xlws.FILTER(tblSizes[[Size]:[Qty]],(tblSizes[Order ID]=tblSales[[#This Row],[Order ID]])*(tblSizes[Product]=tblSales[[#This Row],[Product Name]]),"")))</f>
        <v/>
      </c>
      <c r="I392" s="5">
        <v>199</v>
      </c>
      <c r="J392" t="s">
        <v>783</v>
      </c>
      <c r="K392" t="s">
        <v>784</v>
      </c>
      <c r="L392" s="6">
        <v>0.1</v>
      </c>
      <c r="M392" s="5">
        <v>19.900000000000002</v>
      </c>
      <c r="N392" s="7">
        <v>179.1</v>
      </c>
      <c r="O392">
        <f ca="1">IF(LEFT(tblSales[[#This Row],[Category]],1)="A",RANDBETWEEN(1,4),RANDBETWEEN(2,7))</f>
        <v>2</v>
      </c>
      <c r="P392" s="7">
        <f>IF(COUNTIF($A$2:A392,A392)=1,SUMIFS(tblSales[Revenue],tblSales[Order ID],tblSales[[#This Row],[Order ID]]),"")</f>
        <v>179.1</v>
      </c>
      <c r="Q392" t="str">
        <f>TEXT(tblSales[[#This Row],[Date]],"ddd")</f>
        <v>Sat</v>
      </c>
      <c r="R392">
        <f>1/COUNTIF(tblSales[Order ID],tblSales[[#This Row],[Order ID]])</f>
        <v>1</v>
      </c>
    </row>
    <row r="393" spans="1:18" x14ac:dyDescent="0.35">
      <c r="A393">
        <v>202063</v>
      </c>
      <c r="B393" s="3">
        <v>45485</v>
      </c>
      <c r="C393">
        <v>104905</v>
      </c>
      <c r="D393">
        <v>200549</v>
      </c>
      <c r="E393" t="s">
        <v>777</v>
      </c>
      <c r="F393" t="s">
        <v>778</v>
      </c>
      <c r="G393">
        <v>1</v>
      </c>
      <c r="H393" t="str" cm="1">
        <f t="array" ref="H393">_xlfn._ARRAY(_xlfn._ARRAYROW(_xlfn._xlws.FILTER(tblSizes[[Size]:[Qty]],(tblSizes[Order ID]=tblSales[[#This Row],[Order ID]])*(tblSizes[Product]=tblSales[[#This Row],[Product Name]]),"")))</f>
        <v/>
      </c>
      <c r="I393" s="5">
        <v>18.989999999999998</v>
      </c>
      <c r="J393" t="s">
        <v>783</v>
      </c>
      <c r="K393" t="s">
        <v>784</v>
      </c>
      <c r="L393" s="6">
        <v>0.1</v>
      </c>
      <c r="M393" s="5">
        <v>1.899</v>
      </c>
      <c r="N393" s="7">
        <v>17.090999999999998</v>
      </c>
      <c r="O393">
        <f ca="1">IF(LEFT(tblSales[[#This Row],[Category]],1)="A",RANDBETWEEN(1,4),RANDBETWEEN(2,7))</f>
        <v>3</v>
      </c>
      <c r="P393" s="7">
        <f>IF(COUNTIF($A$2:A393,A393)=1,SUMIFS(tblSales[Revenue],tblSales[Order ID],tblSales[[#This Row],[Order ID]]),"")</f>
        <v>17.090999999999998</v>
      </c>
      <c r="Q393" t="str">
        <f>TEXT(tblSales[[#This Row],[Date]],"ddd")</f>
        <v>Fri</v>
      </c>
      <c r="R393">
        <f>1/COUNTIF(tblSales[Order ID],tblSales[[#This Row],[Order ID]])</f>
        <v>1</v>
      </c>
    </row>
    <row r="394" spans="1:18" x14ac:dyDescent="0.35">
      <c r="A394">
        <v>202064</v>
      </c>
      <c r="B394" s="3">
        <v>45492</v>
      </c>
      <c r="C394">
        <v>104274</v>
      </c>
      <c r="D394">
        <v>100253</v>
      </c>
      <c r="E394" t="s">
        <v>781</v>
      </c>
      <c r="F394" t="s">
        <v>810</v>
      </c>
      <c r="G394">
        <v>5</v>
      </c>
      <c r="H394" t="str" cm="1">
        <f t="array" ref="H394">_xlfn._ARRAY(_xlfn._ARRAYROW(_xlfn._xlws.FILTER(tblSizes[[Size]:[Qty]],(tblSizes[Order ID]=tblSales[[#This Row],[Order ID]])*(tblSizes[Product]=tblSales[[#This Row],[Product Name]]),"")))</f>
        <v/>
      </c>
      <c r="I394" s="5">
        <v>279</v>
      </c>
      <c r="J394" t="s">
        <v>775</v>
      </c>
      <c r="K394" t="s">
        <v>776</v>
      </c>
      <c r="L394" s="6" t="s">
        <v>776</v>
      </c>
      <c r="M394" s="5">
        <v>0</v>
      </c>
      <c r="N394" s="7">
        <v>1395</v>
      </c>
      <c r="O394">
        <f ca="1">IF(LEFT(tblSales[[#This Row],[Category]],1)="A",RANDBETWEEN(1,4),RANDBETWEEN(2,7))</f>
        <v>3</v>
      </c>
      <c r="P394" s="7">
        <f>IF(COUNTIF($A$2:A394,A394)=1,SUMIFS(tblSales[Revenue],tblSales[Order ID],tblSales[[#This Row],[Order ID]]),"")</f>
        <v>1395</v>
      </c>
      <c r="Q394" t="str">
        <f>TEXT(tblSales[[#This Row],[Date]],"ddd")</f>
        <v>Fri</v>
      </c>
      <c r="R394">
        <f>1/COUNTIF(tblSales[Order ID],tblSales[[#This Row],[Order ID]])</f>
        <v>1</v>
      </c>
    </row>
    <row r="395" spans="1:18" x14ac:dyDescent="0.35">
      <c r="A395">
        <v>202065</v>
      </c>
      <c r="B395" s="3">
        <v>45483</v>
      </c>
      <c r="C395">
        <v>124839</v>
      </c>
      <c r="D395">
        <v>300190</v>
      </c>
      <c r="E395" t="s">
        <v>773</v>
      </c>
      <c r="F395" t="s">
        <v>774</v>
      </c>
      <c r="G395">
        <v>2</v>
      </c>
      <c r="H395" t="str" cm="1">
        <f t="array" ref="H395">_xlfn._ARRAY(_xlfn._ARRAYROW(_xlfn._xlws.FILTER(tblSizes[[Size]:[Qty]],(tblSizes[Order ID]=tblSales[[#This Row],[Order ID]])*(tblSizes[Product]=tblSales[[#This Row],[Product Name]]),"")))</f>
        <v/>
      </c>
      <c r="I395" s="5">
        <v>35.99</v>
      </c>
      <c r="J395" t="s">
        <v>775</v>
      </c>
      <c r="K395" t="s">
        <v>776</v>
      </c>
      <c r="L395" s="6" t="s">
        <v>776</v>
      </c>
      <c r="M395" s="5">
        <v>0</v>
      </c>
      <c r="N395" s="7">
        <v>71.98</v>
      </c>
      <c r="O395">
        <f ca="1">IF(LEFT(tblSales[[#This Row],[Category]],1)="A",RANDBETWEEN(1,4),RANDBETWEEN(2,7))</f>
        <v>3</v>
      </c>
      <c r="P395" s="7">
        <f>IF(COUNTIF($A$2:A395,A395)=1,SUMIFS(tblSales[Revenue],tblSales[Order ID],tblSales[[#This Row],[Order ID]]),"")</f>
        <v>90.97</v>
      </c>
      <c r="Q395" t="str">
        <f>TEXT(tblSales[[#This Row],[Date]],"ddd")</f>
        <v>Wed</v>
      </c>
      <c r="R395">
        <f>1/COUNTIF(tblSales[Order ID],tblSales[[#This Row],[Order ID]])</f>
        <v>0.5</v>
      </c>
    </row>
    <row r="396" spans="1:18" x14ac:dyDescent="0.35">
      <c r="A396">
        <v>202065</v>
      </c>
      <c r="B396" s="3">
        <v>45483</v>
      </c>
      <c r="C396">
        <v>124839</v>
      </c>
      <c r="D396">
        <v>200549</v>
      </c>
      <c r="E396" t="s">
        <v>777</v>
      </c>
      <c r="F396" t="s">
        <v>778</v>
      </c>
      <c r="G396">
        <v>1</v>
      </c>
      <c r="H396" t="str" cm="1">
        <f t="array" ref="H396">_xlfn._ARRAY(_xlfn._ARRAYROW(_xlfn._xlws.FILTER(tblSizes[[Size]:[Qty]],(tblSizes[Order ID]=tblSales[[#This Row],[Order ID]])*(tblSizes[Product]=tblSales[[#This Row],[Product Name]]),"")))</f>
        <v/>
      </c>
      <c r="I396" s="5">
        <v>18.989999999999998</v>
      </c>
      <c r="J396" t="s">
        <v>775</v>
      </c>
      <c r="K396" t="s">
        <v>776</v>
      </c>
      <c r="L396" s="6" t="s">
        <v>776</v>
      </c>
      <c r="M396" s="5">
        <v>0</v>
      </c>
      <c r="N396" s="7">
        <v>18.989999999999998</v>
      </c>
      <c r="O396">
        <f ca="1">IF(LEFT(tblSales[[#This Row],[Category]],1)="A",RANDBETWEEN(1,4),RANDBETWEEN(2,7))</f>
        <v>2</v>
      </c>
      <c r="P396" s="7" t="str">
        <f>IF(COUNTIF($A$2:A396,A396)=1,SUMIFS(tblSales[Revenue],tblSales[Order ID],tblSales[[#This Row],[Order ID]]),"")</f>
        <v/>
      </c>
      <c r="Q396" t="str">
        <f>TEXT(tblSales[[#This Row],[Date]],"ddd")</f>
        <v>Wed</v>
      </c>
      <c r="R396">
        <f>1/COUNTIF(tblSales[Order ID],tblSales[[#This Row],[Order ID]])</f>
        <v>0.5</v>
      </c>
    </row>
    <row r="397" spans="1:18" x14ac:dyDescent="0.35">
      <c r="A397">
        <v>202066</v>
      </c>
      <c r="B397" s="3">
        <v>45493</v>
      </c>
      <c r="C397">
        <v>106386</v>
      </c>
      <c r="D397">
        <v>100254</v>
      </c>
      <c r="E397" t="s">
        <v>781</v>
      </c>
      <c r="F397" t="s">
        <v>789</v>
      </c>
      <c r="G397">
        <v>5</v>
      </c>
      <c r="H397" t="str" cm="1">
        <f t="array" ref="H397">_xlfn._ARRAY(_xlfn._ARRAYROW(_xlfn._xlws.FILTER(tblSizes[[Size]:[Qty]],(tblSizes[Order ID]=tblSales[[#This Row],[Order ID]])*(tblSizes[Product]=tblSales[[#This Row],[Product Name]]),"")))</f>
        <v/>
      </c>
      <c r="I397" s="5">
        <v>799</v>
      </c>
      <c r="J397" t="s">
        <v>775</v>
      </c>
      <c r="K397" t="s">
        <v>776</v>
      </c>
      <c r="L397" s="6" t="s">
        <v>776</v>
      </c>
      <c r="M397" s="5">
        <v>0</v>
      </c>
      <c r="N397" s="7">
        <v>3995</v>
      </c>
      <c r="O397">
        <f ca="1">IF(LEFT(tblSales[[#This Row],[Category]],1)="A",RANDBETWEEN(1,4),RANDBETWEEN(2,7))</f>
        <v>2</v>
      </c>
      <c r="P397" s="7">
        <f>IF(COUNTIF($A$2:A397,A397)=1,SUMIFS(tblSales[Revenue],tblSales[Order ID],tblSales[[#This Row],[Order ID]]),"")</f>
        <v>4125.95</v>
      </c>
      <c r="Q397" t="str">
        <f>TEXT(tblSales[[#This Row],[Date]],"ddd")</f>
        <v>Sat</v>
      </c>
      <c r="R397">
        <f>1/COUNTIF(tblSales[Order ID],tblSales[[#This Row],[Order ID]])</f>
        <v>0.25</v>
      </c>
    </row>
    <row r="398" spans="1:18" x14ac:dyDescent="0.35">
      <c r="A398">
        <v>202066</v>
      </c>
      <c r="B398" s="3">
        <v>45493</v>
      </c>
      <c r="C398">
        <v>106386</v>
      </c>
      <c r="D398">
        <v>200549</v>
      </c>
      <c r="E398" t="s">
        <v>777</v>
      </c>
      <c r="F398" t="s">
        <v>778</v>
      </c>
      <c r="G398">
        <v>3</v>
      </c>
      <c r="H398" t="str" cm="1">
        <f t="array" ref="H398">_xlfn._ARRAY(_xlfn._ARRAYROW(_xlfn._xlws.FILTER(tblSizes[[Size]:[Qty]],(tblSizes[Order ID]=tblSales[[#This Row],[Order ID]])*(tblSizes[Product]=tblSales[[#This Row],[Product Name]]),"")))</f>
        <v/>
      </c>
      <c r="I398" s="5">
        <v>18.989999999999998</v>
      </c>
      <c r="J398" t="s">
        <v>775</v>
      </c>
      <c r="K398" t="s">
        <v>776</v>
      </c>
      <c r="L398" s="6" t="s">
        <v>776</v>
      </c>
      <c r="M398" s="5">
        <v>0</v>
      </c>
      <c r="N398" s="7">
        <v>56.97</v>
      </c>
      <c r="O398">
        <f ca="1">IF(LEFT(tblSales[[#This Row],[Category]],1)="A",RANDBETWEEN(1,4),RANDBETWEEN(2,7))</f>
        <v>1</v>
      </c>
      <c r="P398" s="7" t="str">
        <f>IF(COUNTIF($A$2:A398,A398)=1,SUMIFS(tblSales[Revenue],tblSales[Order ID],tblSales[[#This Row],[Order ID]]),"")</f>
        <v/>
      </c>
      <c r="Q398" t="str">
        <f>TEXT(tblSales[[#This Row],[Date]],"ddd")</f>
        <v>Sat</v>
      </c>
      <c r="R398">
        <f>1/COUNTIF(tblSales[Order ID],tblSales[[#This Row],[Order ID]])</f>
        <v>0.25</v>
      </c>
    </row>
    <row r="399" spans="1:18" x14ac:dyDescent="0.35">
      <c r="A399">
        <v>202066</v>
      </c>
      <c r="B399" s="3">
        <v>45493</v>
      </c>
      <c r="C399">
        <v>106386</v>
      </c>
      <c r="D399">
        <v>200549</v>
      </c>
      <c r="E399" t="s">
        <v>777</v>
      </c>
      <c r="F399" t="s">
        <v>778</v>
      </c>
      <c r="G399">
        <v>1</v>
      </c>
      <c r="H399" t="str" cm="1">
        <f t="array" ref="H399">_xlfn._ARRAY(_xlfn._ARRAYROW(_xlfn._xlws.FILTER(tblSizes[[Size]:[Qty]],(tblSizes[Order ID]=tblSales[[#This Row],[Order ID]])*(tblSizes[Product]=tblSales[[#This Row],[Product Name]]),"")))</f>
        <v/>
      </c>
      <c r="I399" s="5">
        <v>18.989999999999998</v>
      </c>
      <c r="J399" t="s">
        <v>775</v>
      </c>
      <c r="K399" t="s">
        <v>776</v>
      </c>
      <c r="L399" s="6" t="s">
        <v>776</v>
      </c>
      <c r="M399" s="5">
        <v>0</v>
      </c>
      <c r="N399" s="7">
        <v>18.989999999999998</v>
      </c>
      <c r="O399">
        <f ca="1">IF(LEFT(tblSales[[#This Row],[Category]],1)="A",RANDBETWEEN(1,4),RANDBETWEEN(2,7))</f>
        <v>3</v>
      </c>
      <c r="P399" s="7" t="str">
        <f>IF(COUNTIF($A$2:A399,A399)=1,SUMIFS(tblSales[Revenue],tblSales[Order ID],tblSales[[#This Row],[Order ID]]),"")</f>
        <v/>
      </c>
      <c r="Q399" t="str">
        <f>TEXT(tblSales[[#This Row],[Date]],"ddd")</f>
        <v>Sat</v>
      </c>
      <c r="R399">
        <f>1/COUNTIF(tblSales[Order ID],tblSales[[#This Row],[Order ID]])</f>
        <v>0.25</v>
      </c>
    </row>
    <row r="400" spans="1:18" x14ac:dyDescent="0.35">
      <c r="A400">
        <v>202066</v>
      </c>
      <c r="B400" s="3">
        <v>45493</v>
      </c>
      <c r="C400">
        <v>106386</v>
      </c>
      <c r="D400">
        <v>300187</v>
      </c>
      <c r="E400" t="s">
        <v>773</v>
      </c>
      <c r="F400" t="s">
        <v>801</v>
      </c>
      <c r="G400">
        <v>1</v>
      </c>
      <c r="H400" t="str" cm="1">
        <f t="array" ref="H400">_xlfn._ARRAY(_xlfn._ARRAYROW(_xlfn._xlws.FILTER(tblSizes[[Size]:[Qty]],(tblSizes[Order ID]=tblSales[[#This Row],[Order ID]])*(tblSizes[Product]=tblSales[[#This Row],[Product Name]]),"")))</f>
        <v/>
      </c>
      <c r="I400" s="5">
        <v>54.99</v>
      </c>
      <c r="J400" t="s">
        <v>775</v>
      </c>
      <c r="K400" t="s">
        <v>776</v>
      </c>
      <c r="L400" s="6" t="s">
        <v>776</v>
      </c>
      <c r="M400" s="5">
        <v>0</v>
      </c>
      <c r="N400" s="7">
        <v>54.99</v>
      </c>
      <c r="O400">
        <f ca="1">IF(LEFT(tblSales[[#This Row],[Category]],1)="A",RANDBETWEEN(1,4),RANDBETWEEN(2,7))</f>
        <v>1</v>
      </c>
      <c r="P400" s="7" t="str">
        <f>IF(COUNTIF($A$2:A400,A400)=1,SUMIFS(tblSales[Revenue],tblSales[Order ID],tblSales[[#This Row],[Order ID]]),"")</f>
        <v/>
      </c>
      <c r="Q400" t="str">
        <f>TEXT(tblSales[[#This Row],[Date]],"ddd")</f>
        <v>Sat</v>
      </c>
      <c r="R400">
        <f>1/COUNTIF(tblSales[Order ID],tblSales[[#This Row],[Order ID]])</f>
        <v>0.25</v>
      </c>
    </row>
    <row r="401" spans="1:18" x14ac:dyDescent="0.35">
      <c r="A401">
        <v>202067</v>
      </c>
      <c r="B401" s="3">
        <v>45490</v>
      </c>
      <c r="C401">
        <v>111301</v>
      </c>
      <c r="D401">
        <v>200559</v>
      </c>
      <c r="E401" t="s">
        <v>777</v>
      </c>
      <c r="F401" t="s">
        <v>780</v>
      </c>
      <c r="G401">
        <v>2</v>
      </c>
      <c r="H401" t="str" cm="1">
        <f t="array" ref="H401">_xlfn._ARRAY(_xlfn._ARRAYROW(_xlfn._xlws.FILTER(tblSizes[[Size]:[Qty]],(tblSizes[Order ID]=tblSales[[#This Row],[Order ID]])*(tblSizes[Product]=tblSales[[#This Row],[Product Name]]),"")))</f>
        <v/>
      </c>
      <c r="I401" s="5">
        <v>59.99</v>
      </c>
      <c r="J401" t="s">
        <v>775</v>
      </c>
      <c r="K401" t="s">
        <v>776</v>
      </c>
      <c r="L401" s="6" t="s">
        <v>776</v>
      </c>
      <c r="M401" s="5">
        <v>0</v>
      </c>
      <c r="N401" s="7">
        <v>119.98</v>
      </c>
      <c r="O401">
        <f ca="1">IF(LEFT(tblSales[[#This Row],[Category]],1)="A",RANDBETWEEN(1,4),RANDBETWEEN(2,7))</f>
        <v>1</v>
      </c>
      <c r="P401" s="7">
        <f>IF(COUNTIF($A$2:A401,A401)=1,SUMIFS(tblSales[Revenue],tblSales[Order ID],tblSales[[#This Row],[Order ID]]),"")</f>
        <v>359.94</v>
      </c>
      <c r="Q401" t="str">
        <f>TEXT(tblSales[[#This Row],[Date]],"ddd")</f>
        <v>Wed</v>
      </c>
      <c r="R401">
        <f>1/COUNTIF(tblSales[Order ID],tblSales[[#This Row],[Order ID]])</f>
        <v>0.5</v>
      </c>
    </row>
    <row r="402" spans="1:18" x14ac:dyDescent="0.35">
      <c r="A402">
        <v>202067</v>
      </c>
      <c r="B402" s="3">
        <v>45490</v>
      </c>
      <c r="C402">
        <v>111301</v>
      </c>
      <c r="D402">
        <v>200559</v>
      </c>
      <c r="E402" t="s">
        <v>777</v>
      </c>
      <c r="F402" t="s">
        <v>780</v>
      </c>
      <c r="G402">
        <v>4</v>
      </c>
      <c r="H402" t="str" cm="1">
        <f t="array" ref="H402">_xlfn._ARRAY(_xlfn._ARRAYROW(_xlfn._xlws.FILTER(tblSizes[[Size]:[Qty]],(tblSizes[Order ID]=tblSales[[#This Row],[Order ID]])*(tblSizes[Product]=tblSales[[#This Row],[Product Name]]),"")))</f>
        <v/>
      </c>
      <c r="I402" s="5">
        <v>59.99</v>
      </c>
      <c r="J402" t="s">
        <v>775</v>
      </c>
      <c r="K402" t="s">
        <v>776</v>
      </c>
      <c r="L402" s="6" t="s">
        <v>776</v>
      </c>
      <c r="M402" s="5">
        <v>0</v>
      </c>
      <c r="N402" s="7">
        <v>239.96</v>
      </c>
      <c r="O402">
        <f ca="1">IF(LEFT(tblSales[[#This Row],[Category]],1)="A",RANDBETWEEN(1,4),RANDBETWEEN(2,7))</f>
        <v>2</v>
      </c>
      <c r="P402" s="7" t="str">
        <f>IF(COUNTIF($A$2:A402,A402)=1,SUMIFS(tblSales[Revenue],tblSales[Order ID],tblSales[[#This Row],[Order ID]]),"")</f>
        <v/>
      </c>
      <c r="Q402" t="str">
        <f>TEXT(tblSales[[#This Row],[Date]],"ddd")</f>
        <v>Wed</v>
      </c>
      <c r="R402">
        <f>1/COUNTIF(tblSales[Order ID],tblSales[[#This Row],[Order ID]])</f>
        <v>0.5</v>
      </c>
    </row>
    <row r="403" spans="1:18" x14ac:dyDescent="0.35">
      <c r="A403">
        <v>202068</v>
      </c>
      <c r="B403" s="3">
        <v>45492</v>
      </c>
      <c r="C403">
        <v>122599</v>
      </c>
      <c r="D403">
        <v>200559</v>
      </c>
      <c r="E403" t="s">
        <v>777</v>
      </c>
      <c r="F403" t="s">
        <v>780</v>
      </c>
      <c r="G403">
        <v>1</v>
      </c>
      <c r="H403" t="str" cm="1">
        <f t="array" ref="H403">_xlfn._ARRAY(_xlfn._ARRAYROW(_xlfn._xlws.FILTER(tblSizes[[Size]:[Qty]],(tblSizes[Order ID]=tblSales[[#This Row],[Order ID]])*(tblSizes[Product]=tblSales[[#This Row],[Product Name]]),"")))</f>
        <v/>
      </c>
      <c r="I403" s="5">
        <v>59.99</v>
      </c>
      <c r="J403" t="s">
        <v>775</v>
      </c>
      <c r="K403" t="s">
        <v>776</v>
      </c>
      <c r="L403" s="6" t="s">
        <v>776</v>
      </c>
      <c r="M403" s="5">
        <v>0</v>
      </c>
      <c r="N403" s="7">
        <v>59.99</v>
      </c>
      <c r="O403">
        <f ca="1">IF(LEFT(tblSales[[#This Row],[Category]],1)="A",RANDBETWEEN(1,4),RANDBETWEEN(2,7))</f>
        <v>2</v>
      </c>
      <c r="P403" s="7">
        <f>IF(COUNTIF($A$2:A403,A403)=1,SUMIFS(tblSales[Revenue],tblSales[Order ID],tblSales[[#This Row],[Order ID]]),"")</f>
        <v>75.98</v>
      </c>
      <c r="Q403" t="str">
        <f>TEXT(tblSales[[#This Row],[Date]],"ddd")</f>
        <v>Fri</v>
      </c>
      <c r="R403">
        <f>1/COUNTIF(tblSales[Order ID],tblSales[[#This Row],[Order ID]])</f>
        <v>0.5</v>
      </c>
    </row>
    <row r="404" spans="1:18" x14ac:dyDescent="0.35">
      <c r="A404">
        <v>202068</v>
      </c>
      <c r="B404" s="3">
        <v>45492</v>
      </c>
      <c r="C404">
        <v>122599</v>
      </c>
      <c r="D404">
        <v>200550</v>
      </c>
      <c r="E404" t="s">
        <v>777</v>
      </c>
      <c r="F404" t="s">
        <v>800</v>
      </c>
      <c r="G404">
        <v>1</v>
      </c>
      <c r="H404" t="str" cm="1">
        <f t="array" ref="H404">_xlfn._ARRAY(_xlfn._ARRAYROW(_xlfn._xlws.FILTER(tblSizes[[Size]:[Qty]],(tblSizes[Order ID]=tblSales[[#This Row],[Order ID]])*(tblSizes[Product]=tblSales[[#This Row],[Product Name]]),"")))</f>
        <v/>
      </c>
      <c r="I404" s="5">
        <v>15.99</v>
      </c>
      <c r="J404" t="s">
        <v>775</v>
      </c>
      <c r="K404" t="s">
        <v>776</v>
      </c>
      <c r="L404" s="6" t="s">
        <v>776</v>
      </c>
      <c r="M404" s="5">
        <v>0</v>
      </c>
      <c r="N404" s="7">
        <v>15.99</v>
      </c>
      <c r="O404">
        <f ca="1">IF(LEFT(tblSales[[#This Row],[Category]],1)="A",RANDBETWEEN(1,4),RANDBETWEEN(2,7))</f>
        <v>4</v>
      </c>
      <c r="P404" s="7" t="str">
        <f>IF(COUNTIF($A$2:A404,A404)=1,SUMIFS(tblSales[Revenue],tblSales[Order ID],tblSales[[#This Row],[Order ID]]),"")</f>
        <v/>
      </c>
      <c r="Q404" t="str">
        <f>TEXT(tblSales[[#This Row],[Date]],"ddd")</f>
        <v>Fri</v>
      </c>
      <c r="R404">
        <f>1/COUNTIF(tblSales[Order ID],tblSales[[#This Row],[Order ID]])</f>
        <v>0.5</v>
      </c>
    </row>
    <row r="405" spans="1:18" x14ac:dyDescent="0.35">
      <c r="A405">
        <v>202069</v>
      </c>
      <c r="B405" s="3">
        <v>45493</v>
      </c>
      <c r="C405">
        <v>116894</v>
      </c>
      <c r="D405">
        <v>300187</v>
      </c>
      <c r="E405" t="s">
        <v>773</v>
      </c>
      <c r="F405" t="s">
        <v>801</v>
      </c>
      <c r="G405">
        <v>1</v>
      </c>
      <c r="H405" t="str" cm="1">
        <f t="array" ref="H405">_xlfn._ARRAY(_xlfn._ARRAYROW(_xlfn._xlws.FILTER(tblSizes[[Size]:[Qty]],(tblSizes[Order ID]=tblSales[[#This Row],[Order ID]])*(tblSizes[Product]=tblSales[[#This Row],[Product Name]]),"")))</f>
        <v/>
      </c>
      <c r="I405" s="5">
        <v>54.99</v>
      </c>
      <c r="J405" t="s">
        <v>775</v>
      </c>
      <c r="K405" t="s">
        <v>776</v>
      </c>
      <c r="L405" s="6" t="s">
        <v>776</v>
      </c>
      <c r="M405" s="5">
        <v>0</v>
      </c>
      <c r="N405" s="7">
        <v>54.99</v>
      </c>
      <c r="O405">
        <f ca="1">IF(LEFT(tblSales[[#This Row],[Category]],1)="A",RANDBETWEEN(1,4),RANDBETWEEN(2,7))</f>
        <v>1</v>
      </c>
      <c r="P405" s="7">
        <f>IF(COUNTIF($A$2:A405,A405)=1,SUMIFS(tblSales[Revenue],tblSales[Order ID],tblSales[[#This Row],[Order ID]]),"")</f>
        <v>229.96</v>
      </c>
      <c r="Q405" t="str">
        <f>TEXT(tblSales[[#This Row],[Date]],"ddd")</f>
        <v>Sat</v>
      </c>
      <c r="R405">
        <f>1/COUNTIF(tblSales[Order ID],tblSales[[#This Row],[Order ID]])</f>
        <v>0.25</v>
      </c>
    </row>
    <row r="406" spans="1:18" x14ac:dyDescent="0.35">
      <c r="A406">
        <v>202069</v>
      </c>
      <c r="B406" s="3">
        <v>45493</v>
      </c>
      <c r="C406">
        <v>116894</v>
      </c>
      <c r="D406">
        <v>200559</v>
      </c>
      <c r="E406" t="s">
        <v>777</v>
      </c>
      <c r="F406" t="s">
        <v>780</v>
      </c>
      <c r="G406">
        <v>1</v>
      </c>
      <c r="H406" t="str" cm="1">
        <f t="array" ref="H406">_xlfn._ARRAY(_xlfn._ARRAYROW(_xlfn._xlws.FILTER(tblSizes[[Size]:[Qty]],(tblSizes[Order ID]=tblSales[[#This Row],[Order ID]])*(tblSizes[Product]=tblSales[[#This Row],[Product Name]]),"")))</f>
        <v/>
      </c>
      <c r="I406" s="5">
        <v>59.99</v>
      </c>
      <c r="J406" t="s">
        <v>775</v>
      </c>
      <c r="K406" t="s">
        <v>776</v>
      </c>
      <c r="L406" s="6" t="s">
        <v>776</v>
      </c>
      <c r="M406" s="5">
        <v>0</v>
      </c>
      <c r="N406" s="7">
        <v>59.99</v>
      </c>
      <c r="O406">
        <f ca="1">IF(LEFT(tblSales[[#This Row],[Category]],1)="A",RANDBETWEEN(1,4),RANDBETWEEN(2,7))</f>
        <v>1</v>
      </c>
      <c r="P406" s="7" t="str">
        <f>IF(COUNTIF($A$2:A406,A406)=1,SUMIFS(tblSales[Revenue],tblSales[Order ID],tblSales[[#This Row],[Order ID]]),"")</f>
        <v/>
      </c>
      <c r="Q406" t="str">
        <f>TEXT(tblSales[[#This Row],[Date]],"ddd")</f>
        <v>Sat</v>
      </c>
      <c r="R406">
        <f>1/COUNTIF(tblSales[Order ID],tblSales[[#This Row],[Order ID]])</f>
        <v>0.25</v>
      </c>
    </row>
    <row r="407" spans="1:18" x14ac:dyDescent="0.35">
      <c r="A407">
        <v>202069</v>
      </c>
      <c r="B407" s="3">
        <v>45493</v>
      </c>
      <c r="C407">
        <v>116894</v>
      </c>
      <c r="D407">
        <v>200559</v>
      </c>
      <c r="E407" t="s">
        <v>777</v>
      </c>
      <c r="F407" t="s">
        <v>780</v>
      </c>
      <c r="G407">
        <v>1</v>
      </c>
      <c r="H407" t="str" cm="1">
        <f t="array" ref="H407">_xlfn._ARRAY(_xlfn._ARRAYROW(_xlfn._xlws.FILTER(tblSizes[[Size]:[Qty]],(tblSizes[Order ID]=tblSales[[#This Row],[Order ID]])*(tblSizes[Product]=tblSales[[#This Row],[Product Name]]),"")))</f>
        <v/>
      </c>
      <c r="I407" s="5">
        <v>59.99</v>
      </c>
      <c r="J407" t="s">
        <v>775</v>
      </c>
      <c r="K407" t="s">
        <v>776</v>
      </c>
      <c r="L407" s="6" t="s">
        <v>776</v>
      </c>
      <c r="M407" s="5">
        <v>0</v>
      </c>
      <c r="N407" s="7">
        <v>59.99</v>
      </c>
      <c r="O407">
        <f ca="1">IF(LEFT(tblSales[[#This Row],[Category]],1)="A",RANDBETWEEN(1,4),RANDBETWEEN(2,7))</f>
        <v>1</v>
      </c>
      <c r="P407" s="7" t="str">
        <f>IF(COUNTIF($A$2:A407,A407)=1,SUMIFS(tblSales[Revenue],tblSales[Order ID],tblSales[[#This Row],[Order ID]]),"")</f>
        <v/>
      </c>
      <c r="Q407" t="str">
        <f>TEXT(tblSales[[#This Row],[Date]],"ddd")</f>
        <v>Sat</v>
      </c>
      <c r="R407">
        <f>1/COUNTIF(tblSales[Order ID],tblSales[[#This Row],[Order ID]])</f>
        <v>0.25</v>
      </c>
    </row>
    <row r="408" spans="1:18" x14ac:dyDescent="0.35">
      <c r="A408">
        <v>202069</v>
      </c>
      <c r="B408" s="3">
        <v>45493</v>
      </c>
      <c r="C408">
        <v>116894</v>
      </c>
      <c r="D408">
        <v>300187</v>
      </c>
      <c r="E408" t="s">
        <v>773</v>
      </c>
      <c r="F408" t="s">
        <v>801</v>
      </c>
      <c r="G408">
        <v>1</v>
      </c>
      <c r="H408" t="str" cm="1">
        <f t="array" ref="H408">_xlfn._ARRAY(_xlfn._ARRAYROW(_xlfn._xlws.FILTER(tblSizes[[Size]:[Qty]],(tblSizes[Order ID]=tblSales[[#This Row],[Order ID]])*(tblSizes[Product]=tblSales[[#This Row],[Product Name]]),"")))</f>
        <v/>
      </c>
      <c r="I408" s="5">
        <v>54.99</v>
      </c>
      <c r="J408" t="s">
        <v>775</v>
      </c>
      <c r="K408" t="s">
        <v>776</v>
      </c>
      <c r="L408" s="6" t="s">
        <v>776</v>
      </c>
      <c r="M408" s="5">
        <v>0</v>
      </c>
      <c r="N408" s="7">
        <v>54.99</v>
      </c>
      <c r="O408">
        <f ca="1">IF(LEFT(tblSales[[#This Row],[Category]],1)="A",RANDBETWEEN(1,4),RANDBETWEEN(2,7))</f>
        <v>2</v>
      </c>
      <c r="P408" s="7" t="str">
        <f>IF(COUNTIF($A$2:A408,A408)=1,SUMIFS(tblSales[Revenue],tblSales[Order ID],tblSales[[#This Row],[Order ID]]),"")</f>
        <v/>
      </c>
      <c r="Q408" t="str">
        <f>TEXT(tblSales[[#This Row],[Date]],"ddd")</f>
        <v>Sat</v>
      </c>
      <c r="R408">
        <f>1/COUNTIF(tblSales[Order ID],tblSales[[#This Row],[Order ID]])</f>
        <v>0.25</v>
      </c>
    </row>
    <row r="409" spans="1:18" x14ac:dyDescent="0.35">
      <c r="A409">
        <v>202070</v>
      </c>
      <c r="B409" s="3">
        <v>45486</v>
      </c>
      <c r="C409">
        <v>113983</v>
      </c>
      <c r="D409">
        <v>300191</v>
      </c>
      <c r="E409" t="s">
        <v>773</v>
      </c>
      <c r="F409" t="s">
        <v>791</v>
      </c>
      <c r="G409">
        <v>1</v>
      </c>
      <c r="H409" t="str" cm="1">
        <f t="array" ref="H409">_xlfn._ARRAY(_xlfn._ARRAYROW(_xlfn._xlws.FILTER(tblSizes[[Size]:[Qty]],(tblSizes[Order ID]=tblSales[[#This Row],[Order ID]])*(tblSizes[Product]=tblSales[[#This Row],[Product Name]]),"")))</f>
        <v/>
      </c>
      <c r="I409" s="5">
        <v>21.99</v>
      </c>
      <c r="J409" t="s">
        <v>783</v>
      </c>
      <c r="K409" t="s">
        <v>784</v>
      </c>
      <c r="L409" s="6">
        <v>0.1</v>
      </c>
      <c r="M409" s="5">
        <v>2.1989999999999998</v>
      </c>
      <c r="N409" s="7">
        <v>19.790999999999997</v>
      </c>
      <c r="O409">
        <f ca="1">IF(LEFT(tblSales[[#This Row],[Category]],1)="A",RANDBETWEEN(1,4),RANDBETWEEN(2,7))</f>
        <v>4</v>
      </c>
      <c r="P409" s="7">
        <f>IF(COUNTIF($A$2:A409,A409)=1,SUMIFS(tblSales[Revenue],tblSales[Order ID],tblSales[[#This Row],[Order ID]]),"")</f>
        <v>297.87299999999999</v>
      </c>
      <c r="Q409" t="str">
        <f>TEXT(tblSales[[#This Row],[Date]],"ddd")</f>
        <v>Sat</v>
      </c>
      <c r="R409">
        <f>1/COUNTIF(tblSales[Order ID],tblSales[[#This Row],[Order ID]])</f>
        <v>0.25</v>
      </c>
    </row>
    <row r="410" spans="1:18" x14ac:dyDescent="0.35">
      <c r="A410">
        <v>202070</v>
      </c>
      <c r="B410" s="3">
        <v>45486</v>
      </c>
      <c r="C410">
        <v>113983</v>
      </c>
      <c r="D410">
        <v>200559</v>
      </c>
      <c r="E410" t="s">
        <v>777</v>
      </c>
      <c r="F410" t="s">
        <v>780</v>
      </c>
      <c r="G410">
        <v>1</v>
      </c>
      <c r="H410" t="str" cm="1">
        <f t="array" ref="H410">_xlfn._ARRAY(_xlfn._ARRAYROW(_xlfn._xlws.FILTER(tblSizes[[Size]:[Qty]],(tblSizes[Order ID]=tblSales[[#This Row],[Order ID]])*(tblSizes[Product]=tblSales[[#This Row],[Product Name]]),"")))</f>
        <v/>
      </c>
      <c r="I410" s="5">
        <v>59.99</v>
      </c>
      <c r="J410" t="s">
        <v>783</v>
      </c>
      <c r="K410" t="s">
        <v>784</v>
      </c>
      <c r="L410" s="6">
        <v>0.1</v>
      </c>
      <c r="M410" s="5">
        <v>5.9990000000000006</v>
      </c>
      <c r="N410" s="7">
        <v>53.991</v>
      </c>
      <c r="O410">
        <f ca="1">IF(LEFT(tblSales[[#This Row],[Category]],1)="A",RANDBETWEEN(1,4),RANDBETWEEN(2,7))</f>
        <v>2</v>
      </c>
      <c r="P410" s="7" t="str">
        <f>IF(COUNTIF($A$2:A410,A410)=1,SUMIFS(tblSales[Revenue],tblSales[Order ID],tblSales[[#This Row],[Order ID]]),"")</f>
        <v/>
      </c>
      <c r="Q410" t="str">
        <f>TEXT(tblSales[[#This Row],[Date]],"ddd")</f>
        <v>Sat</v>
      </c>
      <c r="R410">
        <f>1/COUNTIF(tblSales[Order ID],tblSales[[#This Row],[Order ID]])</f>
        <v>0.25</v>
      </c>
    </row>
    <row r="411" spans="1:18" x14ac:dyDescent="0.35">
      <c r="A411">
        <v>202070</v>
      </c>
      <c r="B411" s="3">
        <v>45486</v>
      </c>
      <c r="C411">
        <v>113983</v>
      </c>
      <c r="D411">
        <v>200559</v>
      </c>
      <c r="E411" t="s">
        <v>777</v>
      </c>
      <c r="F411" t="s">
        <v>780</v>
      </c>
      <c r="G411">
        <v>1</v>
      </c>
      <c r="H411" t="str" cm="1">
        <f t="array" ref="H411">_xlfn._ARRAY(_xlfn._ARRAYROW(_xlfn._xlws.FILTER(tblSizes[[Size]:[Qty]],(tblSizes[Order ID]=tblSales[[#This Row],[Order ID]])*(tblSizes[Product]=tblSales[[#This Row],[Product Name]]),"")))</f>
        <v/>
      </c>
      <c r="I411" s="5">
        <v>59.99</v>
      </c>
      <c r="J411" t="s">
        <v>783</v>
      </c>
      <c r="K411" t="s">
        <v>784</v>
      </c>
      <c r="L411" s="6">
        <v>0.1</v>
      </c>
      <c r="M411" s="5">
        <v>5.9990000000000006</v>
      </c>
      <c r="N411" s="7">
        <v>53.991</v>
      </c>
      <c r="O411">
        <f ca="1">IF(LEFT(tblSales[[#This Row],[Category]],1)="A",RANDBETWEEN(1,4),RANDBETWEEN(2,7))</f>
        <v>3</v>
      </c>
      <c r="P411" s="7" t="str">
        <f>IF(COUNTIF($A$2:A411,A411)=1,SUMIFS(tblSales[Revenue],tblSales[Order ID],tblSales[[#This Row],[Order ID]]),"")</f>
        <v/>
      </c>
      <c r="Q411" t="str">
        <f>TEXT(tblSales[[#This Row],[Date]],"ddd")</f>
        <v>Sat</v>
      </c>
      <c r="R411">
        <f>1/COUNTIF(tblSales[Order ID],tblSales[[#This Row],[Order ID]])</f>
        <v>0.25</v>
      </c>
    </row>
    <row r="412" spans="1:18" x14ac:dyDescent="0.35">
      <c r="A412">
        <v>202070</v>
      </c>
      <c r="B412" s="3">
        <v>45486</v>
      </c>
      <c r="C412">
        <v>113983</v>
      </c>
      <c r="D412">
        <v>100250</v>
      </c>
      <c r="E412" t="s">
        <v>781</v>
      </c>
      <c r="F412" t="s">
        <v>797</v>
      </c>
      <c r="G412">
        <v>1</v>
      </c>
      <c r="H412" t="str" cm="1">
        <f t="array" ref="H412">_xlfn._ARRAY(_xlfn._ARRAYROW(_xlfn._xlws.FILTER(tblSizes[[Size]:[Qty]],(tblSizes[Order ID]=tblSales[[#This Row],[Order ID]])*(tblSizes[Product]=tblSales[[#This Row],[Product Name]]),"")))</f>
        <v/>
      </c>
      <c r="I412" s="5">
        <v>189</v>
      </c>
      <c r="J412" t="s">
        <v>783</v>
      </c>
      <c r="K412" t="s">
        <v>784</v>
      </c>
      <c r="L412" s="6">
        <v>0.1</v>
      </c>
      <c r="M412" s="5">
        <v>18.900000000000002</v>
      </c>
      <c r="N412" s="7">
        <v>170.1</v>
      </c>
      <c r="O412">
        <f ca="1">IF(LEFT(tblSales[[#This Row],[Category]],1)="A",RANDBETWEEN(1,4),RANDBETWEEN(2,7))</f>
        <v>3</v>
      </c>
      <c r="P412" s="7" t="str">
        <f>IF(COUNTIF($A$2:A412,A412)=1,SUMIFS(tblSales[Revenue],tblSales[Order ID],tblSales[[#This Row],[Order ID]]),"")</f>
        <v/>
      </c>
      <c r="Q412" t="str">
        <f>TEXT(tblSales[[#This Row],[Date]],"ddd")</f>
        <v>Sat</v>
      </c>
      <c r="R412">
        <f>1/COUNTIF(tblSales[Order ID],tblSales[[#This Row],[Order ID]])</f>
        <v>0.25</v>
      </c>
    </row>
    <row r="413" spans="1:18" x14ac:dyDescent="0.35">
      <c r="A413">
        <v>202071</v>
      </c>
      <c r="B413" s="3">
        <v>45485</v>
      </c>
      <c r="C413">
        <v>122156</v>
      </c>
      <c r="D413">
        <v>300187</v>
      </c>
      <c r="E413" t="s">
        <v>773</v>
      </c>
      <c r="F413" t="s">
        <v>801</v>
      </c>
      <c r="G413">
        <v>3</v>
      </c>
      <c r="H413" t="str" cm="1">
        <f t="array" ref="H413">_xlfn._ARRAY(_xlfn._ARRAYROW(_xlfn._xlws.FILTER(tblSizes[[Size]:[Qty]],(tblSizes[Order ID]=tblSales[[#This Row],[Order ID]])*(tblSizes[Product]=tblSales[[#This Row],[Product Name]]),"")))</f>
        <v/>
      </c>
      <c r="I413" s="5">
        <v>54.99</v>
      </c>
      <c r="J413" t="s">
        <v>775</v>
      </c>
      <c r="K413" t="s">
        <v>776</v>
      </c>
      <c r="L413" s="6" t="s">
        <v>776</v>
      </c>
      <c r="M413" s="5">
        <v>0</v>
      </c>
      <c r="N413" s="7">
        <v>164.97</v>
      </c>
      <c r="O413">
        <f ca="1">IF(LEFT(tblSales[[#This Row],[Category]],1)="A",RANDBETWEEN(1,4),RANDBETWEEN(2,7))</f>
        <v>2</v>
      </c>
      <c r="P413" s="7">
        <f>IF(COUNTIF($A$2:A413,A413)=1,SUMIFS(tblSales[Revenue],tblSales[Order ID],tblSales[[#This Row],[Order ID]]),"")</f>
        <v>1026.94</v>
      </c>
      <c r="Q413" t="str">
        <f>TEXT(tblSales[[#This Row],[Date]],"ddd")</f>
        <v>Fri</v>
      </c>
      <c r="R413">
        <f>1/COUNTIF(tblSales[Order ID],tblSales[[#This Row],[Order ID]])</f>
        <v>0.25</v>
      </c>
    </row>
    <row r="414" spans="1:18" x14ac:dyDescent="0.35">
      <c r="A414">
        <v>202071</v>
      </c>
      <c r="B414" s="3">
        <v>45485</v>
      </c>
      <c r="C414">
        <v>122156</v>
      </c>
      <c r="D414">
        <v>200549</v>
      </c>
      <c r="E414" t="s">
        <v>777</v>
      </c>
      <c r="F414" t="s">
        <v>778</v>
      </c>
      <c r="G414">
        <v>1</v>
      </c>
      <c r="H414" t="str" cm="1">
        <f t="array" ref="H414">_xlfn._ARRAY(_xlfn._ARRAYROW(_xlfn._xlws.FILTER(tblSizes[[Size]:[Qty]],(tblSizes[Order ID]=tblSales[[#This Row],[Order ID]])*(tblSizes[Product]=tblSales[[#This Row],[Product Name]]),"")))</f>
        <v/>
      </c>
      <c r="I414" s="5">
        <v>18.989999999999998</v>
      </c>
      <c r="J414" t="s">
        <v>775</v>
      </c>
      <c r="K414" t="s">
        <v>776</v>
      </c>
      <c r="L414" s="6" t="s">
        <v>776</v>
      </c>
      <c r="M414" s="5">
        <v>0</v>
      </c>
      <c r="N414" s="7">
        <v>18.989999999999998</v>
      </c>
      <c r="O414">
        <f ca="1">IF(LEFT(tblSales[[#This Row],[Category]],1)="A",RANDBETWEEN(1,4),RANDBETWEEN(2,7))</f>
        <v>3</v>
      </c>
      <c r="P414" s="7" t="str">
        <f>IF(COUNTIF($A$2:A414,A414)=1,SUMIFS(tblSales[Revenue],tblSales[Order ID],tblSales[[#This Row],[Order ID]]),"")</f>
        <v/>
      </c>
      <c r="Q414" t="str">
        <f>TEXT(tblSales[[#This Row],[Date]],"ddd")</f>
        <v>Fri</v>
      </c>
      <c r="R414">
        <f>1/COUNTIF(tblSales[Order ID],tblSales[[#This Row],[Order ID]])</f>
        <v>0.25</v>
      </c>
    </row>
    <row r="415" spans="1:18" x14ac:dyDescent="0.35">
      <c r="A415">
        <v>202071</v>
      </c>
      <c r="B415" s="3">
        <v>45485</v>
      </c>
      <c r="C415">
        <v>122156</v>
      </c>
      <c r="D415">
        <v>300191</v>
      </c>
      <c r="E415" t="s">
        <v>773</v>
      </c>
      <c r="F415" t="s">
        <v>791</v>
      </c>
      <c r="G415">
        <v>2</v>
      </c>
      <c r="H415" t="str" cm="1">
        <f t="array" ref="H415">_xlfn._ARRAY(_xlfn._ARRAYROW(_xlfn._xlws.FILTER(tblSizes[[Size]:[Qty]],(tblSizes[Order ID]=tblSales[[#This Row],[Order ID]])*(tblSizes[Product]=tblSales[[#This Row],[Product Name]]),"")))</f>
        <v/>
      </c>
      <c r="I415" s="5">
        <v>21.99</v>
      </c>
      <c r="J415" t="s">
        <v>775</v>
      </c>
      <c r="K415" t="s">
        <v>776</v>
      </c>
      <c r="L415" s="6" t="s">
        <v>776</v>
      </c>
      <c r="M415" s="5">
        <v>0</v>
      </c>
      <c r="N415" s="7">
        <v>43.98</v>
      </c>
      <c r="O415">
        <f ca="1">IF(LEFT(tblSales[[#This Row],[Category]],1)="A",RANDBETWEEN(1,4),RANDBETWEEN(2,7))</f>
        <v>4</v>
      </c>
      <c r="P415" s="7" t="str">
        <f>IF(COUNTIF($A$2:A415,A415)=1,SUMIFS(tblSales[Revenue],tblSales[Order ID],tblSales[[#This Row],[Order ID]]),"")</f>
        <v/>
      </c>
      <c r="Q415" t="str">
        <f>TEXT(tblSales[[#This Row],[Date]],"ddd")</f>
        <v>Fri</v>
      </c>
      <c r="R415">
        <f>1/COUNTIF(tblSales[Order ID],tblSales[[#This Row],[Order ID]])</f>
        <v>0.25</v>
      </c>
    </row>
    <row r="416" spans="1:18" x14ac:dyDescent="0.35">
      <c r="A416">
        <v>202071</v>
      </c>
      <c r="B416" s="3">
        <v>45485</v>
      </c>
      <c r="C416">
        <v>122156</v>
      </c>
      <c r="D416">
        <v>100254</v>
      </c>
      <c r="E416" t="s">
        <v>781</v>
      </c>
      <c r="F416" t="s">
        <v>789</v>
      </c>
      <c r="G416">
        <v>1</v>
      </c>
      <c r="H416" t="str" cm="1">
        <f t="array" ref="H416">_xlfn._ARRAY(_xlfn._ARRAYROW(_xlfn._xlws.FILTER(tblSizes[[Size]:[Qty]],(tblSizes[Order ID]=tblSales[[#This Row],[Order ID]])*(tblSizes[Product]=tblSales[[#This Row],[Product Name]]),"")))</f>
        <v/>
      </c>
      <c r="I416" s="5">
        <v>799</v>
      </c>
      <c r="J416" t="s">
        <v>775</v>
      </c>
      <c r="K416" t="s">
        <v>776</v>
      </c>
      <c r="L416" s="6" t="s">
        <v>776</v>
      </c>
      <c r="M416" s="5">
        <v>0</v>
      </c>
      <c r="N416" s="7">
        <v>799</v>
      </c>
      <c r="O416">
        <f ca="1">IF(LEFT(tblSales[[#This Row],[Category]],1)="A",RANDBETWEEN(1,4),RANDBETWEEN(2,7))</f>
        <v>4</v>
      </c>
      <c r="P416" s="7" t="str">
        <f>IF(COUNTIF($A$2:A416,A416)=1,SUMIFS(tblSales[Revenue],tblSales[Order ID],tblSales[[#This Row],[Order ID]]),"")</f>
        <v/>
      </c>
      <c r="Q416" t="str">
        <f>TEXT(tblSales[[#This Row],[Date]],"ddd")</f>
        <v>Fri</v>
      </c>
      <c r="R416">
        <f>1/COUNTIF(tblSales[Order ID],tblSales[[#This Row],[Order ID]])</f>
        <v>0.25</v>
      </c>
    </row>
    <row r="417" spans="1:18" x14ac:dyDescent="0.35">
      <c r="A417">
        <v>202072</v>
      </c>
      <c r="B417" s="3">
        <v>45485</v>
      </c>
      <c r="C417">
        <v>115893</v>
      </c>
      <c r="D417">
        <v>100252</v>
      </c>
      <c r="E417" t="s">
        <v>781</v>
      </c>
      <c r="F417" t="s">
        <v>785</v>
      </c>
      <c r="G417">
        <v>1</v>
      </c>
      <c r="H417" t="str" cm="1">
        <f t="array" ref="H417">_xlfn._ARRAY(_xlfn._ARRAYROW(_xlfn._xlws.FILTER(tblSizes[[Size]:[Qty]],(tblSizes[Order ID]=tblSales[[#This Row],[Order ID]])*(tblSizes[Product]=tblSales[[#This Row],[Product Name]]),"")))</f>
        <v/>
      </c>
      <c r="I417" s="5">
        <v>449</v>
      </c>
      <c r="J417" t="s">
        <v>775</v>
      </c>
      <c r="K417" t="s">
        <v>776</v>
      </c>
      <c r="L417" s="6" t="s">
        <v>776</v>
      </c>
      <c r="M417" s="5">
        <v>0</v>
      </c>
      <c r="N417" s="7">
        <v>449</v>
      </c>
      <c r="O417">
        <f ca="1">IF(LEFT(tblSales[[#This Row],[Category]],1)="A",RANDBETWEEN(1,4),RANDBETWEEN(2,7))</f>
        <v>2</v>
      </c>
      <c r="P417" s="7">
        <f>IF(COUNTIF($A$2:A417,A417)=1,SUMIFS(tblSales[Revenue],tblSales[Order ID],tblSales[[#This Row],[Order ID]]),"")</f>
        <v>449</v>
      </c>
      <c r="Q417" t="str">
        <f>TEXT(tblSales[[#This Row],[Date]],"ddd")</f>
        <v>Fri</v>
      </c>
      <c r="R417">
        <f>1/COUNTIF(tblSales[Order ID],tblSales[[#This Row],[Order ID]])</f>
        <v>1</v>
      </c>
    </row>
    <row r="418" spans="1:18" x14ac:dyDescent="0.35">
      <c r="A418">
        <v>202073</v>
      </c>
      <c r="B418" s="3">
        <v>45486</v>
      </c>
      <c r="C418">
        <v>123406</v>
      </c>
      <c r="D418">
        <v>200556</v>
      </c>
      <c r="E418" t="s">
        <v>777</v>
      </c>
      <c r="F418" t="s">
        <v>779</v>
      </c>
      <c r="G418">
        <v>4</v>
      </c>
      <c r="H418" t="str" cm="1">
        <f t="array" ref="H418">_xlfn._ARRAY(_xlfn._ARRAYROW(_xlfn._xlws.FILTER(tblSizes[[Size]:[Qty]],(tblSizes[Order ID]=tblSales[[#This Row],[Order ID]])*(tblSizes[Product]=tblSales[[#This Row],[Product Name]]),"")))</f>
        <v/>
      </c>
      <c r="I418" s="5">
        <v>64.989999999999995</v>
      </c>
      <c r="J418" t="s">
        <v>775</v>
      </c>
      <c r="K418" t="s">
        <v>776</v>
      </c>
      <c r="L418" s="6" t="s">
        <v>776</v>
      </c>
      <c r="M418" s="5">
        <v>0</v>
      </c>
      <c r="N418" s="7">
        <v>259.95999999999998</v>
      </c>
      <c r="O418">
        <f ca="1">IF(LEFT(tblSales[[#This Row],[Category]],1)="A",RANDBETWEEN(1,4),RANDBETWEEN(2,7))</f>
        <v>4</v>
      </c>
      <c r="P418" s="7">
        <f>IF(COUNTIF($A$2:A418,A418)=1,SUMIFS(tblSales[Revenue],tblSales[Order ID],tblSales[[#This Row],[Order ID]]),"")</f>
        <v>1299.9000000000001</v>
      </c>
      <c r="Q418" t="str">
        <f>TEXT(tblSales[[#This Row],[Date]],"ddd")</f>
        <v>Sat</v>
      </c>
      <c r="R418">
        <f>1/COUNTIF(tblSales[Order ID],tblSales[[#This Row],[Order ID]])</f>
        <v>0.16666666666666666</v>
      </c>
    </row>
    <row r="419" spans="1:18" x14ac:dyDescent="0.35">
      <c r="A419">
        <v>202073</v>
      </c>
      <c r="B419" s="3">
        <v>45486</v>
      </c>
      <c r="C419">
        <v>123406</v>
      </c>
      <c r="D419">
        <v>300188</v>
      </c>
      <c r="E419" t="s">
        <v>773</v>
      </c>
      <c r="F419" t="s">
        <v>804</v>
      </c>
      <c r="G419">
        <v>2</v>
      </c>
      <c r="H419" t="str" cm="1">
        <f t="array" ref="H419">_xlfn._ARRAY(_xlfn._ARRAYROW(_xlfn._xlws.FILTER(tblSizes[[Size]:[Qty]],(tblSizes[Order ID]=tblSales[[#This Row],[Order ID]])*(tblSizes[Product]=tblSales[[#This Row],[Product Name]]),"")))</f>
        <v/>
      </c>
      <c r="I419" s="5">
        <v>64.989999999999995</v>
      </c>
      <c r="J419" t="s">
        <v>775</v>
      </c>
      <c r="K419" t="s">
        <v>776</v>
      </c>
      <c r="L419" s="6" t="s">
        <v>776</v>
      </c>
      <c r="M419" s="5">
        <v>0</v>
      </c>
      <c r="N419" s="7">
        <v>129.97999999999999</v>
      </c>
      <c r="O419">
        <f ca="1">IF(LEFT(tblSales[[#This Row],[Category]],1)="A",RANDBETWEEN(1,4),RANDBETWEEN(2,7))</f>
        <v>4</v>
      </c>
      <c r="P419" s="7" t="str">
        <f>IF(COUNTIF($A$2:A419,A419)=1,SUMIFS(tblSales[Revenue],tblSales[Order ID],tblSales[[#This Row],[Order ID]]),"")</f>
        <v/>
      </c>
      <c r="Q419" t="str">
        <f>TEXT(tblSales[[#This Row],[Date]],"ddd")</f>
        <v>Sat</v>
      </c>
      <c r="R419">
        <f>1/COUNTIF(tblSales[Order ID],tblSales[[#This Row],[Order ID]])</f>
        <v>0.16666666666666666</v>
      </c>
    </row>
    <row r="420" spans="1:18" x14ac:dyDescent="0.35">
      <c r="A420">
        <v>202073</v>
      </c>
      <c r="B420" s="3">
        <v>45486</v>
      </c>
      <c r="C420">
        <v>123406</v>
      </c>
      <c r="D420">
        <v>200557</v>
      </c>
      <c r="E420" t="s">
        <v>777</v>
      </c>
      <c r="F420" t="s">
        <v>794</v>
      </c>
      <c r="G420">
        <v>2</v>
      </c>
      <c r="H420" t="str" cm="1">
        <f t="array" ref="H420">_xlfn._ARRAY(_xlfn._ARRAYROW(_xlfn._xlws.FILTER(tblSizes[[Size]:[Qty]],(tblSizes[Order ID]=tblSales[[#This Row],[Order ID]])*(tblSizes[Product]=tblSales[[#This Row],[Product Name]]),"")))</f>
        <v/>
      </c>
      <c r="I420" s="5">
        <v>129.99</v>
      </c>
      <c r="J420" t="s">
        <v>775</v>
      </c>
      <c r="K420" t="s">
        <v>776</v>
      </c>
      <c r="L420" s="6" t="s">
        <v>776</v>
      </c>
      <c r="M420" s="5">
        <v>0</v>
      </c>
      <c r="N420" s="7">
        <v>259.98</v>
      </c>
      <c r="O420">
        <f ca="1">IF(LEFT(tblSales[[#This Row],[Category]],1)="A",RANDBETWEEN(1,4),RANDBETWEEN(2,7))</f>
        <v>4</v>
      </c>
      <c r="P420" s="7" t="str">
        <f>IF(COUNTIF($A$2:A420,A420)=1,SUMIFS(tblSales[Revenue],tblSales[Order ID],tblSales[[#This Row],[Order ID]]),"")</f>
        <v/>
      </c>
      <c r="Q420" t="str">
        <f>TEXT(tblSales[[#This Row],[Date]],"ddd")</f>
        <v>Sat</v>
      </c>
      <c r="R420">
        <f>1/COUNTIF(tblSales[Order ID],tblSales[[#This Row],[Order ID]])</f>
        <v>0.16666666666666666</v>
      </c>
    </row>
    <row r="421" spans="1:18" x14ac:dyDescent="0.35">
      <c r="A421">
        <v>202073</v>
      </c>
      <c r="B421" s="3">
        <v>45486</v>
      </c>
      <c r="C421">
        <v>123406</v>
      </c>
      <c r="D421">
        <v>200557</v>
      </c>
      <c r="E421" t="s">
        <v>777</v>
      </c>
      <c r="F421" t="s">
        <v>794</v>
      </c>
      <c r="G421">
        <v>1</v>
      </c>
      <c r="H421" t="str" cm="1">
        <f t="array" ref="H421">_xlfn._ARRAY(_xlfn._ARRAYROW(_xlfn._xlws.FILTER(tblSizes[[Size]:[Qty]],(tblSizes[Order ID]=tblSales[[#This Row],[Order ID]])*(tblSizes[Product]=tblSales[[#This Row],[Product Name]]),"")))</f>
        <v/>
      </c>
      <c r="I421" s="5">
        <v>129.99</v>
      </c>
      <c r="J421" t="s">
        <v>775</v>
      </c>
      <c r="K421" t="s">
        <v>776</v>
      </c>
      <c r="L421" s="6" t="s">
        <v>776</v>
      </c>
      <c r="M421" s="5">
        <v>0</v>
      </c>
      <c r="N421" s="7">
        <v>129.99</v>
      </c>
      <c r="O421">
        <f ca="1">IF(LEFT(tblSales[[#This Row],[Category]],1)="A",RANDBETWEEN(1,4),RANDBETWEEN(2,7))</f>
        <v>1</v>
      </c>
      <c r="P421" s="7" t="str">
        <f>IF(COUNTIF($A$2:A421,A421)=1,SUMIFS(tblSales[Revenue],tblSales[Order ID],tblSales[[#This Row],[Order ID]]),"")</f>
        <v/>
      </c>
      <c r="Q421" t="str">
        <f>TEXT(tblSales[[#This Row],[Date]],"ddd")</f>
        <v>Sat</v>
      </c>
      <c r="R421">
        <f>1/COUNTIF(tblSales[Order ID],tblSales[[#This Row],[Order ID]])</f>
        <v>0.16666666666666666</v>
      </c>
    </row>
    <row r="422" spans="1:18" x14ac:dyDescent="0.35">
      <c r="A422">
        <v>202073</v>
      </c>
      <c r="B422" s="3">
        <v>45486</v>
      </c>
      <c r="C422">
        <v>123406</v>
      </c>
      <c r="D422">
        <v>300191</v>
      </c>
      <c r="E422" t="s">
        <v>773</v>
      </c>
      <c r="F422" t="s">
        <v>791</v>
      </c>
      <c r="G422">
        <v>1</v>
      </c>
      <c r="H422" t="str" cm="1">
        <f t="array" ref="H422">_xlfn._ARRAY(_xlfn._ARRAYROW(_xlfn._xlws.FILTER(tblSizes[[Size]:[Qty]],(tblSizes[Order ID]=tblSales[[#This Row],[Order ID]])*(tblSizes[Product]=tblSales[[#This Row],[Product Name]]),"")))</f>
        <v/>
      </c>
      <c r="I422" s="5">
        <v>21.99</v>
      </c>
      <c r="J422" t="s">
        <v>775</v>
      </c>
      <c r="K422" t="s">
        <v>776</v>
      </c>
      <c r="L422" s="6" t="s">
        <v>776</v>
      </c>
      <c r="M422" s="5">
        <v>0</v>
      </c>
      <c r="N422" s="7">
        <v>21.99</v>
      </c>
      <c r="O422">
        <f ca="1">IF(LEFT(tblSales[[#This Row],[Category]],1)="A",RANDBETWEEN(1,4),RANDBETWEEN(2,7))</f>
        <v>4</v>
      </c>
      <c r="P422" s="7" t="str">
        <f>IF(COUNTIF($A$2:A422,A422)=1,SUMIFS(tblSales[Revenue],tblSales[Order ID],tblSales[[#This Row],[Order ID]]),"")</f>
        <v/>
      </c>
      <c r="Q422" t="str">
        <f>TEXT(tblSales[[#This Row],[Date]],"ddd")</f>
        <v>Sat</v>
      </c>
      <c r="R422">
        <f>1/COUNTIF(tblSales[Order ID],tblSales[[#This Row],[Order ID]])</f>
        <v>0.16666666666666666</v>
      </c>
    </row>
    <row r="423" spans="1:18" x14ac:dyDescent="0.35">
      <c r="A423">
        <v>202073</v>
      </c>
      <c r="B423" s="3">
        <v>45486</v>
      </c>
      <c r="C423">
        <v>123406</v>
      </c>
      <c r="D423">
        <v>100249</v>
      </c>
      <c r="E423" t="s">
        <v>781</v>
      </c>
      <c r="F423" t="s">
        <v>788</v>
      </c>
      <c r="G423">
        <v>2</v>
      </c>
      <c r="H423" t="str" cm="1">
        <f t="array" ref="H423">_xlfn._ARRAY(_xlfn._ARRAYROW(_xlfn._xlws.FILTER(tblSizes[[Size]:[Qty]],(tblSizes[Order ID]=tblSales[[#This Row],[Order ID]])*(tblSizes[Product]=tblSales[[#This Row],[Product Name]]),"")))</f>
        <v/>
      </c>
      <c r="I423" s="5">
        <v>249</v>
      </c>
      <c r="J423" t="s">
        <v>775</v>
      </c>
      <c r="K423" t="s">
        <v>776</v>
      </c>
      <c r="L423" s="6" t="s">
        <v>776</v>
      </c>
      <c r="M423" s="5">
        <v>0</v>
      </c>
      <c r="N423" s="7">
        <v>498</v>
      </c>
      <c r="O423">
        <f ca="1">IF(LEFT(tblSales[[#This Row],[Category]],1)="A",RANDBETWEEN(1,4),RANDBETWEEN(2,7))</f>
        <v>2</v>
      </c>
      <c r="P423" s="7" t="str">
        <f>IF(COUNTIF($A$2:A423,A423)=1,SUMIFS(tblSales[Revenue],tblSales[Order ID],tblSales[[#This Row],[Order ID]]),"")</f>
        <v/>
      </c>
      <c r="Q423" t="str">
        <f>TEXT(tblSales[[#This Row],[Date]],"ddd")</f>
        <v>Sat</v>
      </c>
      <c r="R423">
        <f>1/COUNTIF(tblSales[Order ID],tblSales[[#This Row],[Order ID]])</f>
        <v>0.16666666666666666</v>
      </c>
    </row>
    <row r="424" spans="1:18" x14ac:dyDescent="0.35">
      <c r="A424">
        <v>202074</v>
      </c>
      <c r="B424" s="3">
        <v>45490</v>
      </c>
      <c r="C424">
        <v>118373</v>
      </c>
      <c r="D424">
        <v>300185</v>
      </c>
      <c r="E424" t="s">
        <v>773</v>
      </c>
      <c r="F424" t="s">
        <v>787</v>
      </c>
      <c r="G424">
        <v>3</v>
      </c>
      <c r="H424" t="str" cm="1">
        <f t="array" ref="H424">_xlfn._ARRAY(_xlfn._ARRAYROW(_xlfn._xlws.FILTER(tblSizes[[Size]:[Qty]],(tblSizes[Order ID]=tblSales[[#This Row],[Order ID]])*(tblSizes[Product]=tblSales[[#This Row],[Product Name]]),"")))</f>
        <v/>
      </c>
      <c r="I424" s="5">
        <v>29.99</v>
      </c>
      <c r="J424" t="s">
        <v>775</v>
      </c>
      <c r="K424" t="s">
        <v>776</v>
      </c>
      <c r="L424" s="6" t="s">
        <v>776</v>
      </c>
      <c r="M424" s="5">
        <v>0</v>
      </c>
      <c r="N424" s="7">
        <v>89.97</v>
      </c>
      <c r="O424">
        <f ca="1">IF(LEFT(tblSales[[#This Row],[Category]],1)="A",RANDBETWEEN(1,4),RANDBETWEEN(2,7))</f>
        <v>2</v>
      </c>
      <c r="P424" s="7">
        <f>IF(COUNTIF($A$2:A424,A424)=1,SUMIFS(tblSales[Revenue],tblSales[Order ID],tblSales[[#This Row],[Order ID]]),"")</f>
        <v>239.93</v>
      </c>
      <c r="Q424" t="str">
        <f>TEXT(tblSales[[#This Row],[Date]],"ddd")</f>
        <v>Wed</v>
      </c>
      <c r="R424">
        <f>1/COUNTIF(tblSales[Order ID],tblSales[[#This Row],[Order ID]])</f>
        <v>0.2</v>
      </c>
    </row>
    <row r="425" spans="1:18" x14ac:dyDescent="0.35">
      <c r="A425">
        <v>202074</v>
      </c>
      <c r="B425" s="3">
        <v>45490</v>
      </c>
      <c r="C425">
        <v>118373</v>
      </c>
      <c r="D425">
        <v>300185</v>
      </c>
      <c r="E425" t="s">
        <v>773</v>
      </c>
      <c r="F425" t="s">
        <v>787</v>
      </c>
      <c r="G425">
        <v>1</v>
      </c>
      <c r="H425" t="str" cm="1">
        <f t="array" ref="H425">_xlfn._ARRAY(_xlfn._ARRAYROW(_xlfn._xlws.FILTER(tblSizes[[Size]:[Qty]],(tblSizes[Order ID]=tblSales[[#This Row],[Order ID]])*(tblSizes[Product]=tblSales[[#This Row],[Product Name]]),"")))</f>
        <v/>
      </c>
      <c r="I425" s="5">
        <v>29.99</v>
      </c>
      <c r="J425" t="s">
        <v>775</v>
      </c>
      <c r="K425" t="s">
        <v>776</v>
      </c>
      <c r="L425" s="6" t="s">
        <v>776</v>
      </c>
      <c r="M425" s="5">
        <v>0</v>
      </c>
      <c r="N425" s="7">
        <v>29.99</v>
      </c>
      <c r="O425">
        <f ca="1">IF(LEFT(tblSales[[#This Row],[Category]],1)="A",RANDBETWEEN(1,4),RANDBETWEEN(2,7))</f>
        <v>1</v>
      </c>
      <c r="P425" s="7" t="str">
        <f>IF(COUNTIF($A$2:A425,A425)=1,SUMIFS(tblSales[Revenue],tblSales[Order ID],tblSales[[#This Row],[Order ID]]),"")</f>
        <v/>
      </c>
      <c r="Q425" t="str">
        <f>TEXT(tblSales[[#This Row],[Date]],"ddd")</f>
        <v>Wed</v>
      </c>
      <c r="R425">
        <f>1/COUNTIF(tblSales[Order ID],tblSales[[#This Row],[Order ID]])</f>
        <v>0.2</v>
      </c>
    </row>
    <row r="426" spans="1:18" x14ac:dyDescent="0.35">
      <c r="A426">
        <v>202074</v>
      </c>
      <c r="B426" s="3">
        <v>45490</v>
      </c>
      <c r="C426">
        <v>118373</v>
      </c>
      <c r="D426">
        <v>200559</v>
      </c>
      <c r="E426" t="s">
        <v>777</v>
      </c>
      <c r="F426" t="s">
        <v>780</v>
      </c>
      <c r="G426">
        <v>1</v>
      </c>
      <c r="H426" t="str" cm="1">
        <f t="array" ref="H426">_xlfn._ARRAY(_xlfn._ARRAYROW(_xlfn._xlws.FILTER(tblSizes[[Size]:[Qty]],(tblSizes[Order ID]=tblSales[[#This Row],[Order ID]])*(tblSizes[Product]=tblSales[[#This Row],[Product Name]]),"")))</f>
        <v/>
      </c>
      <c r="I426" s="5">
        <v>59.99</v>
      </c>
      <c r="J426" t="s">
        <v>775</v>
      </c>
      <c r="K426" t="s">
        <v>776</v>
      </c>
      <c r="L426" s="6" t="s">
        <v>776</v>
      </c>
      <c r="M426" s="5">
        <v>0</v>
      </c>
      <c r="N426" s="7">
        <v>59.99</v>
      </c>
      <c r="O426">
        <f ca="1">IF(LEFT(tblSales[[#This Row],[Category]],1)="A",RANDBETWEEN(1,4),RANDBETWEEN(2,7))</f>
        <v>1</v>
      </c>
      <c r="P426" s="7" t="str">
        <f>IF(COUNTIF($A$2:A426,A426)=1,SUMIFS(tblSales[Revenue],tblSales[Order ID],tblSales[[#This Row],[Order ID]]),"")</f>
        <v/>
      </c>
      <c r="Q426" t="str">
        <f>TEXT(tblSales[[#This Row],[Date]],"ddd")</f>
        <v>Wed</v>
      </c>
      <c r="R426">
        <f>1/COUNTIF(tblSales[Order ID],tblSales[[#This Row],[Order ID]])</f>
        <v>0.2</v>
      </c>
    </row>
    <row r="427" spans="1:18" x14ac:dyDescent="0.35">
      <c r="A427">
        <v>202074</v>
      </c>
      <c r="B427" s="3">
        <v>45490</v>
      </c>
      <c r="C427">
        <v>118373</v>
      </c>
      <c r="D427">
        <v>300185</v>
      </c>
      <c r="E427" t="s">
        <v>773</v>
      </c>
      <c r="F427" t="s">
        <v>787</v>
      </c>
      <c r="G427">
        <v>1</v>
      </c>
      <c r="H427" t="str" cm="1">
        <f t="array" ref="H427">_xlfn._ARRAY(_xlfn._ARRAYROW(_xlfn._xlws.FILTER(tblSizes[[Size]:[Qty]],(tblSizes[Order ID]=tblSales[[#This Row],[Order ID]])*(tblSizes[Product]=tblSales[[#This Row],[Product Name]]),"")))</f>
        <v/>
      </c>
      <c r="I427" s="5">
        <v>29.99</v>
      </c>
      <c r="J427" t="s">
        <v>775</v>
      </c>
      <c r="K427" t="s">
        <v>776</v>
      </c>
      <c r="L427" s="6" t="s">
        <v>776</v>
      </c>
      <c r="M427" s="5">
        <v>0</v>
      </c>
      <c r="N427" s="7">
        <v>29.99</v>
      </c>
      <c r="O427">
        <f ca="1">IF(LEFT(tblSales[[#This Row],[Category]],1)="A",RANDBETWEEN(1,4),RANDBETWEEN(2,7))</f>
        <v>1</v>
      </c>
      <c r="P427" s="7" t="str">
        <f>IF(COUNTIF($A$2:A427,A427)=1,SUMIFS(tblSales[Revenue],tblSales[Order ID],tblSales[[#This Row],[Order ID]]),"")</f>
        <v/>
      </c>
      <c r="Q427" t="str">
        <f>TEXT(tblSales[[#This Row],[Date]],"ddd")</f>
        <v>Wed</v>
      </c>
      <c r="R427">
        <f>1/COUNTIF(tblSales[Order ID],tblSales[[#This Row],[Order ID]])</f>
        <v>0.2</v>
      </c>
    </row>
    <row r="428" spans="1:18" x14ac:dyDescent="0.35">
      <c r="A428">
        <v>202074</v>
      </c>
      <c r="B428" s="3">
        <v>45490</v>
      </c>
      <c r="C428">
        <v>118373</v>
      </c>
      <c r="D428">
        <v>300185</v>
      </c>
      <c r="E428" t="s">
        <v>773</v>
      </c>
      <c r="F428" t="s">
        <v>787</v>
      </c>
      <c r="G428">
        <v>1</v>
      </c>
      <c r="H428" t="str" cm="1">
        <f t="array" ref="H428">_xlfn._ARRAY(_xlfn._ARRAYROW(_xlfn._xlws.FILTER(tblSizes[[Size]:[Qty]],(tblSizes[Order ID]=tblSales[[#This Row],[Order ID]])*(tblSizes[Product]=tblSales[[#This Row],[Product Name]]),"")))</f>
        <v/>
      </c>
      <c r="I428" s="5">
        <v>29.99</v>
      </c>
      <c r="J428" t="s">
        <v>775</v>
      </c>
      <c r="K428" t="s">
        <v>776</v>
      </c>
      <c r="L428" s="6" t="s">
        <v>776</v>
      </c>
      <c r="M428" s="5">
        <v>0</v>
      </c>
      <c r="N428" s="7">
        <v>29.99</v>
      </c>
      <c r="O428">
        <f ca="1">IF(LEFT(tblSales[[#This Row],[Category]],1)="A",RANDBETWEEN(1,4),RANDBETWEEN(2,7))</f>
        <v>3</v>
      </c>
      <c r="P428" s="7" t="str">
        <f>IF(COUNTIF($A$2:A428,A428)=1,SUMIFS(tblSales[Revenue],tblSales[Order ID],tblSales[[#This Row],[Order ID]]),"")</f>
        <v/>
      </c>
      <c r="Q428" t="str">
        <f>TEXT(tblSales[[#This Row],[Date]],"ddd")</f>
        <v>Wed</v>
      </c>
      <c r="R428">
        <f>1/COUNTIF(tblSales[Order ID],tblSales[[#This Row],[Order ID]])</f>
        <v>0.2</v>
      </c>
    </row>
    <row r="429" spans="1:18" x14ac:dyDescent="0.35">
      <c r="A429">
        <v>202075</v>
      </c>
      <c r="B429" s="3">
        <v>45485</v>
      </c>
      <c r="C429">
        <v>117811</v>
      </c>
      <c r="D429">
        <v>300187</v>
      </c>
      <c r="E429" t="s">
        <v>773</v>
      </c>
      <c r="F429" t="s">
        <v>801</v>
      </c>
      <c r="G429">
        <v>1</v>
      </c>
      <c r="H429" t="str" cm="1">
        <f t="array" ref="H429">_xlfn._ARRAY(_xlfn._ARRAYROW(_xlfn._xlws.FILTER(tblSizes[[Size]:[Qty]],(tblSizes[Order ID]=tblSales[[#This Row],[Order ID]])*(tblSizes[Product]=tblSales[[#This Row],[Product Name]]),"")))</f>
        <v/>
      </c>
      <c r="I429" s="5">
        <v>54.99</v>
      </c>
      <c r="J429" t="s">
        <v>775</v>
      </c>
      <c r="K429" t="s">
        <v>776</v>
      </c>
      <c r="L429" s="6" t="s">
        <v>776</v>
      </c>
      <c r="M429" s="5">
        <v>0</v>
      </c>
      <c r="N429" s="7">
        <v>54.99</v>
      </c>
      <c r="O429">
        <f ca="1">IF(LEFT(tblSales[[#This Row],[Category]],1)="A",RANDBETWEEN(1,4),RANDBETWEEN(2,7))</f>
        <v>2</v>
      </c>
      <c r="P429" s="7">
        <f>IF(COUNTIF($A$2:A429,A429)=1,SUMIFS(tblSales[Revenue],tblSales[Order ID],tblSales[[#This Row],[Order ID]]),"")</f>
        <v>54.99</v>
      </c>
      <c r="Q429" t="str">
        <f>TEXT(tblSales[[#This Row],[Date]],"ddd")</f>
        <v>Fri</v>
      </c>
      <c r="R429">
        <f>1/COUNTIF(tblSales[Order ID],tblSales[[#This Row],[Order ID]])</f>
        <v>1</v>
      </c>
    </row>
    <row r="430" spans="1:18" x14ac:dyDescent="0.35">
      <c r="A430">
        <v>202076</v>
      </c>
      <c r="B430" s="3">
        <v>45493</v>
      </c>
      <c r="C430">
        <v>107472</v>
      </c>
      <c r="D430">
        <v>100252</v>
      </c>
      <c r="E430" t="s">
        <v>781</v>
      </c>
      <c r="F430" t="s">
        <v>785</v>
      </c>
      <c r="G430">
        <v>1</v>
      </c>
      <c r="H430" t="str" cm="1">
        <f t="array" ref="H430">_xlfn._ARRAY(_xlfn._ARRAYROW(_xlfn._xlws.FILTER(tblSizes[[Size]:[Qty]],(tblSizes[Order ID]=tblSales[[#This Row],[Order ID]])*(tblSizes[Product]=tblSales[[#This Row],[Product Name]]),"")))</f>
        <v/>
      </c>
      <c r="I430" s="5">
        <v>449</v>
      </c>
      <c r="J430" t="s">
        <v>775</v>
      </c>
      <c r="K430" t="s">
        <v>776</v>
      </c>
      <c r="L430" s="6" t="s">
        <v>776</v>
      </c>
      <c r="M430" s="5">
        <v>0</v>
      </c>
      <c r="N430" s="7">
        <v>449</v>
      </c>
      <c r="O430">
        <f ca="1">IF(LEFT(tblSales[[#This Row],[Category]],1)="A",RANDBETWEEN(1,4),RANDBETWEEN(2,7))</f>
        <v>6</v>
      </c>
      <c r="P430" s="7">
        <f>IF(COUNTIF($A$2:A430,A430)=1,SUMIFS(tblSales[Revenue],tblSales[Order ID],tblSales[[#This Row],[Order ID]]),"")</f>
        <v>449</v>
      </c>
      <c r="Q430" t="str">
        <f>TEXT(tblSales[[#This Row],[Date]],"ddd")</f>
        <v>Sat</v>
      </c>
      <c r="R430">
        <f>1/COUNTIF(tblSales[Order ID],tblSales[[#This Row],[Order ID]])</f>
        <v>1</v>
      </c>
    </row>
    <row r="431" spans="1:18" x14ac:dyDescent="0.35">
      <c r="A431">
        <v>202077</v>
      </c>
      <c r="B431" s="3">
        <v>45493</v>
      </c>
      <c r="C431">
        <v>112332</v>
      </c>
      <c r="D431">
        <v>300185</v>
      </c>
      <c r="E431" t="s">
        <v>773</v>
      </c>
      <c r="F431" t="s">
        <v>787</v>
      </c>
      <c r="G431">
        <v>2</v>
      </c>
      <c r="H431" t="str" cm="1">
        <f t="array" ref="H431">_xlfn._ARRAY(_xlfn._ARRAYROW(_xlfn._xlws.FILTER(tblSizes[[Size]:[Qty]],(tblSizes[Order ID]=tblSales[[#This Row],[Order ID]])*(tblSizes[Product]=tblSales[[#This Row],[Product Name]]),"")))</f>
        <v/>
      </c>
      <c r="I431" s="5">
        <v>29.99</v>
      </c>
      <c r="J431" t="s">
        <v>775</v>
      </c>
      <c r="K431" t="s">
        <v>776</v>
      </c>
      <c r="L431" s="6" t="s">
        <v>776</v>
      </c>
      <c r="M431" s="5">
        <v>0</v>
      </c>
      <c r="N431" s="7">
        <v>59.98</v>
      </c>
      <c r="O431">
        <f ca="1">IF(LEFT(tblSales[[#This Row],[Category]],1)="A",RANDBETWEEN(1,4),RANDBETWEEN(2,7))</f>
        <v>3</v>
      </c>
      <c r="P431" s="7">
        <f>IF(COUNTIF($A$2:A431,A431)=1,SUMIFS(tblSales[Revenue],tblSales[Order ID],tblSales[[#This Row],[Order ID]]),"")</f>
        <v>59.98</v>
      </c>
      <c r="Q431" t="str">
        <f>TEXT(tblSales[[#This Row],[Date]],"ddd")</f>
        <v>Sat</v>
      </c>
      <c r="R431">
        <f>1/COUNTIF(tblSales[Order ID],tblSales[[#This Row],[Order ID]])</f>
        <v>1</v>
      </c>
    </row>
    <row r="432" spans="1:18" x14ac:dyDescent="0.35">
      <c r="A432">
        <v>202078</v>
      </c>
      <c r="B432" s="3">
        <v>45483</v>
      </c>
      <c r="C432">
        <v>115874</v>
      </c>
      <c r="D432">
        <v>300191</v>
      </c>
      <c r="E432" t="s">
        <v>773</v>
      </c>
      <c r="F432" t="s">
        <v>791</v>
      </c>
      <c r="G432">
        <v>1</v>
      </c>
      <c r="H432" t="str" cm="1">
        <f t="array" ref="H432">_xlfn._ARRAY(_xlfn._ARRAYROW(_xlfn._xlws.FILTER(tblSizes[[Size]:[Qty]],(tblSizes[Order ID]=tblSales[[#This Row],[Order ID]])*(tblSizes[Product]=tblSales[[#This Row],[Product Name]]),"")))</f>
        <v/>
      </c>
      <c r="I432" s="5">
        <v>21.99</v>
      </c>
      <c r="J432" t="s">
        <v>783</v>
      </c>
      <c r="K432" t="s">
        <v>784</v>
      </c>
      <c r="L432" s="6">
        <v>0.1</v>
      </c>
      <c r="M432" s="5">
        <v>2.1989999999999998</v>
      </c>
      <c r="N432" s="7">
        <v>19.790999999999997</v>
      </c>
      <c r="O432">
        <f ca="1">IF(LEFT(tblSales[[#This Row],[Category]],1)="A",RANDBETWEEN(1,4),RANDBETWEEN(2,7))</f>
        <v>1</v>
      </c>
      <c r="P432" s="7">
        <f>IF(COUNTIF($A$2:A432,A432)=1,SUMIFS(tblSales[Revenue],tblSales[Order ID],tblSales[[#This Row],[Order ID]]),"")</f>
        <v>19.790999999999997</v>
      </c>
      <c r="Q432" t="str">
        <f>TEXT(tblSales[[#This Row],[Date]],"ddd")</f>
        <v>Wed</v>
      </c>
      <c r="R432">
        <f>1/COUNTIF(tblSales[Order ID],tblSales[[#This Row],[Order ID]])</f>
        <v>1</v>
      </c>
    </row>
    <row r="433" spans="1:18" x14ac:dyDescent="0.35">
      <c r="A433">
        <v>202079</v>
      </c>
      <c r="B433" s="3">
        <v>45492</v>
      </c>
      <c r="C433">
        <v>120269</v>
      </c>
      <c r="D433">
        <v>300191</v>
      </c>
      <c r="E433" t="s">
        <v>773</v>
      </c>
      <c r="F433" t="s">
        <v>791</v>
      </c>
      <c r="G433">
        <v>1</v>
      </c>
      <c r="H433" t="str" cm="1">
        <f t="array" ref="H433">_xlfn._ARRAY(_xlfn._ARRAYROW(_xlfn._xlws.FILTER(tblSizes[[Size]:[Qty]],(tblSizes[Order ID]=tblSales[[#This Row],[Order ID]])*(tblSizes[Product]=tblSales[[#This Row],[Product Name]]),"")))</f>
        <v/>
      </c>
      <c r="I433" s="5">
        <v>21.99</v>
      </c>
      <c r="J433" t="s">
        <v>775</v>
      </c>
      <c r="K433" t="s">
        <v>776</v>
      </c>
      <c r="L433" s="6" t="s">
        <v>776</v>
      </c>
      <c r="M433" s="5">
        <v>0</v>
      </c>
      <c r="N433" s="7">
        <v>21.99</v>
      </c>
      <c r="O433">
        <f ca="1">IF(LEFT(tblSales[[#This Row],[Category]],1)="A",RANDBETWEEN(1,4),RANDBETWEEN(2,7))</f>
        <v>2</v>
      </c>
      <c r="P433" s="7">
        <f>IF(COUNTIF($A$2:A433,A433)=1,SUMIFS(tblSales[Revenue],tblSales[Order ID],tblSales[[#This Row],[Order ID]]),"")</f>
        <v>187.95</v>
      </c>
      <c r="Q433" t="str">
        <f>TEXT(tblSales[[#This Row],[Date]],"ddd")</f>
        <v>Fri</v>
      </c>
      <c r="R433">
        <f>1/COUNTIF(tblSales[Order ID],tblSales[[#This Row],[Order ID]])</f>
        <v>0.25</v>
      </c>
    </row>
    <row r="434" spans="1:18" x14ac:dyDescent="0.35">
      <c r="A434">
        <v>202079</v>
      </c>
      <c r="B434" s="3">
        <v>45492</v>
      </c>
      <c r="C434">
        <v>120269</v>
      </c>
      <c r="D434">
        <v>200550</v>
      </c>
      <c r="E434" t="s">
        <v>777</v>
      </c>
      <c r="F434" t="s">
        <v>800</v>
      </c>
      <c r="G434">
        <v>1</v>
      </c>
      <c r="H434" t="str" cm="1">
        <f t="array" ref="H434">_xlfn._ARRAY(_xlfn._ARRAYROW(_xlfn._xlws.FILTER(tblSizes[[Size]:[Qty]],(tblSizes[Order ID]=tblSales[[#This Row],[Order ID]])*(tblSizes[Product]=tblSales[[#This Row],[Product Name]]),"")))</f>
        <v/>
      </c>
      <c r="I434" s="5">
        <v>15.99</v>
      </c>
      <c r="J434" t="s">
        <v>775</v>
      </c>
      <c r="K434" t="s">
        <v>776</v>
      </c>
      <c r="L434" s="6" t="s">
        <v>776</v>
      </c>
      <c r="M434" s="5">
        <v>0</v>
      </c>
      <c r="N434" s="7">
        <v>15.99</v>
      </c>
      <c r="O434">
        <f ca="1">IF(LEFT(tblSales[[#This Row],[Category]],1)="A",RANDBETWEEN(1,4),RANDBETWEEN(2,7))</f>
        <v>1</v>
      </c>
      <c r="P434" s="7" t="str">
        <f>IF(COUNTIF($A$2:A434,A434)=1,SUMIFS(tblSales[Revenue],tblSales[Order ID],tblSales[[#This Row],[Order ID]]),"")</f>
        <v/>
      </c>
      <c r="Q434" t="str">
        <f>TEXT(tblSales[[#This Row],[Date]],"ddd")</f>
        <v>Fri</v>
      </c>
      <c r="R434">
        <f>1/COUNTIF(tblSales[Order ID],tblSales[[#This Row],[Order ID]])</f>
        <v>0.25</v>
      </c>
    </row>
    <row r="435" spans="1:18" x14ac:dyDescent="0.35">
      <c r="A435">
        <v>202079</v>
      </c>
      <c r="B435" s="3">
        <v>45492</v>
      </c>
      <c r="C435">
        <v>120269</v>
      </c>
      <c r="D435">
        <v>300185</v>
      </c>
      <c r="E435" t="s">
        <v>773</v>
      </c>
      <c r="F435" t="s">
        <v>787</v>
      </c>
      <c r="G435">
        <v>1</v>
      </c>
      <c r="H435" t="str" cm="1">
        <f t="array" ref="H435">_xlfn._ARRAY(_xlfn._ARRAYROW(_xlfn._xlws.FILTER(tblSizes[[Size]:[Qty]],(tblSizes[Order ID]=tblSales[[#This Row],[Order ID]])*(tblSizes[Product]=tblSales[[#This Row],[Product Name]]),"")))</f>
        <v/>
      </c>
      <c r="I435" s="5">
        <v>29.99</v>
      </c>
      <c r="J435" t="s">
        <v>775</v>
      </c>
      <c r="K435" t="s">
        <v>776</v>
      </c>
      <c r="L435" s="6" t="s">
        <v>776</v>
      </c>
      <c r="M435" s="5">
        <v>0</v>
      </c>
      <c r="N435" s="7">
        <v>29.99</v>
      </c>
      <c r="O435">
        <f ca="1">IF(LEFT(tblSales[[#This Row],[Category]],1)="A",RANDBETWEEN(1,4),RANDBETWEEN(2,7))</f>
        <v>3</v>
      </c>
      <c r="P435" s="7" t="str">
        <f>IF(COUNTIF($A$2:A435,A435)=1,SUMIFS(tblSales[Revenue],tblSales[Order ID],tblSales[[#This Row],[Order ID]]),"")</f>
        <v/>
      </c>
      <c r="Q435" t="str">
        <f>TEXT(tblSales[[#This Row],[Date]],"ddd")</f>
        <v>Fri</v>
      </c>
      <c r="R435">
        <f>1/COUNTIF(tblSales[Order ID],tblSales[[#This Row],[Order ID]])</f>
        <v>0.25</v>
      </c>
    </row>
    <row r="436" spans="1:18" x14ac:dyDescent="0.35">
      <c r="A436">
        <v>202079</v>
      </c>
      <c r="B436" s="3">
        <v>45492</v>
      </c>
      <c r="C436">
        <v>120269</v>
      </c>
      <c r="D436">
        <v>200559</v>
      </c>
      <c r="E436" t="s">
        <v>777</v>
      </c>
      <c r="F436" t="s">
        <v>780</v>
      </c>
      <c r="G436">
        <v>2</v>
      </c>
      <c r="H436" t="str" cm="1">
        <f t="array" ref="H436">_xlfn._ARRAY(_xlfn._ARRAYROW(_xlfn._xlws.FILTER(tblSizes[[Size]:[Qty]],(tblSizes[Order ID]=tblSales[[#This Row],[Order ID]])*(tblSizes[Product]=tblSales[[#This Row],[Product Name]]),"")))</f>
        <v/>
      </c>
      <c r="I436" s="5">
        <v>59.99</v>
      </c>
      <c r="J436" t="s">
        <v>775</v>
      </c>
      <c r="K436" t="s">
        <v>776</v>
      </c>
      <c r="L436" s="6" t="s">
        <v>776</v>
      </c>
      <c r="M436" s="5">
        <v>0</v>
      </c>
      <c r="N436" s="7">
        <v>119.98</v>
      </c>
      <c r="O436">
        <f ca="1">IF(LEFT(tblSales[[#This Row],[Category]],1)="A",RANDBETWEEN(1,4),RANDBETWEEN(2,7))</f>
        <v>1</v>
      </c>
      <c r="P436" s="7" t="str">
        <f>IF(COUNTIF($A$2:A436,A436)=1,SUMIFS(tblSales[Revenue],tblSales[Order ID],tblSales[[#This Row],[Order ID]]),"")</f>
        <v/>
      </c>
      <c r="Q436" t="str">
        <f>TEXT(tblSales[[#This Row],[Date]],"ddd")</f>
        <v>Fri</v>
      </c>
      <c r="R436">
        <f>1/COUNTIF(tblSales[Order ID],tblSales[[#This Row],[Order ID]])</f>
        <v>0.25</v>
      </c>
    </row>
    <row r="437" spans="1:18" x14ac:dyDescent="0.35">
      <c r="A437">
        <v>202080</v>
      </c>
      <c r="B437" s="3">
        <v>45494</v>
      </c>
      <c r="C437">
        <v>127846</v>
      </c>
      <c r="D437">
        <v>300185</v>
      </c>
      <c r="E437" t="s">
        <v>773</v>
      </c>
      <c r="F437" t="s">
        <v>787</v>
      </c>
      <c r="G437">
        <v>1</v>
      </c>
      <c r="H437" t="str" cm="1">
        <f t="array" ref="H437">_xlfn._ARRAY(_xlfn._ARRAYROW(_xlfn._xlws.FILTER(tblSizes[[Size]:[Qty]],(tblSizes[Order ID]=tblSales[[#This Row],[Order ID]])*(tblSizes[Product]=tblSales[[#This Row],[Product Name]]),"")))</f>
        <v/>
      </c>
      <c r="I437" s="5">
        <v>29.99</v>
      </c>
      <c r="J437" t="s">
        <v>775</v>
      </c>
      <c r="K437" t="s">
        <v>776</v>
      </c>
      <c r="L437" s="6" t="s">
        <v>776</v>
      </c>
      <c r="M437" s="5">
        <v>0</v>
      </c>
      <c r="N437" s="7">
        <v>29.99</v>
      </c>
      <c r="O437">
        <f ca="1">IF(LEFT(tblSales[[#This Row],[Category]],1)="A",RANDBETWEEN(1,4),RANDBETWEEN(2,7))</f>
        <v>3</v>
      </c>
      <c r="P437" s="7">
        <f>IF(COUNTIF($A$2:A437,A437)=1,SUMIFS(tblSales[Revenue],tblSales[Order ID],tblSales[[#This Row],[Order ID]]),"")</f>
        <v>73.97</v>
      </c>
      <c r="Q437" t="str">
        <f>TEXT(tblSales[[#This Row],[Date]],"ddd")</f>
        <v>Sun</v>
      </c>
      <c r="R437">
        <f>1/COUNTIF(tblSales[Order ID],tblSales[[#This Row],[Order ID]])</f>
        <v>0.5</v>
      </c>
    </row>
    <row r="438" spans="1:18" x14ac:dyDescent="0.35">
      <c r="A438">
        <v>202080</v>
      </c>
      <c r="B438" s="3">
        <v>45494</v>
      </c>
      <c r="C438">
        <v>127846</v>
      </c>
      <c r="D438">
        <v>300191</v>
      </c>
      <c r="E438" t="s">
        <v>773</v>
      </c>
      <c r="F438" t="s">
        <v>791</v>
      </c>
      <c r="G438">
        <v>2</v>
      </c>
      <c r="H438" t="str" cm="1">
        <f t="array" ref="H438">_xlfn._ARRAY(_xlfn._ARRAYROW(_xlfn._xlws.FILTER(tblSizes[[Size]:[Qty]],(tblSizes[Order ID]=tblSales[[#This Row],[Order ID]])*(tblSizes[Product]=tblSales[[#This Row],[Product Name]]),"")))</f>
        <v/>
      </c>
      <c r="I438" s="5">
        <v>21.99</v>
      </c>
      <c r="J438" t="s">
        <v>775</v>
      </c>
      <c r="K438" t="s">
        <v>776</v>
      </c>
      <c r="L438" s="6" t="s">
        <v>776</v>
      </c>
      <c r="M438" s="5">
        <v>0</v>
      </c>
      <c r="N438" s="7">
        <v>43.98</v>
      </c>
      <c r="O438">
        <f ca="1">IF(LEFT(tblSales[[#This Row],[Category]],1)="A",RANDBETWEEN(1,4),RANDBETWEEN(2,7))</f>
        <v>4</v>
      </c>
      <c r="P438" s="7" t="str">
        <f>IF(COUNTIF($A$2:A438,A438)=1,SUMIFS(tblSales[Revenue],tblSales[Order ID],tblSales[[#This Row],[Order ID]]),"")</f>
        <v/>
      </c>
      <c r="Q438" t="str">
        <f>TEXT(tblSales[[#This Row],[Date]],"ddd")</f>
        <v>Sun</v>
      </c>
      <c r="R438">
        <f>1/COUNTIF(tblSales[Order ID],tblSales[[#This Row],[Order ID]])</f>
        <v>0.5</v>
      </c>
    </row>
    <row r="439" spans="1:18" x14ac:dyDescent="0.35">
      <c r="A439">
        <v>202081</v>
      </c>
      <c r="B439" s="3">
        <v>45490</v>
      </c>
      <c r="C439">
        <v>103843</v>
      </c>
      <c r="D439">
        <v>300185</v>
      </c>
      <c r="E439" t="s">
        <v>773</v>
      </c>
      <c r="F439" t="s">
        <v>787</v>
      </c>
      <c r="G439">
        <v>4</v>
      </c>
      <c r="H439" t="str" cm="1">
        <f t="array" ref="H439">_xlfn._ARRAY(_xlfn._ARRAYROW(_xlfn._xlws.FILTER(tblSizes[[Size]:[Qty]],(tblSizes[Order ID]=tblSales[[#This Row],[Order ID]])*(tblSizes[Product]=tblSales[[#This Row],[Product Name]]),"")))</f>
        <v/>
      </c>
      <c r="I439" s="5">
        <v>29.99</v>
      </c>
      <c r="J439" t="s">
        <v>775</v>
      </c>
      <c r="K439" t="s">
        <v>776</v>
      </c>
      <c r="L439" s="6" t="s">
        <v>776</v>
      </c>
      <c r="M439" s="5">
        <v>0</v>
      </c>
      <c r="N439" s="7">
        <v>119.96</v>
      </c>
      <c r="O439">
        <f ca="1">IF(LEFT(tblSales[[#This Row],[Category]],1)="A",RANDBETWEEN(1,4),RANDBETWEEN(2,7))</f>
        <v>1</v>
      </c>
      <c r="P439" s="7">
        <f>IF(COUNTIF($A$2:A439,A439)=1,SUMIFS(tblSales[Revenue],tblSales[Order ID],tblSales[[#This Row],[Order ID]]),"")</f>
        <v>3394.9300000000003</v>
      </c>
      <c r="Q439" t="str">
        <f>TEXT(tblSales[[#This Row],[Date]],"ddd")</f>
        <v>Wed</v>
      </c>
      <c r="R439">
        <f>1/COUNTIF(tblSales[Order ID],tblSales[[#This Row],[Order ID]])</f>
        <v>0.2</v>
      </c>
    </row>
    <row r="440" spans="1:18" x14ac:dyDescent="0.35">
      <c r="A440">
        <v>202081</v>
      </c>
      <c r="B440" s="3">
        <v>45490</v>
      </c>
      <c r="C440">
        <v>103843</v>
      </c>
      <c r="D440">
        <v>100254</v>
      </c>
      <c r="E440" t="s">
        <v>781</v>
      </c>
      <c r="F440" t="s">
        <v>789</v>
      </c>
      <c r="G440">
        <v>1</v>
      </c>
      <c r="H440" t="str" cm="1">
        <f t="array" ref="H440">_xlfn._ARRAY(_xlfn._ARRAYROW(_xlfn._xlws.FILTER(tblSizes[[Size]:[Qty]],(tblSizes[Order ID]=tblSales[[#This Row],[Order ID]])*(tblSizes[Product]=tblSales[[#This Row],[Product Name]]),"")))</f>
        <v/>
      </c>
      <c r="I440" s="5">
        <v>799</v>
      </c>
      <c r="J440" t="s">
        <v>775</v>
      </c>
      <c r="K440" t="s">
        <v>776</v>
      </c>
      <c r="L440" s="6" t="s">
        <v>776</v>
      </c>
      <c r="M440" s="5">
        <v>0</v>
      </c>
      <c r="N440" s="7">
        <v>799</v>
      </c>
      <c r="O440">
        <f ca="1">IF(LEFT(tblSales[[#This Row],[Category]],1)="A",RANDBETWEEN(1,4),RANDBETWEEN(2,7))</f>
        <v>2</v>
      </c>
      <c r="P440" s="7" t="str">
        <f>IF(COUNTIF($A$2:A440,A440)=1,SUMIFS(tblSales[Revenue],tblSales[Order ID],tblSales[[#This Row],[Order ID]]),"")</f>
        <v/>
      </c>
      <c r="Q440" t="str">
        <f>TEXT(tblSales[[#This Row],[Date]],"ddd")</f>
        <v>Wed</v>
      </c>
      <c r="R440">
        <f>1/COUNTIF(tblSales[Order ID],tblSales[[#This Row],[Order ID]])</f>
        <v>0.2</v>
      </c>
    </row>
    <row r="441" spans="1:18" x14ac:dyDescent="0.35">
      <c r="A441">
        <v>202081</v>
      </c>
      <c r="B441" s="3">
        <v>45490</v>
      </c>
      <c r="C441">
        <v>103843</v>
      </c>
      <c r="D441">
        <v>200548</v>
      </c>
      <c r="E441" t="s">
        <v>777</v>
      </c>
      <c r="F441" t="s">
        <v>802</v>
      </c>
      <c r="G441">
        <v>2</v>
      </c>
      <c r="H441" t="str" cm="1">
        <f t="array" ref="H441">_xlfn._ARRAY(_xlfn._ARRAYROW(_xlfn._xlws.FILTER(tblSizes[[Size]:[Qty]],(tblSizes[Order ID]=tblSales[[#This Row],[Order ID]])*(tblSizes[Product]=tblSales[[#This Row],[Product Name]]),"")))</f>
        <v/>
      </c>
      <c r="I441" s="5">
        <v>29.99</v>
      </c>
      <c r="J441" t="s">
        <v>775</v>
      </c>
      <c r="K441" t="s">
        <v>776</v>
      </c>
      <c r="L441" s="6" t="s">
        <v>776</v>
      </c>
      <c r="M441" s="5">
        <v>0</v>
      </c>
      <c r="N441" s="7">
        <v>59.98</v>
      </c>
      <c r="O441">
        <f ca="1">IF(LEFT(tblSales[[#This Row],[Category]],1)="A",RANDBETWEEN(1,4),RANDBETWEEN(2,7))</f>
        <v>2</v>
      </c>
      <c r="P441" s="7" t="str">
        <f>IF(COUNTIF($A$2:A441,A441)=1,SUMIFS(tblSales[Revenue],tblSales[Order ID],tblSales[[#This Row],[Order ID]]),"")</f>
        <v/>
      </c>
      <c r="Q441" t="str">
        <f>TEXT(tblSales[[#This Row],[Date]],"ddd")</f>
        <v>Wed</v>
      </c>
      <c r="R441">
        <f>1/COUNTIF(tblSales[Order ID],tblSales[[#This Row],[Order ID]])</f>
        <v>0.2</v>
      </c>
    </row>
    <row r="442" spans="1:18" x14ac:dyDescent="0.35">
      <c r="A442">
        <v>202081</v>
      </c>
      <c r="B442" s="3">
        <v>45490</v>
      </c>
      <c r="C442">
        <v>103843</v>
      </c>
      <c r="D442">
        <v>200549</v>
      </c>
      <c r="E442" t="s">
        <v>777</v>
      </c>
      <c r="F442" t="s">
        <v>778</v>
      </c>
      <c r="G442">
        <v>1</v>
      </c>
      <c r="H442" t="str" cm="1">
        <f t="array" ref="H442">_xlfn._ARRAY(_xlfn._ARRAYROW(_xlfn._xlws.FILTER(tblSizes[[Size]:[Qty]],(tblSizes[Order ID]=tblSales[[#This Row],[Order ID]])*(tblSizes[Product]=tblSales[[#This Row],[Product Name]]),"")))</f>
        <v/>
      </c>
      <c r="I442" s="5">
        <v>18.989999999999998</v>
      </c>
      <c r="J442" t="s">
        <v>775</v>
      </c>
      <c r="K442" t="s">
        <v>776</v>
      </c>
      <c r="L442" s="6" t="s">
        <v>776</v>
      </c>
      <c r="M442" s="5">
        <v>0</v>
      </c>
      <c r="N442" s="7">
        <v>18.989999999999998</v>
      </c>
      <c r="O442">
        <f ca="1">IF(LEFT(tblSales[[#This Row],[Category]],1)="A",RANDBETWEEN(1,4),RANDBETWEEN(2,7))</f>
        <v>2</v>
      </c>
      <c r="P442" s="7" t="str">
        <f>IF(COUNTIF($A$2:A442,A442)=1,SUMIFS(tblSales[Revenue],tblSales[Order ID],tblSales[[#This Row],[Order ID]]),"")</f>
        <v/>
      </c>
      <c r="Q442" t="str">
        <f>TEXT(tblSales[[#This Row],[Date]],"ddd")</f>
        <v>Wed</v>
      </c>
      <c r="R442">
        <f>1/COUNTIF(tblSales[Order ID],tblSales[[#This Row],[Order ID]])</f>
        <v>0.2</v>
      </c>
    </row>
    <row r="443" spans="1:18" x14ac:dyDescent="0.35">
      <c r="A443">
        <v>202081</v>
      </c>
      <c r="B443" s="3">
        <v>45490</v>
      </c>
      <c r="C443">
        <v>103843</v>
      </c>
      <c r="D443">
        <v>100254</v>
      </c>
      <c r="E443" t="s">
        <v>781</v>
      </c>
      <c r="F443" t="s">
        <v>789</v>
      </c>
      <c r="G443">
        <v>3</v>
      </c>
      <c r="H443" t="str" cm="1">
        <f t="array" ref="H443">_xlfn._ARRAY(_xlfn._ARRAYROW(_xlfn._xlws.FILTER(tblSizes[[Size]:[Qty]],(tblSizes[Order ID]=tblSales[[#This Row],[Order ID]])*(tblSizes[Product]=tblSales[[#This Row],[Product Name]]),"")))</f>
        <v/>
      </c>
      <c r="I443" s="5">
        <v>799</v>
      </c>
      <c r="J443" t="s">
        <v>775</v>
      </c>
      <c r="K443" t="s">
        <v>776</v>
      </c>
      <c r="L443" s="6" t="s">
        <v>776</v>
      </c>
      <c r="M443" s="5">
        <v>0</v>
      </c>
      <c r="N443" s="7">
        <v>2397</v>
      </c>
      <c r="O443">
        <f ca="1">IF(LEFT(tblSales[[#This Row],[Category]],1)="A",RANDBETWEEN(1,4),RANDBETWEEN(2,7))</f>
        <v>4</v>
      </c>
      <c r="P443" s="7" t="str">
        <f>IF(COUNTIF($A$2:A443,A443)=1,SUMIFS(tblSales[Revenue],tblSales[Order ID],tblSales[[#This Row],[Order ID]]),"")</f>
        <v/>
      </c>
      <c r="Q443" t="str">
        <f>TEXT(tblSales[[#This Row],[Date]],"ddd")</f>
        <v>Wed</v>
      </c>
      <c r="R443">
        <f>1/COUNTIF(tblSales[Order ID],tblSales[[#This Row],[Order ID]])</f>
        <v>0.2</v>
      </c>
    </row>
    <row r="444" spans="1:18" x14ac:dyDescent="0.35">
      <c r="A444">
        <v>202082</v>
      </c>
      <c r="B444" s="3">
        <v>45483</v>
      </c>
      <c r="C444">
        <v>113298</v>
      </c>
      <c r="D444">
        <v>200548</v>
      </c>
      <c r="E444" t="s">
        <v>777</v>
      </c>
      <c r="F444" t="s">
        <v>802</v>
      </c>
      <c r="G444">
        <v>4</v>
      </c>
      <c r="H444" t="str" cm="1">
        <f t="array" ref="H444">_xlfn._ARRAY(_xlfn._ARRAYROW(_xlfn._xlws.FILTER(tblSizes[[Size]:[Qty]],(tblSizes[Order ID]=tblSales[[#This Row],[Order ID]])*(tblSizes[Product]=tblSales[[#This Row],[Product Name]]),"")))</f>
        <v/>
      </c>
      <c r="I444" s="5">
        <v>29.99</v>
      </c>
      <c r="J444" t="s">
        <v>775</v>
      </c>
      <c r="K444" t="s">
        <v>776</v>
      </c>
      <c r="L444" s="6" t="s">
        <v>776</v>
      </c>
      <c r="M444" s="5">
        <v>0</v>
      </c>
      <c r="N444" s="7">
        <v>119.96</v>
      </c>
      <c r="O444">
        <f ca="1">IF(LEFT(tblSales[[#This Row],[Category]],1)="A",RANDBETWEEN(1,4),RANDBETWEEN(2,7))</f>
        <v>2</v>
      </c>
      <c r="P444" s="7">
        <f>IF(COUNTIF($A$2:A444,A444)=1,SUMIFS(tblSales[Revenue],tblSales[Order ID],tblSales[[#This Row],[Order ID]]),"")</f>
        <v>507.89</v>
      </c>
      <c r="Q444" t="str">
        <f>TEXT(tblSales[[#This Row],[Date]],"ddd")</f>
        <v>Wed</v>
      </c>
      <c r="R444">
        <f>1/COUNTIF(tblSales[Order ID],tblSales[[#This Row],[Order ID]])</f>
        <v>0.2</v>
      </c>
    </row>
    <row r="445" spans="1:18" x14ac:dyDescent="0.35">
      <c r="A445">
        <v>202082</v>
      </c>
      <c r="B445" s="3">
        <v>45483</v>
      </c>
      <c r="C445">
        <v>113298</v>
      </c>
      <c r="D445">
        <v>200558</v>
      </c>
      <c r="E445" t="s">
        <v>777</v>
      </c>
      <c r="F445" t="s">
        <v>793</v>
      </c>
      <c r="G445">
        <v>5</v>
      </c>
      <c r="H445" t="str" cm="1">
        <f t="array" ref="H445">_xlfn._ARRAY(_xlfn._ARRAYROW(_xlfn._xlws.FILTER(tblSizes[[Size]:[Qty]],(tblSizes[Order ID]=tblSales[[#This Row],[Order ID]])*(tblSizes[Product]=tblSales[[#This Row],[Product Name]]),"")))</f>
        <v/>
      </c>
      <c r="I445" s="5">
        <v>18.989999999999998</v>
      </c>
      <c r="J445" t="s">
        <v>775</v>
      </c>
      <c r="K445" t="s">
        <v>776</v>
      </c>
      <c r="L445" s="6" t="s">
        <v>776</v>
      </c>
      <c r="M445" s="5">
        <v>0</v>
      </c>
      <c r="N445" s="7">
        <v>94.949999999999989</v>
      </c>
      <c r="O445">
        <f ca="1">IF(LEFT(tblSales[[#This Row],[Category]],1)="A",RANDBETWEEN(1,4),RANDBETWEEN(2,7))</f>
        <v>2</v>
      </c>
      <c r="P445" s="7" t="str">
        <f>IF(COUNTIF($A$2:A445,A445)=1,SUMIFS(tblSales[Revenue],tblSales[Order ID],tblSales[[#This Row],[Order ID]]),"")</f>
        <v/>
      </c>
      <c r="Q445" t="str">
        <f>TEXT(tblSales[[#This Row],[Date]],"ddd")</f>
        <v>Wed</v>
      </c>
      <c r="R445">
        <f>1/COUNTIF(tblSales[Order ID],tblSales[[#This Row],[Order ID]])</f>
        <v>0.2</v>
      </c>
    </row>
    <row r="446" spans="1:18" x14ac:dyDescent="0.35">
      <c r="A446">
        <v>202082</v>
      </c>
      <c r="B446" s="3">
        <v>45483</v>
      </c>
      <c r="C446">
        <v>113298</v>
      </c>
      <c r="D446">
        <v>300191</v>
      </c>
      <c r="E446" t="s">
        <v>773</v>
      </c>
      <c r="F446" t="s">
        <v>791</v>
      </c>
      <c r="G446">
        <v>1</v>
      </c>
      <c r="H446" t="str" cm="1">
        <f t="array" ref="H446">_xlfn._ARRAY(_xlfn._ARRAYROW(_xlfn._xlws.FILTER(tblSizes[[Size]:[Qty]],(tblSizes[Order ID]=tblSales[[#This Row],[Order ID]])*(tblSizes[Product]=tblSales[[#This Row],[Product Name]]),"")))</f>
        <v/>
      </c>
      <c r="I446" s="5">
        <v>21.99</v>
      </c>
      <c r="J446" t="s">
        <v>775</v>
      </c>
      <c r="K446" t="s">
        <v>776</v>
      </c>
      <c r="L446" s="6" t="s">
        <v>776</v>
      </c>
      <c r="M446" s="5">
        <v>0</v>
      </c>
      <c r="N446" s="7">
        <v>21.99</v>
      </c>
      <c r="O446">
        <f ca="1">IF(LEFT(tblSales[[#This Row],[Category]],1)="A",RANDBETWEEN(1,4),RANDBETWEEN(2,7))</f>
        <v>3</v>
      </c>
      <c r="P446" s="7" t="str">
        <f>IF(COUNTIF($A$2:A446,A446)=1,SUMIFS(tblSales[Revenue],tblSales[Order ID],tblSales[[#This Row],[Order ID]]),"")</f>
        <v/>
      </c>
      <c r="Q446" t="str">
        <f>TEXT(tblSales[[#This Row],[Date]],"ddd")</f>
        <v>Wed</v>
      </c>
      <c r="R446">
        <f>1/COUNTIF(tblSales[Order ID],tblSales[[#This Row],[Order ID]])</f>
        <v>0.2</v>
      </c>
    </row>
    <row r="447" spans="1:18" x14ac:dyDescent="0.35">
      <c r="A447">
        <v>202082</v>
      </c>
      <c r="B447" s="3">
        <v>45483</v>
      </c>
      <c r="C447">
        <v>113298</v>
      </c>
      <c r="D447">
        <v>100249</v>
      </c>
      <c r="E447" t="s">
        <v>781</v>
      </c>
      <c r="F447" t="s">
        <v>788</v>
      </c>
      <c r="G447">
        <v>1</v>
      </c>
      <c r="H447" t="str" cm="1">
        <f t="array" ref="H447">_xlfn._ARRAY(_xlfn._ARRAYROW(_xlfn._xlws.FILTER(tblSizes[[Size]:[Qty]],(tblSizes[Order ID]=tblSales[[#This Row],[Order ID]])*(tblSizes[Product]=tblSales[[#This Row],[Product Name]]),"")))</f>
        <v/>
      </c>
      <c r="I447" s="5">
        <v>249</v>
      </c>
      <c r="J447" t="s">
        <v>775</v>
      </c>
      <c r="K447" t="s">
        <v>776</v>
      </c>
      <c r="L447" s="6" t="s">
        <v>776</v>
      </c>
      <c r="M447" s="5">
        <v>0</v>
      </c>
      <c r="N447" s="7">
        <v>249</v>
      </c>
      <c r="O447">
        <f ca="1">IF(LEFT(tblSales[[#This Row],[Category]],1)="A",RANDBETWEEN(1,4),RANDBETWEEN(2,7))</f>
        <v>3</v>
      </c>
      <c r="P447" s="7" t="str">
        <f>IF(COUNTIF($A$2:A447,A447)=1,SUMIFS(tblSales[Revenue],tblSales[Order ID],tblSales[[#This Row],[Order ID]]),"")</f>
        <v/>
      </c>
      <c r="Q447" t="str">
        <f>TEXT(tblSales[[#This Row],[Date]],"ddd")</f>
        <v>Wed</v>
      </c>
      <c r="R447">
        <f>1/COUNTIF(tblSales[Order ID],tblSales[[#This Row],[Order ID]])</f>
        <v>0.2</v>
      </c>
    </row>
    <row r="448" spans="1:18" x14ac:dyDescent="0.35">
      <c r="A448">
        <v>202082</v>
      </c>
      <c r="B448" s="3">
        <v>45483</v>
      </c>
      <c r="C448">
        <v>113298</v>
      </c>
      <c r="D448">
        <v>300191</v>
      </c>
      <c r="E448" t="s">
        <v>773</v>
      </c>
      <c r="F448" t="s">
        <v>791</v>
      </c>
      <c r="G448">
        <v>1</v>
      </c>
      <c r="H448" t="str" cm="1">
        <f t="array" ref="H448">_xlfn._ARRAY(_xlfn._ARRAYROW(_xlfn._xlws.FILTER(tblSizes[[Size]:[Qty]],(tblSizes[Order ID]=tblSales[[#This Row],[Order ID]])*(tblSizes[Product]=tblSales[[#This Row],[Product Name]]),"")))</f>
        <v/>
      </c>
      <c r="I448" s="5">
        <v>21.99</v>
      </c>
      <c r="J448" t="s">
        <v>775</v>
      </c>
      <c r="K448" t="s">
        <v>776</v>
      </c>
      <c r="L448" s="6" t="s">
        <v>776</v>
      </c>
      <c r="M448" s="5">
        <v>0</v>
      </c>
      <c r="N448" s="7">
        <v>21.99</v>
      </c>
      <c r="O448">
        <f ca="1">IF(LEFT(tblSales[[#This Row],[Category]],1)="A",RANDBETWEEN(1,4),RANDBETWEEN(2,7))</f>
        <v>2</v>
      </c>
      <c r="P448" s="7" t="str">
        <f>IF(COUNTIF($A$2:A448,A448)=1,SUMIFS(tblSales[Revenue],tblSales[Order ID],tblSales[[#This Row],[Order ID]]),"")</f>
        <v/>
      </c>
      <c r="Q448" t="str">
        <f>TEXT(tblSales[[#This Row],[Date]],"ddd")</f>
        <v>Wed</v>
      </c>
      <c r="R448">
        <f>1/COUNTIF(tblSales[Order ID],tblSales[[#This Row],[Order ID]])</f>
        <v>0.2</v>
      </c>
    </row>
    <row r="449" spans="1:18" x14ac:dyDescent="0.35">
      <c r="A449">
        <v>202083</v>
      </c>
      <c r="B449" s="3">
        <v>45481</v>
      </c>
      <c r="C449">
        <v>125230</v>
      </c>
      <c r="D449">
        <v>300185</v>
      </c>
      <c r="E449" t="s">
        <v>773</v>
      </c>
      <c r="F449" t="s">
        <v>787</v>
      </c>
      <c r="G449">
        <v>3</v>
      </c>
      <c r="H449" t="str" cm="1">
        <f t="array" ref="H449">_xlfn._ARRAY(_xlfn._ARRAYROW(_xlfn._xlws.FILTER(tblSizes[[Size]:[Qty]],(tblSizes[Order ID]=tblSales[[#This Row],[Order ID]])*(tblSizes[Product]=tblSales[[#This Row],[Product Name]]),"")))</f>
        <v/>
      </c>
      <c r="I449" s="5">
        <v>29.99</v>
      </c>
      <c r="J449" t="s">
        <v>783</v>
      </c>
      <c r="K449" t="s">
        <v>784</v>
      </c>
      <c r="L449" s="6">
        <v>0.1</v>
      </c>
      <c r="M449" s="5">
        <v>8.9969999999999999</v>
      </c>
      <c r="N449" s="7">
        <v>80.972999999999999</v>
      </c>
      <c r="O449">
        <f ca="1">IF(LEFT(tblSales[[#This Row],[Category]],1)="A",RANDBETWEEN(1,4),RANDBETWEEN(2,7))</f>
        <v>4</v>
      </c>
      <c r="P449" s="7">
        <f>IF(COUNTIF($A$2:A449,A449)=1,SUMIFS(tblSales[Revenue],tblSales[Order ID],tblSales[[#This Row],[Order ID]]),"")</f>
        <v>107.964</v>
      </c>
      <c r="Q449" t="str">
        <f>TEXT(tblSales[[#This Row],[Date]],"ddd")</f>
        <v>Mon</v>
      </c>
      <c r="R449">
        <f>1/COUNTIF(tblSales[Order ID],tblSales[[#This Row],[Order ID]])</f>
        <v>0.5</v>
      </c>
    </row>
    <row r="450" spans="1:18" x14ac:dyDescent="0.35">
      <c r="A450">
        <v>202083</v>
      </c>
      <c r="B450" s="3">
        <v>45481</v>
      </c>
      <c r="C450">
        <v>125230</v>
      </c>
      <c r="D450">
        <v>300185</v>
      </c>
      <c r="E450" t="s">
        <v>773</v>
      </c>
      <c r="F450" t="s">
        <v>787</v>
      </c>
      <c r="G450">
        <v>1</v>
      </c>
      <c r="H450" t="str" cm="1">
        <f t="array" ref="H450">_xlfn._ARRAY(_xlfn._ARRAYROW(_xlfn._xlws.FILTER(tblSizes[[Size]:[Qty]],(tblSizes[Order ID]=tblSales[[#This Row],[Order ID]])*(tblSizes[Product]=tblSales[[#This Row],[Product Name]]),"")))</f>
        <v/>
      </c>
      <c r="I450" s="5">
        <v>29.99</v>
      </c>
      <c r="J450" t="s">
        <v>783</v>
      </c>
      <c r="K450" t="s">
        <v>784</v>
      </c>
      <c r="L450" s="6">
        <v>0.1</v>
      </c>
      <c r="M450" s="5">
        <v>2.9990000000000001</v>
      </c>
      <c r="N450" s="7">
        <v>26.991</v>
      </c>
      <c r="O450">
        <f ca="1">IF(LEFT(tblSales[[#This Row],[Category]],1)="A",RANDBETWEEN(1,4),RANDBETWEEN(2,7))</f>
        <v>4</v>
      </c>
      <c r="P450" s="7" t="str">
        <f>IF(COUNTIF($A$2:A450,A450)=1,SUMIFS(tblSales[Revenue],tblSales[Order ID],tblSales[[#This Row],[Order ID]]),"")</f>
        <v/>
      </c>
      <c r="Q450" t="str">
        <f>TEXT(tblSales[[#This Row],[Date]],"ddd")</f>
        <v>Mon</v>
      </c>
      <c r="R450">
        <f>1/COUNTIF(tblSales[Order ID],tblSales[[#This Row],[Order ID]])</f>
        <v>0.5</v>
      </c>
    </row>
    <row r="451" spans="1:18" x14ac:dyDescent="0.35">
      <c r="A451">
        <v>202084</v>
      </c>
      <c r="B451" s="3">
        <v>45492</v>
      </c>
      <c r="C451">
        <v>130685</v>
      </c>
      <c r="D451">
        <v>200559</v>
      </c>
      <c r="E451" t="s">
        <v>777</v>
      </c>
      <c r="F451" t="s">
        <v>780</v>
      </c>
      <c r="G451">
        <v>1</v>
      </c>
      <c r="H451" t="str" cm="1">
        <f t="array" ref="H451">_xlfn._ARRAY(_xlfn._ARRAYROW(_xlfn._xlws.FILTER(tblSizes[[Size]:[Qty]],(tblSizes[Order ID]=tblSales[[#This Row],[Order ID]])*(tblSizes[Product]=tblSales[[#This Row],[Product Name]]),"")))</f>
        <v/>
      </c>
      <c r="I451" s="5">
        <v>59.99</v>
      </c>
      <c r="J451" t="s">
        <v>775</v>
      </c>
      <c r="K451" t="s">
        <v>776</v>
      </c>
      <c r="L451" s="6" t="s">
        <v>776</v>
      </c>
      <c r="M451" s="5">
        <v>0</v>
      </c>
      <c r="N451" s="7">
        <v>59.99</v>
      </c>
      <c r="O451">
        <f ca="1">IF(LEFT(tblSales[[#This Row],[Category]],1)="A",RANDBETWEEN(1,4),RANDBETWEEN(2,7))</f>
        <v>3</v>
      </c>
      <c r="P451" s="7">
        <f>IF(COUNTIF($A$2:A451,A451)=1,SUMIFS(tblSales[Revenue],tblSales[Order ID],tblSales[[#This Row],[Order ID]]),"")</f>
        <v>4294.9499999999989</v>
      </c>
      <c r="Q451" t="str">
        <f>TEXT(tblSales[[#This Row],[Date]],"ddd")</f>
        <v>Fri</v>
      </c>
      <c r="R451">
        <f>1/COUNTIF(tblSales[Order ID],tblSales[[#This Row],[Order ID]])</f>
        <v>0.2</v>
      </c>
    </row>
    <row r="452" spans="1:18" x14ac:dyDescent="0.35">
      <c r="A452">
        <v>202084</v>
      </c>
      <c r="B452" s="3">
        <v>45492</v>
      </c>
      <c r="C452">
        <v>130685</v>
      </c>
      <c r="D452">
        <v>300187</v>
      </c>
      <c r="E452" t="s">
        <v>773</v>
      </c>
      <c r="F452" t="s">
        <v>801</v>
      </c>
      <c r="G452">
        <v>1</v>
      </c>
      <c r="H452" t="str" cm="1">
        <f t="array" ref="H452">_xlfn._ARRAY(_xlfn._ARRAYROW(_xlfn._xlws.FILTER(tblSizes[[Size]:[Qty]],(tblSizes[Order ID]=tblSales[[#This Row],[Order ID]])*(tblSizes[Product]=tblSales[[#This Row],[Product Name]]),"")))</f>
        <v/>
      </c>
      <c r="I452" s="5">
        <v>54.99</v>
      </c>
      <c r="J452" t="s">
        <v>775</v>
      </c>
      <c r="K452" t="s">
        <v>776</v>
      </c>
      <c r="L452" s="6" t="s">
        <v>776</v>
      </c>
      <c r="M452" s="5">
        <v>0</v>
      </c>
      <c r="N452" s="7">
        <v>54.99</v>
      </c>
      <c r="O452">
        <f ca="1">IF(LEFT(tblSales[[#This Row],[Category]],1)="A",RANDBETWEEN(1,4),RANDBETWEEN(2,7))</f>
        <v>4</v>
      </c>
      <c r="P452" s="7" t="str">
        <f>IF(COUNTIF($A$2:A452,A452)=1,SUMIFS(tblSales[Revenue],tblSales[Order ID],tblSales[[#This Row],[Order ID]]),"")</f>
        <v/>
      </c>
      <c r="Q452" t="str">
        <f>TEXT(tblSales[[#This Row],[Date]],"ddd")</f>
        <v>Fri</v>
      </c>
      <c r="R452">
        <f>1/COUNTIF(tblSales[Order ID],tblSales[[#This Row],[Order ID]])</f>
        <v>0.2</v>
      </c>
    </row>
    <row r="453" spans="1:18" x14ac:dyDescent="0.35">
      <c r="A453">
        <v>202084</v>
      </c>
      <c r="B453" s="3">
        <v>45492</v>
      </c>
      <c r="C453">
        <v>130685</v>
      </c>
      <c r="D453">
        <v>100254</v>
      </c>
      <c r="E453" t="s">
        <v>781</v>
      </c>
      <c r="F453" t="s">
        <v>789</v>
      </c>
      <c r="G453">
        <v>5</v>
      </c>
      <c r="H453" t="str" cm="1">
        <f t="array" ref="H453">_xlfn._ARRAY(_xlfn._ARRAYROW(_xlfn._xlws.FILTER(tblSizes[[Size]:[Qty]],(tblSizes[Order ID]=tblSales[[#This Row],[Order ID]])*(tblSizes[Product]=tblSales[[#This Row],[Product Name]]),"")))</f>
        <v/>
      </c>
      <c r="I453" s="5">
        <v>799</v>
      </c>
      <c r="J453" t="s">
        <v>775</v>
      </c>
      <c r="K453" t="s">
        <v>776</v>
      </c>
      <c r="L453" s="6" t="s">
        <v>776</v>
      </c>
      <c r="M453" s="5">
        <v>0</v>
      </c>
      <c r="N453" s="7">
        <v>3995</v>
      </c>
      <c r="O453">
        <f ca="1">IF(LEFT(tblSales[[#This Row],[Category]],1)="A",RANDBETWEEN(1,4),RANDBETWEEN(2,7))</f>
        <v>4</v>
      </c>
      <c r="P453" s="7" t="str">
        <f>IF(COUNTIF($A$2:A453,A453)=1,SUMIFS(tblSales[Revenue],tblSales[Order ID],tblSales[[#This Row],[Order ID]]),"")</f>
        <v/>
      </c>
      <c r="Q453" t="str">
        <f>TEXT(tblSales[[#This Row],[Date]],"ddd")</f>
        <v>Fri</v>
      </c>
      <c r="R453">
        <f>1/COUNTIF(tblSales[Order ID],tblSales[[#This Row],[Order ID]])</f>
        <v>0.2</v>
      </c>
    </row>
    <row r="454" spans="1:18" x14ac:dyDescent="0.35">
      <c r="A454">
        <v>202084</v>
      </c>
      <c r="B454" s="3">
        <v>45492</v>
      </c>
      <c r="C454">
        <v>130685</v>
      </c>
      <c r="D454">
        <v>200556</v>
      </c>
      <c r="E454" t="s">
        <v>777</v>
      </c>
      <c r="F454" t="s">
        <v>779</v>
      </c>
      <c r="G454">
        <v>1</v>
      </c>
      <c r="H454" t="str" cm="1">
        <f t="array" ref="H454">_xlfn._ARRAY(_xlfn._ARRAYROW(_xlfn._xlws.FILTER(tblSizes[[Size]:[Qty]],(tblSizes[Order ID]=tblSales[[#This Row],[Order ID]])*(tblSizes[Product]=tblSales[[#This Row],[Product Name]]),"")))</f>
        <v/>
      </c>
      <c r="I454" s="5">
        <v>64.989999999999995</v>
      </c>
      <c r="J454" t="s">
        <v>775</v>
      </c>
      <c r="K454" t="s">
        <v>776</v>
      </c>
      <c r="L454" s="6" t="s">
        <v>776</v>
      </c>
      <c r="M454" s="5">
        <v>0</v>
      </c>
      <c r="N454" s="7">
        <v>64.989999999999995</v>
      </c>
      <c r="O454">
        <f ca="1">IF(LEFT(tblSales[[#This Row],[Category]],1)="A",RANDBETWEEN(1,4),RANDBETWEEN(2,7))</f>
        <v>4</v>
      </c>
      <c r="P454" s="7" t="str">
        <f>IF(COUNTIF($A$2:A454,A454)=1,SUMIFS(tblSales[Revenue],tblSales[Order ID],tblSales[[#This Row],[Order ID]]),"")</f>
        <v/>
      </c>
      <c r="Q454" t="str">
        <f>TEXT(tblSales[[#This Row],[Date]],"ddd")</f>
        <v>Fri</v>
      </c>
      <c r="R454">
        <f>1/COUNTIF(tblSales[Order ID],tblSales[[#This Row],[Order ID]])</f>
        <v>0.2</v>
      </c>
    </row>
    <row r="455" spans="1:18" x14ac:dyDescent="0.35">
      <c r="A455">
        <v>202084</v>
      </c>
      <c r="B455" s="3">
        <v>45492</v>
      </c>
      <c r="C455">
        <v>130685</v>
      </c>
      <c r="D455">
        <v>200559</v>
      </c>
      <c r="E455" t="s">
        <v>777</v>
      </c>
      <c r="F455" t="s">
        <v>780</v>
      </c>
      <c r="G455">
        <v>2</v>
      </c>
      <c r="H455" t="str" cm="1">
        <f t="array" ref="H455">_xlfn._ARRAY(_xlfn._ARRAYROW(_xlfn._xlws.FILTER(tblSizes[[Size]:[Qty]],(tblSizes[Order ID]=tblSales[[#This Row],[Order ID]])*(tblSizes[Product]=tblSales[[#This Row],[Product Name]]),"")))</f>
        <v/>
      </c>
      <c r="I455" s="5">
        <v>59.99</v>
      </c>
      <c r="J455" t="s">
        <v>775</v>
      </c>
      <c r="K455" t="s">
        <v>776</v>
      </c>
      <c r="L455" s="6" t="s">
        <v>776</v>
      </c>
      <c r="M455" s="5">
        <v>0</v>
      </c>
      <c r="N455" s="7">
        <v>119.98</v>
      </c>
      <c r="O455">
        <f ca="1">IF(LEFT(tblSales[[#This Row],[Category]],1)="A",RANDBETWEEN(1,4),RANDBETWEEN(2,7))</f>
        <v>2</v>
      </c>
      <c r="P455" s="7" t="str">
        <f>IF(COUNTIF($A$2:A455,A455)=1,SUMIFS(tblSales[Revenue],tblSales[Order ID],tblSales[[#This Row],[Order ID]]),"")</f>
        <v/>
      </c>
      <c r="Q455" t="str">
        <f>TEXT(tblSales[[#This Row],[Date]],"ddd")</f>
        <v>Fri</v>
      </c>
      <c r="R455">
        <f>1/COUNTIF(tblSales[Order ID],tblSales[[#This Row],[Order ID]])</f>
        <v>0.2</v>
      </c>
    </row>
    <row r="456" spans="1:18" x14ac:dyDescent="0.35">
      <c r="A456">
        <v>202085</v>
      </c>
      <c r="B456" s="3">
        <v>45484</v>
      </c>
      <c r="C456">
        <v>104034</v>
      </c>
      <c r="D456">
        <v>200556</v>
      </c>
      <c r="E456" t="s">
        <v>777</v>
      </c>
      <c r="F456" t="s">
        <v>779</v>
      </c>
      <c r="G456">
        <v>1</v>
      </c>
      <c r="H456" t="str" cm="1">
        <f t="array" ref="H456">_xlfn._ARRAY(_xlfn._ARRAYROW(_xlfn._xlws.FILTER(tblSizes[[Size]:[Qty]],(tblSizes[Order ID]=tblSales[[#This Row],[Order ID]])*(tblSizes[Product]=tblSales[[#This Row],[Product Name]]),"")))</f>
        <v/>
      </c>
      <c r="I456" s="5">
        <v>64.989999999999995</v>
      </c>
      <c r="J456" t="s">
        <v>775</v>
      </c>
      <c r="K456" t="s">
        <v>776</v>
      </c>
      <c r="L456" s="6" t="s">
        <v>776</v>
      </c>
      <c r="M456" s="5">
        <v>0</v>
      </c>
      <c r="N456" s="7">
        <v>64.989999999999995</v>
      </c>
      <c r="O456">
        <f ca="1">IF(LEFT(tblSales[[#This Row],[Category]],1)="A",RANDBETWEEN(1,4),RANDBETWEEN(2,7))</f>
        <v>3</v>
      </c>
      <c r="P456" s="7">
        <f>IF(COUNTIF($A$2:A456,A456)=1,SUMIFS(tblSales[Revenue],tblSales[Order ID],tblSales[[#This Row],[Order ID]]),"")</f>
        <v>159.94</v>
      </c>
      <c r="Q456" t="str">
        <f>TEXT(tblSales[[#This Row],[Date]],"ddd")</f>
        <v>Thu</v>
      </c>
      <c r="R456">
        <f>1/COUNTIF(tblSales[Order ID],tblSales[[#This Row],[Order ID]])</f>
        <v>0.5</v>
      </c>
    </row>
    <row r="457" spans="1:18" x14ac:dyDescent="0.35">
      <c r="A457">
        <v>202085</v>
      </c>
      <c r="B457" s="3">
        <v>45484</v>
      </c>
      <c r="C457">
        <v>104034</v>
      </c>
      <c r="D457">
        <v>200549</v>
      </c>
      <c r="E457" t="s">
        <v>777</v>
      </c>
      <c r="F457" t="s">
        <v>778</v>
      </c>
      <c r="G457">
        <v>5</v>
      </c>
      <c r="H457" t="str" cm="1">
        <f t="array" ref="H457">_xlfn._ARRAY(_xlfn._ARRAYROW(_xlfn._xlws.FILTER(tblSizes[[Size]:[Qty]],(tblSizes[Order ID]=tblSales[[#This Row],[Order ID]])*(tblSizes[Product]=tblSales[[#This Row],[Product Name]]),"")))</f>
        <v/>
      </c>
      <c r="I457" s="5">
        <v>18.989999999999998</v>
      </c>
      <c r="J457" t="s">
        <v>775</v>
      </c>
      <c r="K457" t="s">
        <v>776</v>
      </c>
      <c r="L457" s="6" t="s">
        <v>776</v>
      </c>
      <c r="M457" s="5">
        <v>0</v>
      </c>
      <c r="N457" s="7">
        <v>94.949999999999989</v>
      </c>
      <c r="O457">
        <f ca="1">IF(LEFT(tblSales[[#This Row],[Category]],1)="A",RANDBETWEEN(1,4),RANDBETWEEN(2,7))</f>
        <v>2</v>
      </c>
      <c r="P457" s="7" t="str">
        <f>IF(COUNTIF($A$2:A457,A457)=1,SUMIFS(tblSales[Revenue],tblSales[Order ID],tblSales[[#This Row],[Order ID]]),"")</f>
        <v/>
      </c>
      <c r="Q457" t="str">
        <f>TEXT(tblSales[[#This Row],[Date]],"ddd")</f>
        <v>Thu</v>
      </c>
      <c r="R457">
        <f>1/COUNTIF(tblSales[Order ID],tblSales[[#This Row],[Order ID]])</f>
        <v>0.5</v>
      </c>
    </row>
    <row r="458" spans="1:18" x14ac:dyDescent="0.35">
      <c r="A458">
        <v>202086</v>
      </c>
      <c r="B458" s="3">
        <v>45492</v>
      </c>
      <c r="C458">
        <v>118208</v>
      </c>
      <c r="D458">
        <v>300191</v>
      </c>
      <c r="E458" t="s">
        <v>773</v>
      </c>
      <c r="F458" t="s">
        <v>791</v>
      </c>
      <c r="G458">
        <v>4</v>
      </c>
      <c r="H458" t="str" cm="1">
        <f t="array" ref="H458">_xlfn._ARRAY(_xlfn._ARRAYROW(_xlfn._xlws.FILTER(tblSizes[[Size]:[Qty]],(tblSizes[Order ID]=tblSales[[#This Row],[Order ID]])*(tblSizes[Product]=tblSales[[#This Row],[Product Name]]),"")))</f>
        <v/>
      </c>
      <c r="I458" s="5">
        <v>21.99</v>
      </c>
      <c r="J458" t="s">
        <v>783</v>
      </c>
      <c r="K458" t="s">
        <v>784</v>
      </c>
      <c r="L458" s="6">
        <v>0.1</v>
      </c>
      <c r="M458" s="5">
        <v>8.7959999999999994</v>
      </c>
      <c r="N458" s="7">
        <v>79.163999999999987</v>
      </c>
      <c r="O458">
        <f ca="1">IF(LEFT(tblSales[[#This Row],[Category]],1)="A",RANDBETWEEN(1,4),RANDBETWEEN(2,7))</f>
        <v>3</v>
      </c>
      <c r="P458" s="7">
        <f>IF(COUNTIF($A$2:A458,A458)=1,SUMIFS(tblSales[Revenue],tblSales[Order ID],tblSales[[#This Row],[Order ID]]),"")</f>
        <v>79.163999999999987</v>
      </c>
      <c r="Q458" t="str">
        <f>TEXT(tblSales[[#This Row],[Date]],"ddd")</f>
        <v>Fri</v>
      </c>
      <c r="R458">
        <f>1/COUNTIF(tblSales[Order ID],tblSales[[#This Row],[Order ID]])</f>
        <v>1</v>
      </c>
    </row>
    <row r="459" spans="1:18" x14ac:dyDescent="0.35">
      <c r="A459">
        <v>202087</v>
      </c>
      <c r="B459" s="3">
        <v>45485</v>
      </c>
      <c r="C459">
        <v>114704</v>
      </c>
      <c r="D459">
        <v>100248</v>
      </c>
      <c r="E459" t="s">
        <v>781</v>
      </c>
      <c r="F459" t="s">
        <v>805</v>
      </c>
      <c r="G459">
        <v>1</v>
      </c>
      <c r="H459" t="str" cm="1">
        <f t="array" ref="H459">_xlfn._ARRAY(_xlfn._ARRAYROW(_xlfn._xlws.FILTER(tblSizes[[Size]:[Qty]],(tblSizes[Order ID]=tblSales[[#This Row],[Order ID]])*(tblSizes[Product]=tblSales[[#This Row],[Product Name]]),"")))</f>
        <v/>
      </c>
      <c r="I459" s="5">
        <v>199</v>
      </c>
      <c r="J459" t="s">
        <v>775</v>
      </c>
      <c r="K459" t="s">
        <v>776</v>
      </c>
      <c r="L459" s="6" t="s">
        <v>776</v>
      </c>
      <c r="M459" s="5">
        <v>0</v>
      </c>
      <c r="N459" s="7">
        <v>199</v>
      </c>
      <c r="O459">
        <f ca="1">IF(LEFT(tblSales[[#This Row],[Category]],1)="A",RANDBETWEEN(1,4),RANDBETWEEN(2,7))</f>
        <v>3</v>
      </c>
      <c r="P459" s="7">
        <f>IF(COUNTIF($A$2:A459,A459)=1,SUMIFS(tblSales[Revenue],tblSales[Order ID],tblSales[[#This Row],[Order ID]]),"")</f>
        <v>1039.98</v>
      </c>
      <c r="Q459" t="str">
        <f>TEXT(tblSales[[#This Row],[Date]],"ddd")</f>
        <v>Fri</v>
      </c>
      <c r="R459">
        <f>1/COUNTIF(tblSales[Order ID],tblSales[[#This Row],[Order ID]])</f>
        <v>0.25</v>
      </c>
    </row>
    <row r="460" spans="1:18" x14ac:dyDescent="0.35">
      <c r="A460">
        <v>202087</v>
      </c>
      <c r="B460" s="3">
        <v>45485</v>
      </c>
      <c r="C460">
        <v>114704</v>
      </c>
      <c r="D460">
        <v>300187</v>
      </c>
      <c r="E460" t="s">
        <v>773</v>
      </c>
      <c r="F460" t="s">
        <v>801</v>
      </c>
      <c r="G460">
        <v>1</v>
      </c>
      <c r="H460" t="str" cm="1">
        <f t="array" ref="H460">_xlfn._ARRAY(_xlfn._ARRAYROW(_xlfn._xlws.FILTER(tblSizes[[Size]:[Qty]],(tblSizes[Order ID]=tblSales[[#This Row],[Order ID]])*(tblSizes[Product]=tblSales[[#This Row],[Product Name]]),"")))</f>
        <v/>
      </c>
      <c r="I460" s="5">
        <v>54.99</v>
      </c>
      <c r="J460" t="s">
        <v>775</v>
      </c>
      <c r="K460" t="s">
        <v>776</v>
      </c>
      <c r="L460" s="6" t="s">
        <v>776</v>
      </c>
      <c r="M460" s="5">
        <v>0</v>
      </c>
      <c r="N460" s="7">
        <v>54.99</v>
      </c>
      <c r="O460">
        <f ca="1">IF(LEFT(tblSales[[#This Row],[Category]],1)="A",RANDBETWEEN(1,4),RANDBETWEEN(2,7))</f>
        <v>2</v>
      </c>
      <c r="P460" s="7" t="str">
        <f>IF(COUNTIF($A$2:A460,A460)=1,SUMIFS(tblSales[Revenue],tblSales[Order ID],tblSales[[#This Row],[Order ID]]),"")</f>
        <v/>
      </c>
      <c r="Q460" t="str">
        <f>TEXT(tblSales[[#This Row],[Date]],"ddd")</f>
        <v>Fri</v>
      </c>
      <c r="R460">
        <f>1/COUNTIF(tblSales[Order ID],tblSales[[#This Row],[Order ID]])</f>
        <v>0.25</v>
      </c>
    </row>
    <row r="461" spans="1:18" x14ac:dyDescent="0.35">
      <c r="A461">
        <v>202087</v>
      </c>
      <c r="B461" s="3">
        <v>45485</v>
      </c>
      <c r="C461">
        <v>114704</v>
      </c>
      <c r="D461">
        <v>100250</v>
      </c>
      <c r="E461" t="s">
        <v>781</v>
      </c>
      <c r="F461" t="s">
        <v>797</v>
      </c>
      <c r="G461">
        <v>4</v>
      </c>
      <c r="H461" t="str" cm="1">
        <f t="array" ref="H461">_xlfn._ARRAY(_xlfn._ARRAYROW(_xlfn._xlws.FILTER(tblSizes[[Size]:[Qty]],(tblSizes[Order ID]=tblSales[[#This Row],[Order ID]])*(tblSizes[Product]=tblSales[[#This Row],[Product Name]]),"")))</f>
        <v/>
      </c>
      <c r="I461" s="5">
        <v>189</v>
      </c>
      <c r="J461" t="s">
        <v>775</v>
      </c>
      <c r="K461" t="s">
        <v>776</v>
      </c>
      <c r="L461" s="6" t="s">
        <v>776</v>
      </c>
      <c r="M461" s="5">
        <v>0</v>
      </c>
      <c r="N461" s="7">
        <v>756</v>
      </c>
      <c r="O461">
        <f ca="1">IF(LEFT(tblSales[[#This Row],[Category]],1)="A",RANDBETWEEN(1,4),RANDBETWEEN(2,7))</f>
        <v>3</v>
      </c>
      <c r="P461" s="7" t="str">
        <f>IF(COUNTIF($A$2:A461,A461)=1,SUMIFS(tblSales[Revenue],tblSales[Order ID],tblSales[[#This Row],[Order ID]]),"")</f>
        <v/>
      </c>
      <c r="Q461" t="str">
        <f>TEXT(tblSales[[#This Row],[Date]],"ddd")</f>
        <v>Fri</v>
      </c>
      <c r="R461">
        <f>1/COUNTIF(tblSales[Order ID],tblSales[[#This Row],[Order ID]])</f>
        <v>0.25</v>
      </c>
    </row>
    <row r="462" spans="1:18" x14ac:dyDescent="0.35">
      <c r="A462">
        <v>202087</v>
      </c>
      <c r="B462" s="3">
        <v>45485</v>
      </c>
      <c r="C462">
        <v>114704</v>
      </c>
      <c r="D462">
        <v>300185</v>
      </c>
      <c r="E462" t="s">
        <v>773</v>
      </c>
      <c r="F462" t="s">
        <v>787</v>
      </c>
      <c r="G462">
        <v>1</v>
      </c>
      <c r="H462" t="str" cm="1">
        <f t="array" ref="H462">_xlfn._ARRAY(_xlfn._ARRAYROW(_xlfn._xlws.FILTER(tblSizes[[Size]:[Qty]],(tblSizes[Order ID]=tblSales[[#This Row],[Order ID]])*(tblSizes[Product]=tblSales[[#This Row],[Product Name]]),"")))</f>
        <v/>
      </c>
      <c r="I462" s="5">
        <v>29.99</v>
      </c>
      <c r="J462" t="s">
        <v>775</v>
      </c>
      <c r="K462" t="s">
        <v>776</v>
      </c>
      <c r="L462" s="6" t="s">
        <v>776</v>
      </c>
      <c r="M462" s="5">
        <v>0</v>
      </c>
      <c r="N462" s="7">
        <v>29.99</v>
      </c>
      <c r="O462">
        <f ca="1">IF(LEFT(tblSales[[#This Row],[Category]],1)="A",RANDBETWEEN(1,4),RANDBETWEEN(2,7))</f>
        <v>3</v>
      </c>
      <c r="P462" s="7" t="str">
        <f>IF(COUNTIF($A$2:A462,A462)=1,SUMIFS(tblSales[Revenue],tblSales[Order ID],tblSales[[#This Row],[Order ID]]),"")</f>
        <v/>
      </c>
      <c r="Q462" t="str">
        <f>TEXT(tblSales[[#This Row],[Date]],"ddd")</f>
        <v>Fri</v>
      </c>
      <c r="R462">
        <f>1/COUNTIF(tblSales[Order ID],tblSales[[#This Row],[Order ID]])</f>
        <v>0.25</v>
      </c>
    </row>
    <row r="463" spans="1:18" x14ac:dyDescent="0.35">
      <c r="A463">
        <v>202088</v>
      </c>
      <c r="B463" s="3">
        <v>45493</v>
      </c>
      <c r="C463">
        <v>112016</v>
      </c>
      <c r="D463">
        <v>300185</v>
      </c>
      <c r="E463" t="s">
        <v>773</v>
      </c>
      <c r="F463" t="s">
        <v>787</v>
      </c>
      <c r="G463">
        <v>1</v>
      </c>
      <c r="H463" t="str" cm="1">
        <f t="array" ref="H463">_xlfn._ARRAY(_xlfn._ARRAYROW(_xlfn._xlws.FILTER(tblSizes[[Size]:[Qty]],(tblSizes[Order ID]=tblSales[[#This Row],[Order ID]])*(tblSizes[Product]=tblSales[[#This Row],[Product Name]]),"")))</f>
        <v/>
      </c>
      <c r="I463" s="5">
        <v>29.99</v>
      </c>
      <c r="J463" t="s">
        <v>783</v>
      </c>
      <c r="K463" t="s">
        <v>809</v>
      </c>
      <c r="L463" s="6">
        <v>0.1</v>
      </c>
      <c r="M463" s="5">
        <v>2.9990000000000001</v>
      </c>
      <c r="N463" s="7">
        <v>26.991</v>
      </c>
      <c r="O463">
        <f ca="1">IF(LEFT(tblSales[[#This Row],[Category]],1)="A",RANDBETWEEN(1,4),RANDBETWEEN(2,7))</f>
        <v>4</v>
      </c>
      <c r="P463" s="7">
        <f>IF(COUNTIF($A$2:A463,A463)=1,SUMIFS(tblSales[Revenue],tblSales[Order ID],tblSales[[#This Row],[Order ID]]),"")</f>
        <v>184.45499999999998</v>
      </c>
      <c r="Q463" t="str">
        <f>TEXT(tblSales[[#This Row],[Date]],"ddd")</f>
        <v>Sat</v>
      </c>
      <c r="R463">
        <f>1/COUNTIF(tblSales[Order ID],tblSales[[#This Row],[Order ID]])</f>
        <v>0.25</v>
      </c>
    </row>
    <row r="464" spans="1:18" x14ac:dyDescent="0.35">
      <c r="A464">
        <v>202088</v>
      </c>
      <c r="B464" s="3">
        <v>45493</v>
      </c>
      <c r="C464">
        <v>112016</v>
      </c>
      <c r="D464">
        <v>300185</v>
      </c>
      <c r="E464" t="s">
        <v>773</v>
      </c>
      <c r="F464" t="s">
        <v>787</v>
      </c>
      <c r="G464">
        <v>2</v>
      </c>
      <c r="H464" t="str" cm="1">
        <f t="array" ref="H464">_xlfn._ARRAY(_xlfn._ARRAYROW(_xlfn._xlws.FILTER(tblSizes[[Size]:[Qty]],(tblSizes[Order ID]=tblSales[[#This Row],[Order ID]])*(tblSizes[Product]=tblSales[[#This Row],[Product Name]]),"")))</f>
        <v/>
      </c>
      <c r="I464" s="5">
        <v>29.99</v>
      </c>
      <c r="J464" t="s">
        <v>783</v>
      </c>
      <c r="K464" t="s">
        <v>809</v>
      </c>
      <c r="L464" s="6">
        <v>0.1</v>
      </c>
      <c r="M464" s="5">
        <v>5.9980000000000002</v>
      </c>
      <c r="N464" s="7">
        <v>53.981999999999999</v>
      </c>
      <c r="O464">
        <f ca="1">IF(LEFT(tblSales[[#This Row],[Category]],1)="A",RANDBETWEEN(1,4),RANDBETWEEN(2,7))</f>
        <v>2</v>
      </c>
      <c r="P464" s="7" t="str">
        <f>IF(COUNTIF($A$2:A464,A464)=1,SUMIFS(tblSales[Revenue],tblSales[Order ID],tblSales[[#This Row],[Order ID]]),"")</f>
        <v/>
      </c>
      <c r="Q464" t="str">
        <f>TEXT(tblSales[[#This Row],[Date]],"ddd")</f>
        <v>Sat</v>
      </c>
      <c r="R464">
        <f>1/COUNTIF(tblSales[Order ID],tblSales[[#This Row],[Order ID]])</f>
        <v>0.25</v>
      </c>
    </row>
    <row r="465" spans="1:18" x14ac:dyDescent="0.35">
      <c r="A465">
        <v>202088</v>
      </c>
      <c r="B465" s="3">
        <v>45493</v>
      </c>
      <c r="C465">
        <v>112016</v>
      </c>
      <c r="D465">
        <v>300187</v>
      </c>
      <c r="E465" t="s">
        <v>773</v>
      </c>
      <c r="F465" t="s">
        <v>801</v>
      </c>
      <c r="G465">
        <v>1</v>
      </c>
      <c r="H465" t="str" cm="1">
        <f t="array" ref="H465">_xlfn._ARRAY(_xlfn._ARRAYROW(_xlfn._xlws.FILTER(tblSizes[[Size]:[Qty]],(tblSizes[Order ID]=tblSales[[#This Row],[Order ID]])*(tblSizes[Product]=tblSales[[#This Row],[Product Name]]),"")))</f>
        <v/>
      </c>
      <c r="I465" s="5">
        <v>54.99</v>
      </c>
      <c r="J465" t="s">
        <v>783</v>
      </c>
      <c r="K465" t="s">
        <v>809</v>
      </c>
      <c r="L465" s="6">
        <v>0.1</v>
      </c>
      <c r="M465" s="5">
        <v>5.4990000000000006</v>
      </c>
      <c r="N465" s="7">
        <v>49.491</v>
      </c>
      <c r="O465">
        <f ca="1">IF(LEFT(tblSales[[#This Row],[Category]],1)="A",RANDBETWEEN(1,4),RANDBETWEEN(2,7))</f>
        <v>4</v>
      </c>
      <c r="P465" s="7" t="str">
        <f>IF(COUNTIF($A$2:A465,A465)=1,SUMIFS(tblSales[Revenue],tblSales[Order ID],tblSales[[#This Row],[Order ID]]),"")</f>
        <v/>
      </c>
      <c r="Q465" t="str">
        <f>TEXT(tblSales[[#This Row],[Date]],"ddd")</f>
        <v>Sat</v>
      </c>
      <c r="R465">
        <f>1/COUNTIF(tblSales[Order ID],tblSales[[#This Row],[Order ID]])</f>
        <v>0.25</v>
      </c>
    </row>
    <row r="466" spans="1:18" x14ac:dyDescent="0.35">
      <c r="A466">
        <v>202088</v>
      </c>
      <c r="B466" s="3">
        <v>45493</v>
      </c>
      <c r="C466">
        <v>112016</v>
      </c>
      <c r="D466">
        <v>200559</v>
      </c>
      <c r="E466" t="s">
        <v>777</v>
      </c>
      <c r="F466" t="s">
        <v>780</v>
      </c>
      <c r="G466">
        <v>1</v>
      </c>
      <c r="H466" t="str" cm="1">
        <f t="array" ref="H466">_xlfn._ARRAY(_xlfn._ARRAYROW(_xlfn._xlws.FILTER(tblSizes[[Size]:[Qty]],(tblSizes[Order ID]=tblSales[[#This Row],[Order ID]])*(tblSizes[Product]=tblSales[[#This Row],[Product Name]]),"")))</f>
        <v/>
      </c>
      <c r="I466" s="5">
        <v>59.99</v>
      </c>
      <c r="J466" t="s">
        <v>783</v>
      </c>
      <c r="K466" t="s">
        <v>809</v>
      </c>
      <c r="L466" s="6">
        <v>0.1</v>
      </c>
      <c r="M466" s="5">
        <v>5.9990000000000006</v>
      </c>
      <c r="N466" s="7">
        <v>53.991</v>
      </c>
      <c r="O466">
        <f ca="1">IF(LEFT(tblSales[[#This Row],[Category]],1)="A",RANDBETWEEN(1,4),RANDBETWEEN(2,7))</f>
        <v>2</v>
      </c>
      <c r="P466" s="7" t="str">
        <f>IF(COUNTIF($A$2:A466,A466)=1,SUMIFS(tblSales[Revenue],tblSales[Order ID],tblSales[[#This Row],[Order ID]]),"")</f>
        <v/>
      </c>
      <c r="Q466" t="str">
        <f>TEXT(tblSales[[#This Row],[Date]],"ddd")</f>
        <v>Sat</v>
      </c>
      <c r="R466">
        <f>1/COUNTIF(tblSales[Order ID],tblSales[[#This Row],[Order ID]])</f>
        <v>0.25</v>
      </c>
    </row>
    <row r="467" spans="1:18" x14ac:dyDescent="0.35">
      <c r="A467">
        <v>202089</v>
      </c>
      <c r="B467" s="3">
        <v>45490</v>
      </c>
      <c r="C467">
        <v>107917</v>
      </c>
      <c r="D467">
        <v>200559</v>
      </c>
      <c r="E467" t="s">
        <v>777</v>
      </c>
      <c r="F467" t="s">
        <v>780</v>
      </c>
      <c r="G467">
        <v>4</v>
      </c>
      <c r="H467" t="str" cm="1">
        <f t="array" ref="H467">_xlfn._ARRAY(_xlfn._ARRAYROW(_xlfn._xlws.FILTER(tblSizes[[Size]:[Qty]],(tblSizes[Order ID]=tblSales[[#This Row],[Order ID]])*(tblSizes[Product]=tblSales[[#This Row],[Product Name]]),"")))</f>
        <v/>
      </c>
      <c r="I467" s="5">
        <v>59.99</v>
      </c>
      <c r="J467" t="s">
        <v>775</v>
      </c>
      <c r="K467" t="s">
        <v>776</v>
      </c>
      <c r="L467" s="6" t="s">
        <v>776</v>
      </c>
      <c r="M467" s="5">
        <v>0</v>
      </c>
      <c r="N467" s="7">
        <v>239.96</v>
      </c>
      <c r="O467">
        <f ca="1">IF(LEFT(tblSales[[#This Row],[Category]],1)="A",RANDBETWEEN(1,4),RANDBETWEEN(2,7))</f>
        <v>3</v>
      </c>
      <c r="P467" s="7">
        <f>IF(COUNTIF($A$2:A467,A467)=1,SUMIFS(tblSales[Revenue],tblSales[Order ID],tblSales[[#This Row],[Order ID]]),"")</f>
        <v>1145.92</v>
      </c>
      <c r="Q467" t="str">
        <f>TEXT(tblSales[[#This Row],[Date]],"ddd")</f>
        <v>Wed</v>
      </c>
      <c r="R467">
        <f>1/COUNTIF(tblSales[Order ID],tblSales[[#This Row],[Order ID]])</f>
        <v>0.2</v>
      </c>
    </row>
    <row r="468" spans="1:18" x14ac:dyDescent="0.35">
      <c r="A468">
        <v>202089</v>
      </c>
      <c r="B468" s="3">
        <v>45490</v>
      </c>
      <c r="C468">
        <v>107917</v>
      </c>
      <c r="D468">
        <v>300185</v>
      </c>
      <c r="E468" t="s">
        <v>773</v>
      </c>
      <c r="F468" t="s">
        <v>787</v>
      </c>
      <c r="G468">
        <v>2</v>
      </c>
      <c r="H468" t="str" cm="1">
        <f t="array" ref="H468">_xlfn._ARRAY(_xlfn._ARRAYROW(_xlfn._xlws.FILTER(tblSizes[[Size]:[Qty]],(tblSizes[Order ID]=tblSales[[#This Row],[Order ID]])*(tblSizes[Product]=tblSales[[#This Row],[Product Name]]),"")))</f>
        <v/>
      </c>
      <c r="I468" s="5">
        <v>29.99</v>
      </c>
      <c r="J468" t="s">
        <v>775</v>
      </c>
      <c r="K468" t="s">
        <v>776</v>
      </c>
      <c r="L468" s="6" t="s">
        <v>776</v>
      </c>
      <c r="M468" s="5">
        <v>0</v>
      </c>
      <c r="N468" s="7">
        <v>59.98</v>
      </c>
      <c r="O468">
        <f ca="1">IF(LEFT(tblSales[[#This Row],[Category]],1)="A",RANDBETWEEN(1,4),RANDBETWEEN(2,7))</f>
        <v>3</v>
      </c>
      <c r="P468" s="7" t="str">
        <f>IF(COUNTIF($A$2:A468,A468)=1,SUMIFS(tblSales[Revenue],tblSales[Order ID],tblSales[[#This Row],[Order ID]]),"")</f>
        <v/>
      </c>
      <c r="Q468" t="str">
        <f>TEXT(tblSales[[#This Row],[Date]],"ddd")</f>
        <v>Wed</v>
      </c>
      <c r="R468">
        <f>1/COUNTIF(tblSales[Order ID],tblSales[[#This Row],[Order ID]])</f>
        <v>0.2</v>
      </c>
    </row>
    <row r="469" spans="1:18" x14ac:dyDescent="0.35">
      <c r="A469">
        <v>202089</v>
      </c>
      <c r="B469" s="3">
        <v>45490</v>
      </c>
      <c r="C469">
        <v>107917</v>
      </c>
      <c r="D469">
        <v>100250</v>
      </c>
      <c r="E469" t="s">
        <v>781</v>
      </c>
      <c r="F469" t="s">
        <v>797</v>
      </c>
      <c r="G469">
        <v>4</v>
      </c>
      <c r="H469" t="str" cm="1">
        <f t="array" ref="H469">_xlfn._ARRAY(_xlfn._ARRAYROW(_xlfn._xlws.FILTER(tblSizes[[Size]:[Qty]],(tblSizes[Order ID]=tblSales[[#This Row],[Order ID]])*(tblSizes[Product]=tblSales[[#This Row],[Product Name]]),"")))</f>
        <v/>
      </c>
      <c r="I469" s="5">
        <v>189</v>
      </c>
      <c r="J469" t="s">
        <v>775</v>
      </c>
      <c r="K469" t="s">
        <v>776</v>
      </c>
      <c r="L469" s="6" t="s">
        <v>776</v>
      </c>
      <c r="M469" s="5">
        <v>0</v>
      </c>
      <c r="N469" s="7">
        <v>756</v>
      </c>
      <c r="O469">
        <f ca="1">IF(LEFT(tblSales[[#This Row],[Category]],1)="A",RANDBETWEEN(1,4),RANDBETWEEN(2,7))</f>
        <v>3</v>
      </c>
      <c r="P469" s="7" t="str">
        <f>IF(COUNTIF($A$2:A469,A469)=1,SUMIFS(tblSales[Revenue],tblSales[Order ID],tblSales[[#This Row],[Order ID]]),"")</f>
        <v/>
      </c>
      <c r="Q469" t="str">
        <f>TEXT(tblSales[[#This Row],[Date]],"ddd")</f>
        <v>Wed</v>
      </c>
      <c r="R469">
        <f>1/COUNTIF(tblSales[Order ID],tblSales[[#This Row],[Order ID]])</f>
        <v>0.2</v>
      </c>
    </row>
    <row r="470" spans="1:18" x14ac:dyDescent="0.35">
      <c r="A470">
        <v>202089</v>
      </c>
      <c r="B470" s="3">
        <v>45490</v>
      </c>
      <c r="C470">
        <v>107917</v>
      </c>
      <c r="D470">
        <v>300191</v>
      </c>
      <c r="E470" t="s">
        <v>773</v>
      </c>
      <c r="F470" t="s">
        <v>791</v>
      </c>
      <c r="G470">
        <v>1</v>
      </c>
      <c r="H470" t="str" cm="1">
        <f t="array" ref="H470">_xlfn._ARRAY(_xlfn._ARRAYROW(_xlfn._xlws.FILTER(tblSizes[[Size]:[Qty]],(tblSizes[Order ID]=tblSales[[#This Row],[Order ID]])*(tblSizes[Product]=tblSales[[#This Row],[Product Name]]),"")))</f>
        <v/>
      </c>
      <c r="I470" s="5">
        <v>21.99</v>
      </c>
      <c r="J470" t="s">
        <v>775</v>
      </c>
      <c r="K470" t="s">
        <v>776</v>
      </c>
      <c r="L470" s="6" t="s">
        <v>776</v>
      </c>
      <c r="M470" s="5">
        <v>0</v>
      </c>
      <c r="N470" s="7">
        <v>21.99</v>
      </c>
      <c r="O470">
        <f ca="1">IF(LEFT(tblSales[[#This Row],[Category]],1)="A",RANDBETWEEN(1,4),RANDBETWEEN(2,7))</f>
        <v>4</v>
      </c>
      <c r="P470" s="7" t="str">
        <f>IF(COUNTIF($A$2:A470,A470)=1,SUMIFS(tblSales[Revenue],tblSales[Order ID],tblSales[[#This Row],[Order ID]]),"")</f>
        <v/>
      </c>
      <c r="Q470" t="str">
        <f>TEXT(tblSales[[#This Row],[Date]],"ddd")</f>
        <v>Wed</v>
      </c>
      <c r="R470">
        <f>1/COUNTIF(tblSales[Order ID],tblSales[[#This Row],[Order ID]])</f>
        <v>0.2</v>
      </c>
    </row>
    <row r="471" spans="1:18" x14ac:dyDescent="0.35">
      <c r="A471">
        <v>202089</v>
      </c>
      <c r="B471" s="3">
        <v>45490</v>
      </c>
      <c r="C471">
        <v>107917</v>
      </c>
      <c r="D471">
        <v>200554</v>
      </c>
      <c r="E471" t="s">
        <v>777</v>
      </c>
      <c r="F471" t="s">
        <v>786</v>
      </c>
      <c r="G471">
        <v>1</v>
      </c>
      <c r="H471" t="str" cm="1">
        <f t="array" ref="H471">_xlfn._ARRAY(_xlfn._ARRAYROW(_xlfn._xlws.FILTER(tblSizes[[Size]:[Qty]],(tblSizes[Order ID]=tblSales[[#This Row],[Order ID]])*(tblSizes[Product]=tblSales[[#This Row],[Product Name]]),"")))</f>
        <v/>
      </c>
      <c r="I471" s="5">
        <v>67.989999999999995</v>
      </c>
      <c r="J471" t="s">
        <v>775</v>
      </c>
      <c r="K471" t="s">
        <v>776</v>
      </c>
      <c r="L471" s="6" t="s">
        <v>776</v>
      </c>
      <c r="M471" s="5">
        <v>0</v>
      </c>
      <c r="N471" s="7">
        <v>67.989999999999995</v>
      </c>
      <c r="O471">
        <f ca="1">IF(LEFT(tblSales[[#This Row],[Category]],1)="A",RANDBETWEEN(1,4),RANDBETWEEN(2,7))</f>
        <v>2</v>
      </c>
      <c r="P471" s="7" t="str">
        <f>IF(COUNTIF($A$2:A471,A471)=1,SUMIFS(tblSales[Revenue],tblSales[Order ID],tblSales[[#This Row],[Order ID]]),"")</f>
        <v/>
      </c>
      <c r="Q471" t="str">
        <f>TEXT(tblSales[[#This Row],[Date]],"ddd")</f>
        <v>Wed</v>
      </c>
      <c r="R471">
        <f>1/COUNTIF(tblSales[Order ID],tblSales[[#This Row],[Order ID]])</f>
        <v>0.2</v>
      </c>
    </row>
    <row r="472" spans="1:18" x14ac:dyDescent="0.35">
      <c r="A472">
        <v>202090</v>
      </c>
      <c r="B472" s="3">
        <v>45489</v>
      </c>
      <c r="C472">
        <v>113863</v>
      </c>
      <c r="D472">
        <v>300191</v>
      </c>
      <c r="E472" t="s">
        <v>773</v>
      </c>
      <c r="F472" t="s">
        <v>791</v>
      </c>
      <c r="G472">
        <v>1</v>
      </c>
      <c r="H472" t="str" cm="1">
        <f t="array" ref="H472">_xlfn._ARRAY(_xlfn._ARRAYROW(_xlfn._xlws.FILTER(tblSizes[[Size]:[Qty]],(tblSizes[Order ID]=tblSales[[#This Row],[Order ID]])*(tblSizes[Product]=tblSales[[#This Row],[Product Name]]),"")))</f>
        <v/>
      </c>
      <c r="I472" s="5">
        <v>21.99</v>
      </c>
      <c r="J472" t="s">
        <v>775</v>
      </c>
      <c r="K472" t="s">
        <v>776</v>
      </c>
      <c r="L472" s="6" t="s">
        <v>776</v>
      </c>
      <c r="M472" s="5">
        <v>0</v>
      </c>
      <c r="N472" s="7">
        <v>21.99</v>
      </c>
      <c r="O472">
        <f ca="1">IF(LEFT(tblSales[[#This Row],[Category]],1)="A",RANDBETWEEN(1,4),RANDBETWEEN(2,7))</f>
        <v>4</v>
      </c>
      <c r="P472" s="7">
        <f>IF(COUNTIF($A$2:A472,A472)=1,SUMIFS(tblSales[Revenue],tblSales[Order ID],tblSales[[#This Row],[Order ID]]),"")</f>
        <v>21.99</v>
      </c>
      <c r="Q472" t="str">
        <f>TEXT(tblSales[[#This Row],[Date]],"ddd")</f>
        <v>Tue</v>
      </c>
      <c r="R472">
        <f>1/COUNTIF(tblSales[Order ID],tblSales[[#This Row],[Order ID]])</f>
        <v>1</v>
      </c>
    </row>
    <row r="473" spans="1:18" x14ac:dyDescent="0.35">
      <c r="A473">
        <v>202091</v>
      </c>
      <c r="B473" s="3">
        <v>45493</v>
      </c>
      <c r="C473">
        <v>127848</v>
      </c>
      <c r="D473">
        <v>100251</v>
      </c>
      <c r="E473" t="s">
        <v>781</v>
      </c>
      <c r="F473" t="s">
        <v>795</v>
      </c>
      <c r="G473">
        <v>3</v>
      </c>
      <c r="H473" t="str" cm="1">
        <f t="array" ref="H473">_xlfn._ARRAY(_xlfn._ARRAYROW(_xlfn._xlws.FILTER(tblSizes[[Size]:[Qty]],(tblSizes[Order ID]=tblSales[[#This Row],[Order ID]])*(tblSizes[Product]=tblSales[[#This Row],[Product Name]]),"")))</f>
        <v/>
      </c>
      <c r="I473" s="5">
        <v>399</v>
      </c>
      <c r="J473" t="s">
        <v>783</v>
      </c>
      <c r="K473" t="s">
        <v>792</v>
      </c>
      <c r="L473" s="6">
        <v>0.15</v>
      </c>
      <c r="M473" s="5">
        <v>179.54999999999998</v>
      </c>
      <c r="N473" s="7">
        <v>1017.45</v>
      </c>
      <c r="O473">
        <f ca="1">IF(LEFT(tblSales[[#This Row],[Category]],1)="A",RANDBETWEEN(1,4),RANDBETWEEN(2,7))</f>
        <v>7</v>
      </c>
      <c r="P473" s="7">
        <f>IF(COUNTIF($A$2:A473,A473)=1,SUMIFS(tblSales[Revenue],tblSales[Order ID],tblSales[[#This Row],[Order ID]]),"")</f>
        <v>1072.6915000000001</v>
      </c>
      <c r="Q473" t="str">
        <f>TEXT(tblSales[[#This Row],[Date]],"ddd")</f>
        <v>Sat</v>
      </c>
      <c r="R473">
        <f>1/COUNTIF(tblSales[Order ID],tblSales[[#This Row],[Order ID]])</f>
        <v>0.5</v>
      </c>
    </row>
    <row r="474" spans="1:18" x14ac:dyDescent="0.35">
      <c r="A474">
        <v>202091</v>
      </c>
      <c r="B474" s="3">
        <v>45493</v>
      </c>
      <c r="C474">
        <v>127848</v>
      </c>
      <c r="D474">
        <v>200556</v>
      </c>
      <c r="E474" t="s">
        <v>777</v>
      </c>
      <c r="F474" t="s">
        <v>779</v>
      </c>
      <c r="G474">
        <v>1</v>
      </c>
      <c r="H474" t="str" cm="1">
        <f t="array" ref="H474">_xlfn._ARRAY(_xlfn._ARRAYROW(_xlfn._xlws.FILTER(tblSizes[[Size]:[Qty]],(tblSizes[Order ID]=tblSales[[#This Row],[Order ID]])*(tblSizes[Product]=tblSales[[#This Row],[Product Name]]),"")))</f>
        <v/>
      </c>
      <c r="I474" s="5">
        <v>64.989999999999995</v>
      </c>
      <c r="J474" t="s">
        <v>783</v>
      </c>
      <c r="K474" t="s">
        <v>792</v>
      </c>
      <c r="L474" s="6">
        <v>0.15</v>
      </c>
      <c r="M474" s="5">
        <v>9.7484999999999982</v>
      </c>
      <c r="N474" s="7">
        <v>55.241499999999995</v>
      </c>
      <c r="O474">
        <f ca="1">IF(LEFT(tblSales[[#This Row],[Category]],1)="A",RANDBETWEEN(1,4),RANDBETWEEN(2,7))</f>
        <v>1</v>
      </c>
      <c r="P474" s="7" t="str">
        <f>IF(COUNTIF($A$2:A474,A474)=1,SUMIFS(tblSales[Revenue],tblSales[Order ID],tblSales[[#This Row],[Order ID]]),"")</f>
        <v/>
      </c>
      <c r="Q474" t="str">
        <f>TEXT(tblSales[[#This Row],[Date]],"ddd")</f>
        <v>Sat</v>
      </c>
      <c r="R474">
        <f>1/COUNTIF(tblSales[Order ID],tblSales[[#This Row],[Order ID]])</f>
        <v>0.5</v>
      </c>
    </row>
    <row r="475" spans="1:18" x14ac:dyDescent="0.35">
      <c r="A475">
        <v>202092</v>
      </c>
      <c r="B475" s="3">
        <v>45487</v>
      </c>
      <c r="C475">
        <v>106857</v>
      </c>
      <c r="D475">
        <v>200549</v>
      </c>
      <c r="E475" t="s">
        <v>777</v>
      </c>
      <c r="F475" t="s">
        <v>778</v>
      </c>
      <c r="G475">
        <v>1</v>
      </c>
      <c r="H475" t="str" cm="1">
        <f t="array" ref="H475">_xlfn._ARRAY(_xlfn._ARRAYROW(_xlfn._xlws.FILTER(tblSizes[[Size]:[Qty]],(tblSizes[Order ID]=tblSales[[#This Row],[Order ID]])*(tblSizes[Product]=tblSales[[#This Row],[Product Name]]),"")))</f>
        <v/>
      </c>
      <c r="I475" s="5">
        <v>18.989999999999998</v>
      </c>
      <c r="J475" t="s">
        <v>783</v>
      </c>
      <c r="K475" t="s">
        <v>784</v>
      </c>
      <c r="L475" s="6">
        <v>0.1</v>
      </c>
      <c r="M475" s="5">
        <v>1.899</v>
      </c>
      <c r="N475" s="7">
        <v>17.090999999999998</v>
      </c>
      <c r="O475">
        <f ca="1">IF(LEFT(tblSales[[#This Row],[Category]],1)="A",RANDBETWEEN(1,4),RANDBETWEEN(2,7))</f>
        <v>1</v>
      </c>
      <c r="P475" s="7">
        <f>IF(COUNTIF($A$2:A475,A475)=1,SUMIFS(tblSales[Revenue],tblSales[Order ID],tblSales[[#This Row],[Order ID]]),"")</f>
        <v>53.081999999999994</v>
      </c>
      <c r="Q475" t="str">
        <f>TEXT(tblSales[[#This Row],[Date]],"ddd")</f>
        <v>Sun</v>
      </c>
      <c r="R475">
        <f>1/COUNTIF(tblSales[Order ID],tblSales[[#This Row],[Order ID]])</f>
        <v>0.5</v>
      </c>
    </row>
    <row r="476" spans="1:18" x14ac:dyDescent="0.35">
      <c r="A476">
        <v>202092</v>
      </c>
      <c r="B476" s="3">
        <v>45487</v>
      </c>
      <c r="C476">
        <v>106857</v>
      </c>
      <c r="D476">
        <v>200555</v>
      </c>
      <c r="E476" t="s">
        <v>777</v>
      </c>
      <c r="F476" t="s">
        <v>808</v>
      </c>
      <c r="G476">
        <v>1</v>
      </c>
      <c r="H476" t="str" cm="1">
        <f t="array" ref="H476">_xlfn._ARRAY(_xlfn._ARRAYROW(_xlfn._xlws.FILTER(tblSizes[[Size]:[Qty]],(tblSizes[Order ID]=tblSales[[#This Row],[Order ID]])*(tblSizes[Product]=tblSales[[#This Row],[Product Name]]),"")))</f>
        <v/>
      </c>
      <c r="I476" s="5">
        <v>39.99</v>
      </c>
      <c r="J476" t="s">
        <v>783</v>
      </c>
      <c r="K476" t="s">
        <v>784</v>
      </c>
      <c r="L476" s="6">
        <v>0.1</v>
      </c>
      <c r="M476" s="5">
        <v>3.9990000000000006</v>
      </c>
      <c r="N476" s="7">
        <v>35.991</v>
      </c>
      <c r="O476">
        <f ca="1">IF(LEFT(tblSales[[#This Row],[Category]],1)="A",RANDBETWEEN(1,4),RANDBETWEEN(2,7))</f>
        <v>4</v>
      </c>
      <c r="P476" s="7" t="str">
        <f>IF(COUNTIF($A$2:A476,A476)=1,SUMIFS(tblSales[Revenue],tblSales[Order ID],tblSales[[#This Row],[Order ID]]),"")</f>
        <v/>
      </c>
      <c r="Q476" t="str">
        <f>TEXT(tblSales[[#This Row],[Date]],"ddd")</f>
        <v>Sun</v>
      </c>
      <c r="R476">
        <f>1/COUNTIF(tblSales[Order ID],tblSales[[#This Row],[Order ID]])</f>
        <v>0.5</v>
      </c>
    </row>
    <row r="477" spans="1:18" x14ac:dyDescent="0.35">
      <c r="A477">
        <v>202093</v>
      </c>
      <c r="B477" s="3">
        <v>45491</v>
      </c>
      <c r="C477">
        <v>119666</v>
      </c>
      <c r="D477">
        <v>100250</v>
      </c>
      <c r="E477" t="s">
        <v>781</v>
      </c>
      <c r="F477" t="s">
        <v>797</v>
      </c>
      <c r="G477">
        <v>4</v>
      </c>
      <c r="H477" t="str" cm="1">
        <f t="array" ref="H477">_xlfn._ARRAY(_xlfn._ARRAYROW(_xlfn._xlws.FILTER(tblSizes[[Size]:[Qty]],(tblSizes[Order ID]=tblSales[[#This Row],[Order ID]])*(tblSizes[Product]=tblSales[[#This Row],[Product Name]]),"")))</f>
        <v/>
      </c>
      <c r="I477" s="5">
        <v>189</v>
      </c>
      <c r="J477" t="s">
        <v>775</v>
      </c>
      <c r="K477" t="s">
        <v>776</v>
      </c>
      <c r="L477" s="6" t="s">
        <v>776</v>
      </c>
      <c r="M477" s="5">
        <v>0</v>
      </c>
      <c r="N477" s="7">
        <v>756</v>
      </c>
      <c r="O477">
        <f ca="1">IF(LEFT(tblSales[[#This Row],[Category]],1)="A",RANDBETWEEN(1,4),RANDBETWEEN(2,7))</f>
        <v>2</v>
      </c>
      <c r="P477" s="7">
        <f>IF(COUNTIF($A$2:A477,A477)=1,SUMIFS(tblSales[Revenue],tblSales[Order ID],tblSales[[#This Row],[Order ID]]),"")</f>
        <v>756</v>
      </c>
      <c r="Q477" t="str">
        <f>TEXT(tblSales[[#This Row],[Date]],"ddd")</f>
        <v>Thu</v>
      </c>
      <c r="R477">
        <f>1/COUNTIF(tblSales[Order ID],tblSales[[#This Row],[Order ID]])</f>
        <v>1</v>
      </c>
    </row>
    <row r="478" spans="1:18" x14ac:dyDescent="0.35">
      <c r="A478">
        <v>202094</v>
      </c>
      <c r="B478" s="3">
        <v>45490</v>
      </c>
      <c r="C478">
        <v>129958</v>
      </c>
      <c r="D478">
        <v>300185</v>
      </c>
      <c r="E478" t="s">
        <v>773</v>
      </c>
      <c r="F478" t="s">
        <v>787</v>
      </c>
      <c r="G478">
        <v>4</v>
      </c>
      <c r="H478" t="str" cm="1">
        <f t="array" ref="H478">_xlfn._ARRAY(_xlfn._ARRAYROW(_xlfn._xlws.FILTER(tblSizes[[Size]:[Qty]],(tblSizes[Order ID]=tblSales[[#This Row],[Order ID]])*(tblSizes[Product]=tblSales[[#This Row],[Product Name]]),"")))</f>
        <v/>
      </c>
      <c r="I478" s="5">
        <v>29.99</v>
      </c>
      <c r="J478" t="s">
        <v>783</v>
      </c>
      <c r="K478" t="s">
        <v>784</v>
      </c>
      <c r="L478" s="6">
        <v>0.1</v>
      </c>
      <c r="M478" s="5">
        <v>11.996</v>
      </c>
      <c r="N478" s="7">
        <v>107.964</v>
      </c>
      <c r="O478">
        <f ca="1">IF(LEFT(tblSales[[#This Row],[Category]],1)="A",RANDBETWEEN(1,4),RANDBETWEEN(2,7))</f>
        <v>1</v>
      </c>
      <c r="P478" s="7">
        <f>IF(COUNTIF($A$2:A478,A478)=1,SUMIFS(tblSales[Revenue],tblSales[Order ID],tblSales[[#This Row],[Order ID]]),"")</f>
        <v>107.964</v>
      </c>
      <c r="Q478" t="str">
        <f>TEXT(tblSales[[#This Row],[Date]],"ddd")</f>
        <v>Wed</v>
      </c>
      <c r="R478">
        <f>1/COUNTIF(tblSales[Order ID],tblSales[[#This Row],[Order ID]])</f>
        <v>1</v>
      </c>
    </row>
    <row r="479" spans="1:18" x14ac:dyDescent="0.35">
      <c r="A479">
        <v>202095</v>
      </c>
      <c r="B479" s="3">
        <v>45487</v>
      </c>
      <c r="C479">
        <v>116424</v>
      </c>
      <c r="D479">
        <v>200549</v>
      </c>
      <c r="E479" t="s">
        <v>777</v>
      </c>
      <c r="F479" t="s">
        <v>778</v>
      </c>
      <c r="G479">
        <v>1</v>
      </c>
      <c r="H479" t="str" cm="1">
        <f t="array" ref="H479">_xlfn._ARRAY(_xlfn._ARRAYROW(_xlfn._xlws.FILTER(tblSizes[[Size]:[Qty]],(tblSizes[Order ID]=tblSales[[#This Row],[Order ID]])*(tblSizes[Product]=tblSales[[#This Row],[Product Name]]),"")))</f>
        <v/>
      </c>
      <c r="I479" s="5">
        <v>18.989999999999998</v>
      </c>
      <c r="J479" t="s">
        <v>775</v>
      </c>
      <c r="K479" t="s">
        <v>776</v>
      </c>
      <c r="L479" s="6" t="s">
        <v>776</v>
      </c>
      <c r="M479" s="5">
        <v>0</v>
      </c>
      <c r="N479" s="7">
        <v>18.989999999999998</v>
      </c>
      <c r="O479">
        <f ca="1">IF(LEFT(tblSales[[#This Row],[Category]],1)="A",RANDBETWEEN(1,4),RANDBETWEEN(2,7))</f>
        <v>3</v>
      </c>
      <c r="P479" s="7">
        <f>IF(COUNTIF($A$2:A479,A479)=1,SUMIFS(tblSales[Revenue],tblSales[Order ID],tblSales[[#This Row],[Order ID]]),"")</f>
        <v>18.989999999999998</v>
      </c>
      <c r="Q479" t="str">
        <f>TEXT(tblSales[[#This Row],[Date]],"ddd")</f>
        <v>Sun</v>
      </c>
      <c r="R479">
        <f>1/COUNTIF(tblSales[Order ID],tblSales[[#This Row],[Order ID]])</f>
        <v>1</v>
      </c>
    </row>
    <row r="480" spans="1:18" x14ac:dyDescent="0.35">
      <c r="A480">
        <v>202096</v>
      </c>
      <c r="B480" s="3">
        <v>45485</v>
      </c>
      <c r="C480">
        <v>120464</v>
      </c>
      <c r="D480">
        <v>300191</v>
      </c>
      <c r="E480" t="s">
        <v>773</v>
      </c>
      <c r="F480" t="s">
        <v>791</v>
      </c>
      <c r="G480">
        <v>3</v>
      </c>
      <c r="H480" t="str" cm="1">
        <f t="array" ref="H480">_xlfn._ARRAY(_xlfn._ARRAYROW(_xlfn._xlws.FILTER(tblSizes[[Size]:[Qty]],(tblSizes[Order ID]=tblSales[[#This Row],[Order ID]])*(tblSizes[Product]=tblSales[[#This Row],[Product Name]]),"")))</f>
        <v/>
      </c>
      <c r="I480" s="5">
        <v>21.99</v>
      </c>
      <c r="J480" t="s">
        <v>775</v>
      </c>
      <c r="K480" t="s">
        <v>776</v>
      </c>
      <c r="L480" s="6" t="s">
        <v>776</v>
      </c>
      <c r="M480" s="5">
        <v>0</v>
      </c>
      <c r="N480" s="7">
        <v>65.97</v>
      </c>
      <c r="O480">
        <f ca="1">IF(LEFT(tblSales[[#This Row],[Category]],1)="A",RANDBETWEEN(1,4),RANDBETWEEN(2,7))</f>
        <v>3</v>
      </c>
      <c r="P480" s="7">
        <f>IF(COUNTIF($A$2:A480,A480)=1,SUMIFS(tblSales[Revenue],tblSales[Order ID],tblSales[[#This Row],[Order ID]]),"")</f>
        <v>130.95999999999998</v>
      </c>
      <c r="Q480" t="str">
        <f>TEXT(tblSales[[#This Row],[Date]],"ddd")</f>
        <v>Fri</v>
      </c>
      <c r="R480">
        <f>1/COUNTIF(tblSales[Order ID],tblSales[[#This Row],[Order ID]])</f>
        <v>0.5</v>
      </c>
    </row>
    <row r="481" spans="1:18" x14ac:dyDescent="0.35">
      <c r="A481">
        <v>202096</v>
      </c>
      <c r="B481" s="3">
        <v>45485</v>
      </c>
      <c r="C481">
        <v>120464</v>
      </c>
      <c r="D481">
        <v>200556</v>
      </c>
      <c r="E481" t="s">
        <v>777</v>
      </c>
      <c r="F481" t="s">
        <v>779</v>
      </c>
      <c r="G481">
        <v>1</v>
      </c>
      <c r="H481" t="str" cm="1">
        <f t="array" ref="H481">_xlfn._ARRAY(_xlfn._ARRAYROW(_xlfn._xlws.FILTER(tblSizes[[Size]:[Qty]],(tblSizes[Order ID]=tblSales[[#This Row],[Order ID]])*(tblSizes[Product]=tblSales[[#This Row],[Product Name]]),"")))</f>
        <v/>
      </c>
      <c r="I481" s="5">
        <v>64.989999999999995</v>
      </c>
      <c r="J481" t="s">
        <v>775</v>
      </c>
      <c r="K481" t="s">
        <v>776</v>
      </c>
      <c r="L481" s="6" t="s">
        <v>776</v>
      </c>
      <c r="M481" s="5">
        <v>0</v>
      </c>
      <c r="N481" s="7">
        <v>64.989999999999995</v>
      </c>
      <c r="O481">
        <f ca="1">IF(LEFT(tblSales[[#This Row],[Category]],1)="A",RANDBETWEEN(1,4),RANDBETWEEN(2,7))</f>
        <v>2</v>
      </c>
      <c r="P481" s="7" t="str">
        <f>IF(COUNTIF($A$2:A481,A481)=1,SUMIFS(tblSales[Revenue],tblSales[Order ID],tblSales[[#This Row],[Order ID]]),"")</f>
        <v/>
      </c>
      <c r="Q481" t="str">
        <f>TEXT(tblSales[[#This Row],[Date]],"ddd")</f>
        <v>Fri</v>
      </c>
      <c r="R481">
        <f>1/COUNTIF(tblSales[Order ID],tblSales[[#This Row],[Order ID]])</f>
        <v>0.5</v>
      </c>
    </row>
    <row r="482" spans="1:18" x14ac:dyDescent="0.35">
      <c r="A482">
        <v>202097</v>
      </c>
      <c r="B482" s="3">
        <v>45484</v>
      </c>
      <c r="C482">
        <v>112664</v>
      </c>
      <c r="D482">
        <v>200556</v>
      </c>
      <c r="E482" t="s">
        <v>777</v>
      </c>
      <c r="F482" t="s">
        <v>779</v>
      </c>
      <c r="G482">
        <v>1</v>
      </c>
      <c r="H482" t="str" cm="1">
        <f t="array" ref="H482">_xlfn._ARRAY(_xlfn._ARRAYROW(_xlfn._xlws.FILTER(tblSizes[[Size]:[Qty]],(tblSizes[Order ID]=tblSales[[#This Row],[Order ID]])*(tblSizes[Product]=tblSales[[#This Row],[Product Name]]),"")))</f>
        <v/>
      </c>
      <c r="I482" s="5">
        <v>64.989999999999995</v>
      </c>
      <c r="J482" t="s">
        <v>783</v>
      </c>
      <c r="K482" t="s">
        <v>784</v>
      </c>
      <c r="L482" s="6">
        <v>0.1</v>
      </c>
      <c r="M482" s="5">
        <v>6.4989999999999997</v>
      </c>
      <c r="N482" s="7">
        <v>58.490999999999993</v>
      </c>
      <c r="O482">
        <f ca="1">IF(LEFT(tblSales[[#This Row],[Category]],1)="A",RANDBETWEEN(1,4),RANDBETWEEN(2,7))</f>
        <v>1</v>
      </c>
      <c r="P482" s="7">
        <f>IF(COUNTIF($A$2:A482,A482)=1,SUMIFS(tblSales[Revenue],tblSales[Order ID],tblSales[[#This Row],[Order ID]]),"")</f>
        <v>58.490999999999993</v>
      </c>
      <c r="Q482" t="str">
        <f>TEXT(tblSales[[#This Row],[Date]],"ddd")</f>
        <v>Thu</v>
      </c>
      <c r="R482">
        <f>1/COUNTIF(tblSales[Order ID],tblSales[[#This Row],[Order ID]])</f>
        <v>1</v>
      </c>
    </row>
    <row r="483" spans="1:18" x14ac:dyDescent="0.35">
      <c r="A483">
        <v>202098</v>
      </c>
      <c r="B483" s="3">
        <v>45487</v>
      </c>
      <c r="C483">
        <v>105662</v>
      </c>
      <c r="D483">
        <v>300187</v>
      </c>
      <c r="E483" t="s">
        <v>773</v>
      </c>
      <c r="F483" t="s">
        <v>801</v>
      </c>
      <c r="G483">
        <v>1</v>
      </c>
      <c r="H483" t="str" cm="1">
        <f t="array" ref="H483">_xlfn._ARRAY(_xlfn._ARRAYROW(_xlfn._xlws.FILTER(tblSizes[[Size]:[Qty]],(tblSizes[Order ID]=tblSales[[#This Row],[Order ID]])*(tblSizes[Product]=tblSales[[#This Row],[Product Name]]),"")))</f>
        <v/>
      </c>
      <c r="I483" s="5">
        <v>54.99</v>
      </c>
      <c r="J483" t="s">
        <v>775</v>
      </c>
      <c r="K483" t="s">
        <v>776</v>
      </c>
      <c r="L483" s="6" t="s">
        <v>776</v>
      </c>
      <c r="M483" s="5">
        <v>0</v>
      </c>
      <c r="N483" s="7">
        <v>54.99</v>
      </c>
      <c r="O483">
        <f ca="1">IF(LEFT(tblSales[[#This Row],[Category]],1)="A",RANDBETWEEN(1,4),RANDBETWEEN(2,7))</f>
        <v>1</v>
      </c>
      <c r="P483" s="7">
        <f>IF(COUNTIF($A$2:A483,A483)=1,SUMIFS(tblSales[Revenue],tblSales[Order ID],tblSales[[#This Row],[Order ID]]),"")</f>
        <v>164.97</v>
      </c>
      <c r="Q483" t="str">
        <f>TEXT(tblSales[[#This Row],[Date]],"ddd")</f>
        <v>Sun</v>
      </c>
      <c r="R483">
        <f>1/COUNTIF(tblSales[Order ID],tblSales[[#This Row],[Order ID]])</f>
        <v>0.5</v>
      </c>
    </row>
    <row r="484" spans="1:18" x14ac:dyDescent="0.35">
      <c r="A484">
        <v>202098</v>
      </c>
      <c r="B484" s="3">
        <v>45487</v>
      </c>
      <c r="C484">
        <v>105662</v>
      </c>
      <c r="D484">
        <v>300187</v>
      </c>
      <c r="E484" t="s">
        <v>773</v>
      </c>
      <c r="F484" t="s">
        <v>801</v>
      </c>
      <c r="G484">
        <v>2</v>
      </c>
      <c r="H484" t="str" cm="1">
        <f t="array" ref="H484">_xlfn._ARRAY(_xlfn._ARRAYROW(_xlfn._xlws.FILTER(tblSizes[[Size]:[Qty]],(tblSizes[Order ID]=tblSales[[#This Row],[Order ID]])*(tblSizes[Product]=tblSales[[#This Row],[Product Name]]),"")))</f>
        <v/>
      </c>
      <c r="I484" s="5">
        <v>54.99</v>
      </c>
      <c r="J484" t="s">
        <v>775</v>
      </c>
      <c r="K484" t="s">
        <v>776</v>
      </c>
      <c r="L484" s="6" t="s">
        <v>776</v>
      </c>
      <c r="M484" s="5">
        <v>0</v>
      </c>
      <c r="N484" s="7">
        <v>109.98</v>
      </c>
      <c r="O484">
        <f ca="1">IF(LEFT(tblSales[[#This Row],[Category]],1)="A",RANDBETWEEN(1,4),RANDBETWEEN(2,7))</f>
        <v>2</v>
      </c>
      <c r="P484" s="7" t="str">
        <f>IF(COUNTIF($A$2:A484,A484)=1,SUMIFS(tblSales[Revenue],tblSales[Order ID],tblSales[[#This Row],[Order ID]]),"")</f>
        <v/>
      </c>
      <c r="Q484" t="str">
        <f>TEXT(tblSales[[#This Row],[Date]],"ddd")</f>
        <v>Sun</v>
      </c>
      <c r="R484">
        <f>1/COUNTIF(tblSales[Order ID],tblSales[[#This Row],[Order ID]])</f>
        <v>0.5</v>
      </c>
    </row>
    <row r="485" spans="1:18" x14ac:dyDescent="0.35">
      <c r="A485">
        <v>202099</v>
      </c>
      <c r="B485" s="3">
        <v>45484</v>
      </c>
      <c r="C485">
        <v>102537</v>
      </c>
      <c r="D485">
        <v>300187</v>
      </c>
      <c r="E485" t="s">
        <v>773</v>
      </c>
      <c r="F485" t="s">
        <v>801</v>
      </c>
      <c r="G485">
        <v>1</v>
      </c>
      <c r="H485" t="str" cm="1">
        <f t="array" ref="H485">_xlfn._ARRAY(_xlfn._ARRAYROW(_xlfn._xlws.FILTER(tblSizes[[Size]:[Qty]],(tblSizes[Order ID]=tblSales[[#This Row],[Order ID]])*(tblSizes[Product]=tblSales[[#This Row],[Product Name]]),"")))</f>
        <v/>
      </c>
      <c r="I485" s="5">
        <v>54.99</v>
      </c>
      <c r="J485" t="s">
        <v>775</v>
      </c>
      <c r="K485" t="s">
        <v>776</v>
      </c>
      <c r="L485" s="6" t="s">
        <v>776</v>
      </c>
      <c r="M485" s="5">
        <v>0</v>
      </c>
      <c r="N485" s="7">
        <v>54.99</v>
      </c>
      <c r="O485">
        <f ca="1">IF(LEFT(tblSales[[#This Row],[Category]],1)="A",RANDBETWEEN(1,4),RANDBETWEEN(2,7))</f>
        <v>1</v>
      </c>
      <c r="P485" s="7">
        <f>IF(COUNTIF($A$2:A485,A485)=1,SUMIFS(tblSales[Revenue],tblSales[Order ID],tblSales[[#This Row],[Order ID]]),"")</f>
        <v>4295.95</v>
      </c>
      <c r="Q485" t="str">
        <f>TEXT(tblSales[[#This Row],[Date]],"ddd")</f>
        <v>Thu</v>
      </c>
      <c r="R485">
        <f>1/COUNTIF(tblSales[Order ID],tblSales[[#This Row],[Order ID]])</f>
        <v>0.2</v>
      </c>
    </row>
    <row r="486" spans="1:18" x14ac:dyDescent="0.35">
      <c r="A486">
        <v>202099</v>
      </c>
      <c r="B486" s="3">
        <v>45484</v>
      </c>
      <c r="C486">
        <v>102537</v>
      </c>
      <c r="D486">
        <v>200552</v>
      </c>
      <c r="E486" t="s">
        <v>777</v>
      </c>
      <c r="F486" t="s">
        <v>798</v>
      </c>
      <c r="G486">
        <v>4</v>
      </c>
      <c r="H486" t="str" cm="1">
        <f t="array" ref="H486">_xlfn._ARRAY(_xlfn._ARRAYROW(_xlfn._xlws.FILTER(tblSizes[[Size]:[Qty]],(tblSizes[Order ID]=tblSales[[#This Row],[Order ID]])*(tblSizes[Product]=tblSales[[#This Row],[Product Name]]),"")))</f>
        <v/>
      </c>
      <c r="I486" s="5">
        <v>49.99</v>
      </c>
      <c r="J486" t="s">
        <v>775</v>
      </c>
      <c r="K486" t="s">
        <v>776</v>
      </c>
      <c r="L486" s="6" t="s">
        <v>776</v>
      </c>
      <c r="M486" s="5">
        <v>0</v>
      </c>
      <c r="N486" s="7">
        <v>199.96</v>
      </c>
      <c r="O486">
        <f ca="1">IF(LEFT(tblSales[[#This Row],[Category]],1)="A",RANDBETWEEN(1,4),RANDBETWEEN(2,7))</f>
        <v>1</v>
      </c>
      <c r="P486" s="7" t="str">
        <f>IF(COUNTIF($A$2:A486,A486)=1,SUMIFS(tblSales[Revenue],tblSales[Order ID],tblSales[[#This Row],[Order ID]]),"")</f>
        <v/>
      </c>
      <c r="Q486" t="str">
        <f>TEXT(tblSales[[#This Row],[Date]],"ddd")</f>
        <v>Thu</v>
      </c>
      <c r="R486">
        <f>1/COUNTIF(tblSales[Order ID],tblSales[[#This Row],[Order ID]])</f>
        <v>0.2</v>
      </c>
    </row>
    <row r="487" spans="1:18" x14ac:dyDescent="0.35">
      <c r="A487">
        <v>202099</v>
      </c>
      <c r="B487" s="3">
        <v>45484</v>
      </c>
      <c r="C487">
        <v>102537</v>
      </c>
      <c r="D487">
        <v>100252</v>
      </c>
      <c r="E487" t="s">
        <v>781</v>
      </c>
      <c r="F487" t="s">
        <v>785</v>
      </c>
      <c r="G487">
        <v>1</v>
      </c>
      <c r="H487" t="str" cm="1">
        <f t="array" ref="H487">_xlfn._ARRAY(_xlfn._ARRAYROW(_xlfn._xlws.FILTER(tblSizes[[Size]:[Qty]],(tblSizes[Order ID]=tblSales[[#This Row],[Order ID]])*(tblSizes[Product]=tblSales[[#This Row],[Product Name]]),"")))</f>
        <v/>
      </c>
      <c r="I487" s="5">
        <v>449</v>
      </c>
      <c r="J487" t="s">
        <v>775</v>
      </c>
      <c r="K487" t="s">
        <v>776</v>
      </c>
      <c r="L487" s="6" t="s">
        <v>776</v>
      </c>
      <c r="M487" s="5">
        <v>0</v>
      </c>
      <c r="N487" s="7">
        <v>449</v>
      </c>
      <c r="O487">
        <f ca="1">IF(LEFT(tblSales[[#This Row],[Category]],1)="A",RANDBETWEEN(1,4),RANDBETWEEN(2,7))</f>
        <v>4</v>
      </c>
      <c r="P487" s="7" t="str">
        <f>IF(COUNTIF($A$2:A487,A487)=1,SUMIFS(tblSales[Revenue],tblSales[Order ID],tblSales[[#This Row],[Order ID]]),"")</f>
        <v/>
      </c>
      <c r="Q487" t="str">
        <f>TEXT(tblSales[[#This Row],[Date]],"ddd")</f>
        <v>Thu</v>
      </c>
      <c r="R487">
        <f>1/COUNTIF(tblSales[Order ID],tblSales[[#This Row],[Order ID]])</f>
        <v>0.2</v>
      </c>
    </row>
    <row r="488" spans="1:18" x14ac:dyDescent="0.35">
      <c r="A488">
        <v>202099</v>
      </c>
      <c r="B488" s="3">
        <v>45484</v>
      </c>
      <c r="C488">
        <v>102537</v>
      </c>
      <c r="D488">
        <v>100252</v>
      </c>
      <c r="E488" t="s">
        <v>781</v>
      </c>
      <c r="F488" t="s">
        <v>785</v>
      </c>
      <c r="G488">
        <v>3</v>
      </c>
      <c r="H488" t="str" cm="1">
        <f t="array" ref="H488">_xlfn._ARRAY(_xlfn._ARRAYROW(_xlfn._xlws.FILTER(tblSizes[[Size]:[Qty]],(tblSizes[Order ID]=tblSales[[#This Row],[Order ID]])*(tblSizes[Product]=tblSales[[#This Row],[Product Name]]),"")))</f>
        <v/>
      </c>
      <c r="I488" s="5">
        <v>449</v>
      </c>
      <c r="J488" t="s">
        <v>775</v>
      </c>
      <c r="K488" t="s">
        <v>776</v>
      </c>
      <c r="L488" s="6" t="s">
        <v>776</v>
      </c>
      <c r="M488" s="5">
        <v>0</v>
      </c>
      <c r="N488" s="7">
        <v>1347</v>
      </c>
      <c r="O488">
        <f ca="1">IF(LEFT(tblSales[[#This Row],[Category]],1)="A",RANDBETWEEN(1,4),RANDBETWEEN(2,7))</f>
        <v>3</v>
      </c>
      <c r="P488" s="7" t="str">
        <f>IF(COUNTIF($A$2:A488,A488)=1,SUMIFS(tblSales[Revenue],tblSales[Order ID],tblSales[[#This Row],[Order ID]]),"")</f>
        <v/>
      </c>
      <c r="Q488" t="str">
        <f>TEXT(tblSales[[#This Row],[Date]],"ddd")</f>
        <v>Thu</v>
      </c>
      <c r="R488">
        <f>1/COUNTIF(tblSales[Order ID],tblSales[[#This Row],[Order ID]])</f>
        <v>0.2</v>
      </c>
    </row>
    <row r="489" spans="1:18" x14ac:dyDescent="0.35">
      <c r="A489">
        <v>202099</v>
      </c>
      <c r="B489" s="3">
        <v>45484</v>
      </c>
      <c r="C489">
        <v>102537</v>
      </c>
      <c r="D489">
        <v>100252</v>
      </c>
      <c r="E489" t="s">
        <v>781</v>
      </c>
      <c r="F489" t="s">
        <v>785</v>
      </c>
      <c r="G489">
        <v>5</v>
      </c>
      <c r="H489" t="str" cm="1">
        <f t="array" ref="H489">_xlfn._ARRAY(_xlfn._ARRAYROW(_xlfn._xlws.FILTER(tblSizes[[Size]:[Qty]],(tblSizes[Order ID]=tblSales[[#This Row],[Order ID]])*(tblSizes[Product]=tblSales[[#This Row],[Product Name]]),"")))</f>
        <v/>
      </c>
      <c r="I489" s="5">
        <v>449</v>
      </c>
      <c r="J489" t="s">
        <v>775</v>
      </c>
      <c r="K489" t="s">
        <v>776</v>
      </c>
      <c r="L489" s="6" t="s">
        <v>776</v>
      </c>
      <c r="M489" s="5">
        <v>0</v>
      </c>
      <c r="N489" s="7">
        <v>2245</v>
      </c>
      <c r="O489">
        <f ca="1">IF(LEFT(tblSales[[#This Row],[Category]],1)="A",RANDBETWEEN(1,4),RANDBETWEEN(2,7))</f>
        <v>7</v>
      </c>
      <c r="P489" s="7" t="str">
        <f>IF(COUNTIF($A$2:A489,A489)=1,SUMIFS(tblSales[Revenue],tblSales[Order ID],tblSales[[#This Row],[Order ID]]),"")</f>
        <v/>
      </c>
      <c r="Q489" t="str">
        <f>TEXT(tblSales[[#This Row],[Date]],"ddd")</f>
        <v>Thu</v>
      </c>
      <c r="R489">
        <f>1/COUNTIF(tblSales[Order ID],tblSales[[#This Row],[Order ID]])</f>
        <v>0.2</v>
      </c>
    </row>
    <row r="490" spans="1:18" x14ac:dyDescent="0.35">
      <c r="A490">
        <v>202100</v>
      </c>
      <c r="B490" s="3">
        <v>45494</v>
      </c>
      <c r="C490">
        <v>131585</v>
      </c>
      <c r="D490">
        <v>300187</v>
      </c>
      <c r="E490" t="s">
        <v>773</v>
      </c>
      <c r="F490" t="s">
        <v>801</v>
      </c>
      <c r="G490">
        <v>1</v>
      </c>
      <c r="H490" t="str" cm="1">
        <f t="array" ref="H490">_xlfn._ARRAY(_xlfn._ARRAYROW(_xlfn._xlws.FILTER(tblSizes[[Size]:[Qty]],(tblSizes[Order ID]=tblSales[[#This Row],[Order ID]])*(tblSizes[Product]=tblSales[[#This Row],[Product Name]]),"")))</f>
        <v/>
      </c>
      <c r="I490" s="5">
        <v>54.99</v>
      </c>
      <c r="J490" t="s">
        <v>775</v>
      </c>
      <c r="K490" t="s">
        <v>776</v>
      </c>
      <c r="L490" s="6" t="s">
        <v>776</v>
      </c>
      <c r="M490" s="5">
        <v>0</v>
      </c>
      <c r="N490" s="7">
        <v>54.99</v>
      </c>
      <c r="O490">
        <f ca="1">IF(LEFT(tblSales[[#This Row],[Category]],1)="A",RANDBETWEEN(1,4),RANDBETWEEN(2,7))</f>
        <v>3</v>
      </c>
      <c r="P490" s="7">
        <f>IF(COUNTIF($A$2:A490,A490)=1,SUMIFS(tblSales[Revenue],tblSales[Order ID],tblSales[[#This Row],[Order ID]]),"")</f>
        <v>54.99</v>
      </c>
      <c r="Q490" t="str">
        <f>TEXT(tblSales[[#This Row],[Date]],"ddd")</f>
        <v>Sun</v>
      </c>
      <c r="R490">
        <f>1/COUNTIF(tblSales[Order ID],tblSales[[#This Row],[Order ID]])</f>
        <v>1</v>
      </c>
    </row>
    <row r="491" spans="1:18" x14ac:dyDescent="0.35">
      <c r="A491">
        <v>202101</v>
      </c>
      <c r="B491" s="3">
        <v>45483</v>
      </c>
      <c r="C491">
        <v>112165</v>
      </c>
      <c r="D491">
        <v>100250</v>
      </c>
      <c r="E491" t="s">
        <v>781</v>
      </c>
      <c r="F491" t="s">
        <v>797</v>
      </c>
      <c r="G491">
        <v>1</v>
      </c>
      <c r="H491" t="str" cm="1">
        <f t="array" ref="H491">_xlfn._ARRAY(_xlfn._ARRAYROW(_xlfn._xlws.FILTER(tblSizes[[Size]:[Qty]],(tblSizes[Order ID]=tblSales[[#This Row],[Order ID]])*(tblSizes[Product]=tblSales[[#This Row],[Product Name]]),"")))</f>
        <v/>
      </c>
      <c r="I491" s="5">
        <v>189</v>
      </c>
      <c r="J491" t="s">
        <v>775</v>
      </c>
      <c r="K491" t="s">
        <v>776</v>
      </c>
      <c r="L491" s="6" t="s">
        <v>776</v>
      </c>
      <c r="M491" s="5">
        <v>0</v>
      </c>
      <c r="N491" s="7">
        <v>189</v>
      </c>
      <c r="O491">
        <f ca="1">IF(LEFT(tblSales[[#This Row],[Category]],1)="A",RANDBETWEEN(1,4),RANDBETWEEN(2,7))</f>
        <v>4</v>
      </c>
      <c r="P491" s="7">
        <f>IF(COUNTIF($A$2:A491,A491)=1,SUMIFS(tblSales[Revenue],tblSales[Order ID],tblSales[[#This Row],[Order ID]]),"")</f>
        <v>189</v>
      </c>
      <c r="Q491" t="str">
        <f>TEXT(tblSales[[#This Row],[Date]],"ddd")</f>
        <v>Wed</v>
      </c>
      <c r="R491">
        <f>1/COUNTIF(tblSales[Order ID],tblSales[[#This Row],[Order ID]])</f>
        <v>1</v>
      </c>
    </row>
    <row r="492" spans="1:18" x14ac:dyDescent="0.35">
      <c r="A492">
        <v>202102</v>
      </c>
      <c r="B492" s="3">
        <v>45486</v>
      </c>
      <c r="C492">
        <v>107197</v>
      </c>
      <c r="D492">
        <v>200549</v>
      </c>
      <c r="E492" t="s">
        <v>777</v>
      </c>
      <c r="F492" t="s">
        <v>778</v>
      </c>
      <c r="G492">
        <v>1</v>
      </c>
      <c r="H492" t="str" cm="1">
        <f t="array" ref="H492">_xlfn._ARRAY(_xlfn._ARRAYROW(_xlfn._xlws.FILTER(tblSizes[[Size]:[Qty]],(tblSizes[Order ID]=tblSales[[#This Row],[Order ID]])*(tblSizes[Product]=tblSales[[#This Row],[Product Name]]),"")))</f>
        <v/>
      </c>
      <c r="I492" s="5">
        <v>18.989999999999998</v>
      </c>
      <c r="J492" t="s">
        <v>783</v>
      </c>
      <c r="K492" t="s">
        <v>784</v>
      </c>
      <c r="L492" s="6">
        <v>0.1</v>
      </c>
      <c r="M492" s="5">
        <v>1.899</v>
      </c>
      <c r="N492" s="7">
        <v>17.090999999999998</v>
      </c>
      <c r="O492">
        <f ca="1">IF(LEFT(tblSales[[#This Row],[Category]],1)="A",RANDBETWEEN(1,4),RANDBETWEEN(2,7))</f>
        <v>3</v>
      </c>
      <c r="P492" s="7">
        <f>IF(COUNTIF($A$2:A492,A492)=1,SUMIFS(tblSales[Revenue],tblSales[Order ID],tblSales[[#This Row],[Order ID]]),"")</f>
        <v>1211.364</v>
      </c>
      <c r="Q492" t="str">
        <f>TEXT(tblSales[[#This Row],[Date]],"ddd")</f>
        <v>Sat</v>
      </c>
      <c r="R492">
        <f>1/COUNTIF(tblSales[Order ID],tblSales[[#This Row],[Order ID]])</f>
        <v>0.2</v>
      </c>
    </row>
    <row r="493" spans="1:18" x14ac:dyDescent="0.35">
      <c r="A493">
        <v>202102</v>
      </c>
      <c r="B493" s="3">
        <v>45486</v>
      </c>
      <c r="C493">
        <v>107197</v>
      </c>
      <c r="D493">
        <v>100252</v>
      </c>
      <c r="E493" t="s">
        <v>781</v>
      </c>
      <c r="F493" t="s">
        <v>785</v>
      </c>
      <c r="G493">
        <v>1</v>
      </c>
      <c r="H493" t="str" cm="1">
        <f t="array" ref="H493">_xlfn._ARRAY(_xlfn._ARRAYROW(_xlfn._xlws.FILTER(tblSizes[[Size]:[Qty]],(tblSizes[Order ID]=tblSales[[#This Row],[Order ID]])*(tblSizes[Product]=tblSales[[#This Row],[Product Name]]),"")))</f>
        <v/>
      </c>
      <c r="I493" s="5">
        <v>449</v>
      </c>
      <c r="J493" t="s">
        <v>783</v>
      </c>
      <c r="K493" t="s">
        <v>784</v>
      </c>
      <c r="L493" s="6">
        <v>0.1</v>
      </c>
      <c r="M493" s="5">
        <v>44.900000000000006</v>
      </c>
      <c r="N493" s="7">
        <v>404.1</v>
      </c>
      <c r="O493">
        <f ca="1">IF(LEFT(tblSales[[#This Row],[Category]],1)="A",RANDBETWEEN(1,4),RANDBETWEEN(2,7))</f>
        <v>4</v>
      </c>
      <c r="P493" s="7" t="str">
        <f>IF(COUNTIF($A$2:A493,A493)=1,SUMIFS(tblSales[Revenue],tblSales[Order ID],tblSales[[#This Row],[Order ID]]),"")</f>
        <v/>
      </c>
      <c r="Q493" t="str">
        <f>TEXT(tblSales[[#This Row],[Date]],"ddd")</f>
        <v>Sat</v>
      </c>
      <c r="R493">
        <f>1/COUNTIF(tblSales[Order ID],tblSales[[#This Row],[Order ID]])</f>
        <v>0.2</v>
      </c>
    </row>
    <row r="494" spans="1:18" x14ac:dyDescent="0.35">
      <c r="A494">
        <v>202102</v>
      </c>
      <c r="B494" s="3">
        <v>45486</v>
      </c>
      <c r="C494">
        <v>107197</v>
      </c>
      <c r="D494">
        <v>100254</v>
      </c>
      <c r="E494" t="s">
        <v>781</v>
      </c>
      <c r="F494" t="s">
        <v>789</v>
      </c>
      <c r="G494">
        <v>1</v>
      </c>
      <c r="H494" t="str" cm="1">
        <f t="array" ref="H494">_xlfn._ARRAY(_xlfn._ARRAYROW(_xlfn._xlws.FILTER(tblSizes[[Size]:[Qty]],(tblSizes[Order ID]=tblSales[[#This Row],[Order ID]])*(tblSizes[Product]=tblSales[[#This Row],[Product Name]]),"")))</f>
        <v/>
      </c>
      <c r="I494" s="5">
        <v>799</v>
      </c>
      <c r="J494" t="s">
        <v>783</v>
      </c>
      <c r="K494" t="s">
        <v>784</v>
      </c>
      <c r="L494" s="6">
        <v>0.1</v>
      </c>
      <c r="M494" s="5">
        <v>79.900000000000006</v>
      </c>
      <c r="N494" s="7">
        <v>719.1</v>
      </c>
      <c r="O494">
        <f ca="1">IF(LEFT(tblSales[[#This Row],[Category]],1)="A",RANDBETWEEN(1,4),RANDBETWEEN(2,7))</f>
        <v>2</v>
      </c>
      <c r="P494" s="7" t="str">
        <f>IF(COUNTIF($A$2:A494,A494)=1,SUMIFS(tblSales[Revenue],tblSales[Order ID],tblSales[[#This Row],[Order ID]]),"")</f>
        <v/>
      </c>
      <c r="Q494" t="str">
        <f>TEXT(tblSales[[#This Row],[Date]],"ddd")</f>
        <v>Sat</v>
      </c>
      <c r="R494">
        <f>1/COUNTIF(tblSales[Order ID],tblSales[[#This Row],[Order ID]])</f>
        <v>0.2</v>
      </c>
    </row>
    <row r="495" spans="1:18" x14ac:dyDescent="0.35">
      <c r="A495">
        <v>202102</v>
      </c>
      <c r="B495" s="3">
        <v>45486</v>
      </c>
      <c r="C495">
        <v>107197</v>
      </c>
      <c r="D495">
        <v>200549</v>
      </c>
      <c r="E495" t="s">
        <v>777</v>
      </c>
      <c r="F495" t="s">
        <v>778</v>
      </c>
      <c r="G495">
        <v>1</v>
      </c>
      <c r="H495" t="str" cm="1">
        <f t="array" ref="H495">_xlfn._ARRAY(_xlfn._ARRAYROW(_xlfn._xlws.FILTER(tblSizes[[Size]:[Qty]],(tblSizes[Order ID]=tblSales[[#This Row],[Order ID]])*(tblSizes[Product]=tblSales[[#This Row],[Product Name]]),"")))</f>
        <v/>
      </c>
      <c r="I495" s="5">
        <v>18.989999999999998</v>
      </c>
      <c r="J495" t="s">
        <v>783</v>
      </c>
      <c r="K495" t="s">
        <v>784</v>
      </c>
      <c r="L495" s="6">
        <v>0.1</v>
      </c>
      <c r="M495" s="5">
        <v>1.899</v>
      </c>
      <c r="N495" s="7">
        <v>17.090999999999998</v>
      </c>
      <c r="O495">
        <f ca="1">IF(LEFT(tblSales[[#This Row],[Category]],1)="A",RANDBETWEEN(1,4),RANDBETWEEN(2,7))</f>
        <v>4</v>
      </c>
      <c r="P495" s="7" t="str">
        <f>IF(COUNTIF($A$2:A495,A495)=1,SUMIFS(tblSales[Revenue],tblSales[Order ID],tblSales[[#This Row],[Order ID]]),"")</f>
        <v/>
      </c>
      <c r="Q495" t="str">
        <f>TEXT(tblSales[[#This Row],[Date]],"ddd")</f>
        <v>Sat</v>
      </c>
      <c r="R495">
        <f>1/COUNTIF(tblSales[Order ID],tblSales[[#This Row],[Order ID]])</f>
        <v>0.2</v>
      </c>
    </row>
    <row r="496" spans="1:18" x14ac:dyDescent="0.35">
      <c r="A496">
        <v>202102</v>
      </c>
      <c r="B496" s="3">
        <v>45486</v>
      </c>
      <c r="C496">
        <v>107197</v>
      </c>
      <c r="D496">
        <v>300185</v>
      </c>
      <c r="E496" t="s">
        <v>773</v>
      </c>
      <c r="F496" t="s">
        <v>787</v>
      </c>
      <c r="G496">
        <v>2</v>
      </c>
      <c r="H496" t="str" cm="1">
        <f t="array" ref="H496">_xlfn._ARRAY(_xlfn._ARRAYROW(_xlfn._xlws.FILTER(tblSizes[[Size]:[Qty]],(tblSizes[Order ID]=tblSales[[#This Row],[Order ID]])*(tblSizes[Product]=tblSales[[#This Row],[Product Name]]),"")))</f>
        <v/>
      </c>
      <c r="I496" s="5">
        <v>29.99</v>
      </c>
      <c r="J496" t="s">
        <v>783</v>
      </c>
      <c r="K496" t="s">
        <v>784</v>
      </c>
      <c r="L496" s="6">
        <v>0.1</v>
      </c>
      <c r="M496" s="5">
        <v>5.9980000000000002</v>
      </c>
      <c r="N496" s="7">
        <v>53.981999999999999</v>
      </c>
      <c r="O496">
        <f ca="1">IF(LEFT(tblSales[[#This Row],[Category]],1)="A",RANDBETWEEN(1,4),RANDBETWEEN(2,7))</f>
        <v>1</v>
      </c>
      <c r="P496" s="7" t="str">
        <f>IF(COUNTIF($A$2:A496,A496)=1,SUMIFS(tblSales[Revenue],tblSales[Order ID],tblSales[[#This Row],[Order ID]]),"")</f>
        <v/>
      </c>
      <c r="Q496" t="str">
        <f>TEXT(tblSales[[#This Row],[Date]],"ddd")</f>
        <v>Sat</v>
      </c>
      <c r="R496">
        <f>1/COUNTIF(tblSales[Order ID],tblSales[[#This Row],[Order ID]])</f>
        <v>0.2</v>
      </c>
    </row>
    <row r="497" spans="1:18" x14ac:dyDescent="0.35">
      <c r="A497">
        <v>202103</v>
      </c>
      <c r="B497" s="3">
        <v>45485</v>
      </c>
      <c r="C497">
        <v>118641</v>
      </c>
      <c r="D497">
        <v>200559</v>
      </c>
      <c r="E497" t="s">
        <v>777</v>
      </c>
      <c r="F497" t="s">
        <v>780</v>
      </c>
      <c r="G497">
        <v>1</v>
      </c>
      <c r="H497" t="str" cm="1">
        <f t="array" ref="H497">_xlfn._ARRAY(_xlfn._ARRAYROW(_xlfn._xlws.FILTER(tblSizes[[Size]:[Qty]],(tblSizes[Order ID]=tblSales[[#This Row],[Order ID]])*(tblSizes[Product]=tblSales[[#This Row],[Product Name]]),"")))</f>
        <v/>
      </c>
      <c r="I497" s="5">
        <v>59.99</v>
      </c>
      <c r="J497" t="s">
        <v>775</v>
      </c>
      <c r="K497" t="s">
        <v>776</v>
      </c>
      <c r="L497" s="6" t="s">
        <v>776</v>
      </c>
      <c r="M497" s="5">
        <v>0</v>
      </c>
      <c r="N497" s="7">
        <v>59.99</v>
      </c>
      <c r="O497">
        <f ca="1">IF(LEFT(tblSales[[#This Row],[Category]],1)="A",RANDBETWEEN(1,4),RANDBETWEEN(2,7))</f>
        <v>1</v>
      </c>
      <c r="P497" s="7">
        <f>IF(COUNTIF($A$2:A497,A497)=1,SUMIFS(tblSales[Revenue],tblSales[Order ID],tblSales[[#This Row],[Order ID]]),"")</f>
        <v>1890.97</v>
      </c>
      <c r="Q497" t="str">
        <f>TEXT(tblSales[[#This Row],[Date]],"ddd")</f>
        <v>Fri</v>
      </c>
      <c r="R497">
        <f>1/COUNTIF(tblSales[Order ID],tblSales[[#This Row],[Order ID]])</f>
        <v>0.25</v>
      </c>
    </row>
    <row r="498" spans="1:18" x14ac:dyDescent="0.35">
      <c r="A498">
        <v>202103</v>
      </c>
      <c r="B498" s="3">
        <v>45485</v>
      </c>
      <c r="C498">
        <v>118641</v>
      </c>
      <c r="D498">
        <v>100254</v>
      </c>
      <c r="E498" t="s">
        <v>781</v>
      </c>
      <c r="F498" t="s">
        <v>789</v>
      </c>
      <c r="G498">
        <v>2</v>
      </c>
      <c r="H498" t="str" cm="1">
        <f t="array" ref="H498">_xlfn._ARRAY(_xlfn._ARRAYROW(_xlfn._xlws.FILTER(tblSizes[[Size]:[Qty]],(tblSizes[Order ID]=tblSales[[#This Row],[Order ID]])*(tblSizes[Product]=tblSales[[#This Row],[Product Name]]),"")))</f>
        <v/>
      </c>
      <c r="I498" s="5">
        <v>799</v>
      </c>
      <c r="J498" t="s">
        <v>775</v>
      </c>
      <c r="K498" t="s">
        <v>776</v>
      </c>
      <c r="L498" s="6" t="s">
        <v>776</v>
      </c>
      <c r="M498" s="5">
        <v>0</v>
      </c>
      <c r="N498" s="7">
        <v>1598</v>
      </c>
      <c r="O498">
        <f ca="1">IF(LEFT(tblSales[[#This Row],[Category]],1)="A",RANDBETWEEN(1,4),RANDBETWEEN(2,7))</f>
        <v>2</v>
      </c>
      <c r="P498" s="7" t="str">
        <f>IF(COUNTIF($A$2:A498,A498)=1,SUMIFS(tblSales[Revenue],tblSales[Order ID],tblSales[[#This Row],[Order ID]]),"")</f>
        <v/>
      </c>
      <c r="Q498" t="str">
        <f>TEXT(tblSales[[#This Row],[Date]],"ddd")</f>
        <v>Fri</v>
      </c>
      <c r="R498">
        <f>1/COUNTIF(tblSales[Order ID],tblSales[[#This Row],[Order ID]])</f>
        <v>0.25</v>
      </c>
    </row>
    <row r="499" spans="1:18" x14ac:dyDescent="0.35">
      <c r="A499">
        <v>202103</v>
      </c>
      <c r="B499" s="3">
        <v>45485</v>
      </c>
      <c r="C499">
        <v>118641</v>
      </c>
      <c r="D499">
        <v>100250</v>
      </c>
      <c r="E499" t="s">
        <v>781</v>
      </c>
      <c r="F499" t="s">
        <v>797</v>
      </c>
      <c r="G499">
        <v>1</v>
      </c>
      <c r="H499" t="str" cm="1">
        <f t="array" ref="H499">_xlfn._ARRAY(_xlfn._ARRAYROW(_xlfn._xlws.FILTER(tblSizes[[Size]:[Qty]],(tblSizes[Order ID]=tblSales[[#This Row],[Order ID]])*(tblSizes[Product]=tblSales[[#This Row],[Product Name]]),"")))</f>
        <v/>
      </c>
      <c r="I499" s="5">
        <v>189</v>
      </c>
      <c r="J499" t="s">
        <v>775</v>
      </c>
      <c r="K499" t="s">
        <v>776</v>
      </c>
      <c r="L499" s="6" t="s">
        <v>776</v>
      </c>
      <c r="M499" s="5">
        <v>0</v>
      </c>
      <c r="N499" s="7">
        <v>189</v>
      </c>
      <c r="O499">
        <f ca="1">IF(LEFT(tblSales[[#This Row],[Category]],1)="A",RANDBETWEEN(1,4),RANDBETWEEN(2,7))</f>
        <v>2</v>
      </c>
      <c r="P499" s="7" t="str">
        <f>IF(COUNTIF($A$2:A499,A499)=1,SUMIFS(tblSales[Revenue],tblSales[Order ID],tblSales[[#This Row],[Order ID]]),"")</f>
        <v/>
      </c>
      <c r="Q499" t="str">
        <f>TEXT(tblSales[[#This Row],[Date]],"ddd")</f>
        <v>Fri</v>
      </c>
      <c r="R499">
        <f>1/COUNTIF(tblSales[Order ID],tblSales[[#This Row],[Order ID]])</f>
        <v>0.25</v>
      </c>
    </row>
    <row r="500" spans="1:18" x14ac:dyDescent="0.35">
      <c r="A500">
        <v>202103</v>
      </c>
      <c r="B500" s="3">
        <v>45485</v>
      </c>
      <c r="C500">
        <v>118641</v>
      </c>
      <c r="D500">
        <v>300191</v>
      </c>
      <c r="E500" t="s">
        <v>773</v>
      </c>
      <c r="F500" t="s">
        <v>791</v>
      </c>
      <c r="G500">
        <v>2</v>
      </c>
      <c r="H500" t="str" cm="1">
        <f t="array" ref="H500">_xlfn._ARRAY(_xlfn._ARRAYROW(_xlfn._xlws.FILTER(tblSizes[[Size]:[Qty]],(tblSizes[Order ID]=tblSales[[#This Row],[Order ID]])*(tblSizes[Product]=tblSales[[#This Row],[Product Name]]),"")))</f>
        <v/>
      </c>
      <c r="I500" s="5">
        <v>21.99</v>
      </c>
      <c r="J500" t="s">
        <v>775</v>
      </c>
      <c r="K500" t="s">
        <v>776</v>
      </c>
      <c r="L500" s="6" t="s">
        <v>776</v>
      </c>
      <c r="M500" s="5">
        <v>0</v>
      </c>
      <c r="N500" s="7">
        <v>43.98</v>
      </c>
      <c r="O500">
        <f ca="1">IF(LEFT(tblSales[[#This Row],[Category]],1)="A",RANDBETWEEN(1,4),RANDBETWEEN(2,7))</f>
        <v>2</v>
      </c>
      <c r="P500" s="7" t="str">
        <f>IF(COUNTIF($A$2:A500,A500)=1,SUMIFS(tblSales[Revenue],tblSales[Order ID],tblSales[[#This Row],[Order ID]]),"")</f>
        <v/>
      </c>
      <c r="Q500" t="str">
        <f>TEXT(tblSales[[#This Row],[Date]],"ddd")</f>
        <v>Fri</v>
      </c>
      <c r="R500">
        <f>1/COUNTIF(tblSales[Order ID],tblSales[[#This Row],[Order ID]])</f>
        <v>0.25</v>
      </c>
    </row>
    <row r="501" spans="1:18" x14ac:dyDescent="0.35">
      <c r="A501">
        <v>202104</v>
      </c>
      <c r="B501" s="3">
        <v>45485</v>
      </c>
      <c r="C501">
        <v>129955</v>
      </c>
      <c r="D501">
        <v>300191</v>
      </c>
      <c r="E501" t="s">
        <v>773</v>
      </c>
      <c r="F501" t="s">
        <v>791</v>
      </c>
      <c r="G501">
        <v>1</v>
      </c>
      <c r="H501" t="str" cm="1">
        <f t="array" ref="H501">_xlfn._ARRAY(_xlfn._ARRAYROW(_xlfn._xlws.FILTER(tblSizes[[Size]:[Qty]],(tblSizes[Order ID]=tblSales[[#This Row],[Order ID]])*(tblSizes[Product]=tblSales[[#This Row],[Product Name]]),"")))</f>
        <v/>
      </c>
      <c r="I501" s="5">
        <v>21.99</v>
      </c>
      <c r="J501" t="s">
        <v>775</v>
      </c>
      <c r="K501" t="s">
        <v>776</v>
      </c>
      <c r="L501" s="6" t="s">
        <v>776</v>
      </c>
      <c r="M501" s="5">
        <v>0</v>
      </c>
      <c r="N501" s="7">
        <v>21.99</v>
      </c>
      <c r="O501">
        <f ca="1">IF(LEFT(tblSales[[#This Row],[Category]],1)="A",RANDBETWEEN(1,4),RANDBETWEEN(2,7))</f>
        <v>2</v>
      </c>
      <c r="P501" s="7">
        <f>IF(COUNTIF($A$2:A501,A501)=1,SUMIFS(tblSales[Revenue],tblSales[Order ID],tblSales[[#This Row],[Order ID]]),"")</f>
        <v>101.97999999999999</v>
      </c>
      <c r="Q501" t="str">
        <f>TEXT(tblSales[[#This Row],[Date]],"ddd")</f>
        <v>Fri</v>
      </c>
      <c r="R501">
        <f>1/COUNTIF(tblSales[Order ID],tblSales[[#This Row],[Order ID]])</f>
        <v>0.5</v>
      </c>
    </row>
    <row r="502" spans="1:18" x14ac:dyDescent="0.35">
      <c r="A502">
        <v>202104</v>
      </c>
      <c r="B502" s="3">
        <v>45485</v>
      </c>
      <c r="C502">
        <v>129955</v>
      </c>
      <c r="D502">
        <v>200551</v>
      </c>
      <c r="E502" t="s">
        <v>777</v>
      </c>
      <c r="F502" t="s">
        <v>807</v>
      </c>
      <c r="G502">
        <v>1</v>
      </c>
      <c r="H502" t="str" cm="1">
        <f t="array" ref="H502">_xlfn._ARRAY(_xlfn._ARRAYROW(_xlfn._xlws.FILTER(tblSizes[[Size]:[Qty]],(tblSizes[Order ID]=tblSales[[#This Row],[Order ID]])*(tblSizes[Product]=tblSales[[#This Row],[Product Name]]),"")))</f>
        <v/>
      </c>
      <c r="I502" s="5">
        <v>79.989999999999995</v>
      </c>
      <c r="J502" t="s">
        <v>775</v>
      </c>
      <c r="K502" t="s">
        <v>776</v>
      </c>
      <c r="L502" s="6" t="s">
        <v>776</v>
      </c>
      <c r="M502" s="5">
        <v>0</v>
      </c>
      <c r="N502" s="7">
        <v>79.989999999999995</v>
      </c>
      <c r="O502">
        <f ca="1">IF(LEFT(tblSales[[#This Row],[Category]],1)="A",RANDBETWEEN(1,4),RANDBETWEEN(2,7))</f>
        <v>4</v>
      </c>
      <c r="P502" s="7" t="str">
        <f>IF(COUNTIF($A$2:A502,A502)=1,SUMIFS(tblSales[Revenue],tblSales[Order ID],tblSales[[#This Row],[Order ID]]),"")</f>
        <v/>
      </c>
      <c r="Q502" t="str">
        <f>TEXT(tblSales[[#This Row],[Date]],"ddd")</f>
        <v>Fri</v>
      </c>
      <c r="R502">
        <f>1/COUNTIF(tblSales[Order ID],tblSales[[#This Row],[Order ID]])</f>
        <v>0.5</v>
      </c>
    </row>
    <row r="503" spans="1:18" x14ac:dyDescent="0.35">
      <c r="A503">
        <v>202105</v>
      </c>
      <c r="B503" s="3">
        <v>45485</v>
      </c>
      <c r="C503">
        <v>102594</v>
      </c>
      <c r="D503">
        <v>200552</v>
      </c>
      <c r="E503" t="s">
        <v>777</v>
      </c>
      <c r="F503" t="s">
        <v>798</v>
      </c>
      <c r="G503">
        <v>1</v>
      </c>
      <c r="H503" t="str" cm="1">
        <f t="array" ref="H503">_xlfn._ARRAY(_xlfn._ARRAYROW(_xlfn._xlws.FILTER(tblSizes[[Size]:[Qty]],(tblSizes[Order ID]=tblSales[[#This Row],[Order ID]])*(tblSizes[Product]=tblSales[[#This Row],[Product Name]]),"")))</f>
        <v/>
      </c>
      <c r="I503" s="5">
        <v>49.99</v>
      </c>
      <c r="J503" t="s">
        <v>775</v>
      </c>
      <c r="K503" t="s">
        <v>776</v>
      </c>
      <c r="L503" s="6" t="s">
        <v>776</v>
      </c>
      <c r="M503" s="5">
        <v>0</v>
      </c>
      <c r="N503" s="7">
        <v>49.99</v>
      </c>
      <c r="O503">
        <f ca="1">IF(LEFT(tblSales[[#This Row],[Category]],1)="A",RANDBETWEEN(1,4),RANDBETWEEN(2,7))</f>
        <v>1</v>
      </c>
      <c r="P503" s="7">
        <f>IF(COUNTIF($A$2:A503,A503)=1,SUMIFS(tblSales[Revenue],tblSales[Order ID],tblSales[[#This Row],[Order ID]]),"")</f>
        <v>3494.9799999999996</v>
      </c>
      <c r="Q503" t="str">
        <f>TEXT(tblSales[[#This Row],[Date]],"ddd")</f>
        <v>Fri</v>
      </c>
      <c r="R503">
        <f>1/COUNTIF(tblSales[Order ID],tblSales[[#This Row],[Order ID]])</f>
        <v>0.25</v>
      </c>
    </row>
    <row r="504" spans="1:18" x14ac:dyDescent="0.35">
      <c r="A504">
        <v>202105</v>
      </c>
      <c r="B504" s="3">
        <v>45485</v>
      </c>
      <c r="C504">
        <v>102594</v>
      </c>
      <c r="D504">
        <v>100254</v>
      </c>
      <c r="E504" t="s">
        <v>781</v>
      </c>
      <c r="F504" t="s">
        <v>789</v>
      </c>
      <c r="G504">
        <v>4</v>
      </c>
      <c r="H504" t="str" cm="1">
        <f t="array" ref="H504">_xlfn._ARRAY(_xlfn._ARRAYROW(_xlfn._xlws.FILTER(tblSizes[[Size]:[Qty]],(tblSizes[Order ID]=tblSales[[#This Row],[Order ID]])*(tblSizes[Product]=tblSales[[#This Row],[Product Name]]),"")))</f>
        <v/>
      </c>
      <c r="I504" s="5">
        <v>799</v>
      </c>
      <c r="J504" t="s">
        <v>775</v>
      </c>
      <c r="K504" t="s">
        <v>776</v>
      </c>
      <c r="L504" s="6" t="s">
        <v>776</v>
      </c>
      <c r="M504" s="5">
        <v>0</v>
      </c>
      <c r="N504" s="7">
        <v>3196</v>
      </c>
      <c r="O504">
        <f ca="1">IF(LEFT(tblSales[[#This Row],[Category]],1)="A",RANDBETWEEN(1,4),RANDBETWEEN(2,7))</f>
        <v>4</v>
      </c>
      <c r="P504" s="7" t="str">
        <f>IF(COUNTIF($A$2:A504,A504)=1,SUMIFS(tblSales[Revenue],tblSales[Order ID],tblSales[[#This Row],[Order ID]]),"")</f>
        <v/>
      </c>
      <c r="Q504" t="str">
        <f>TEXT(tblSales[[#This Row],[Date]],"ddd")</f>
        <v>Fri</v>
      </c>
      <c r="R504">
        <f>1/COUNTIF(tblSales[Order ID],tblSales[[#This Row],[Order ID]])</f>
        <v>0.25</v>
      </c>
    </row>
    <row r="505" spans="1:18" x14ac:dyDescent="0.35">
      <c r="A505">
        <v>202105</v>
      </c>
      <c r="B505" s="3">
        <v>45485</v>
      </c>
      <c r="C505">
        <v>102594</v>
      </c>
      <c r="D505">
        <v>200559</v>
      </c>
      <c r="E505" t="s">
        <v>777</v>
      </c>
      <c r="F505" t="s">
        <v>780</v>
      </c>
      <c r="G505">
        <v>1</v>
      </c>
      <c r="H505" t="str" cm="1">
        <f t="array" ref="H505">_xlfn._ARRAY(_xlfn._ARRAYROW(_xlfn._xlws.FILTER(tblSizes[[Size]:[Qty]],(tblSizes[Order ID]=tblSales[[#This Row],[Order ID]])*(tblSizes[Product]=tblSales[[#This Row],[Product Name]]),"")))</f>
        <v/>
      </c>
      <c r="I505" s="5">
        <v>59.99</v>
      </c>
      <c r="J505" t="s">
        <v>775</v>
      </c>
      <c r="K505" t="s">
        <v>776</v>
      </c>
      <c r="L505" s="6" t="s">
        <v>776</v>
      </c>
      <c r="M505" s="5">
        <v>0</v>
      </c>
      <c r="N505" s="7">
        <v>59.99</v>
      </c>
      <c r="O505">
        <f ca="1">IF(LEFT(tblSales[[#This Row],[Category]],1)="A",RANDBETWEEN(1,4),RANDBETWEEN(2,7))</f>
        <v>4</v>
      </c>
      <c r="P505" s="7" t="str">
        <f>IF(COUNTIF($A$2:A505,A505)=1,SUMIFS(tblSales[Revenue],tblSales[Order ID],tblSales[[#This Row],[Order ID]]),"")</f>
        <v/>
      </c>
      <c r="Q505" t="str">
        <f>TEXT(tblSales[[#This Row],[Date]],"ddd")</f>
        <v>Fri</v>
      </c>
      <c r="R505">
        <f>1/COUNTIF(tblSales[Order ID],tblSales[[#This Row],[Order ID]])</f>
        <v>0.25</v>
      </c>
    </row>
    <row r="506" spans="1:18" x14ac:dyDescent="0.35">
      <c r="A506">
        <v>202105</v>
      </c>
      <c r="B506" s="3">
        <v>45485</v>
      </c>
      <c r="C506">
        <v>102594</v>
      </c>
      <c r="D506">
        <v>100250</v>
      </c>
      <c r="E506" t="s">
        <v>781</v>
      </c>
      <c r="F506" t="s">
        <v>797</v>
      </c>
      <c r="G506">
        <v>1</v>
      </c>
      <c r="H506" t="str" cm="1">
        <f t="array" ref="H506">_xlfn._ARRAY(_xlfn._ARRAYROW(_xlfn._xlws.FILTER(tblSizes[[Size]:[Qty]],(tblSizes[Order ID]=tblSales[[#This Row],[Order ID]])*(tblSizes[Product]=tblSales[[#This Row],[Product Name]]),"")))</f>
        <v/>
      </c>
      <c r="I506" s="5">
        <v>189</v>
      </c>
      <c r="J506" t="s">
        <v>775</v>
      </c>
      <c r="K506" t="s">
        <v>776</v>
      </c>
      <c r="L506" s="6" t="s">
        <v>776</v>
      </c>
      <c r="M506" s="5">
        <v>0</v>
      </c>
      <c r="N506" s="7">
        <v>189</v>
      </c>
      <c r="O506">
        <f ca="1">IF(LEFT(tblSales[[#This Row],[Category]],1)="A",RANDBETWEEN(1,4),RANDBETWEEN(2,7))</f>
        <v>4</v>
      </c>
      <c r="P506" s="7" t="str">
        <f>IF(COUNTIF($A$2:A506,A506)=1,SUMIFS(tblSales[Revenue],tblSales[Order ID],tblSales[[#This Row],[Order ID]]),"")</f>
        <v/>
      </c>
      <c r="Q506" t="str">
        <f>TEXT(tblSales[[#This Row],[Date]],"ddd")</f>
        <v>Fri</v>
      </c>
      <c r="R506">
        <f>1/COUNTIF(tblSales[Order ID],tblSales[[#This Row],[Order ID]])</f>
        <v>0.25</v>
      </c>
    </row>
    <row r="507" spans="1:18" x14ac:dyDescent="0.35">
      <c r="A507">
        <v>202106</v>
      </c>
      <c r="B507" s="3">
        <v>45489</v>
      </c>
      <c r="C507">
        <v>106698</v>
      </c>
      <c r="D507">
        <v>200559</v>
      </c>
      <c r="E507" t="s">
        <v>777</v>
      </c>
      <c r="F507" t="s">
        <v>807</v>
      </c>
      <c r="G507">
        <v>1</v>
      </c>
      <c r="H507" t="str" cm="1">
        <f t="array" ref="H507">_xlfn._ARRAY(_xlfn._ARRAYROW(_xlfn._xlws.FILTER(tblSizes[[Size]:[Qty]],(tblSizes[Order ID]=tblSales[[#This Row],[Order ID]])*(tblSizes[Product]=tblSales[[#This Row],[Product Name]]),"")))</f>
        <v/>
      </c>
      <c r="I507" s="5">
        <v>79.989999999999995</v>
      </c>
      <c r="J507" t="s">
        <v>775</v>
      </c>
      <c r="K507" t="s">
        <v>776</v>
      </c>
      <c r="L507" s="6" t="s">
        <v>776</v>
      </c>
      <c r="M507" s="5">
        <v>0</v>
      </c>
      <c r="N507" s="7">
        <v>59.99</v>
      </c>
      <c r="O507">
        <f ca="1">IF(LEFT(tblSales[[#This Row],[Category]],1)="A",RANDBETWEEN(1,4),RANDBETWEEN(2,7))</f>
        <v>4</v>
      </c>
      <c r="P507" s="7">
        <f>IF(COUNTIF($A$2:A507,A507)=1,SUMIFS(tblSales[Revenue],tblSales[Order ID],tblSales[[#This Row],[Order ID]]),"")</f>
        <v>839.96</v>
      </c>
      <c r="Q507" t="str">
        <f>TEXT(tblSales[[#This Row],[Date]],"ddd")</f>
        <v>Tue</v>
      </c>
      <c r="R507">
        <f>1/COUNTIF(tblSales[Order ID],tblSales[[#This Row],[Order ID]])</f>
        <v>0.2</v>
      </c>
    </row>
    <row r="508" spans="1:18" x14ac:dyDescent="0.35">
      <c r="A508">
        <v>202106</v>
      </c>
      <c r="B508" s="3">
        <v>45489</v>
      </c>
      <c r="C508">
        <v>106698</v>
      </c>
      <c r="D508">
        <v>100250</v>
      </c>
      <c r="E508" t="s">
        <v>781</v>
      </c>
      <c r="F508" t="s">
        <v>797</v>
      </c>
      <c r="G508">
        <v>1</v>
      </c>
      <c r="H508" t="str" cm="1">
        <f t="array" ref="H508">_xlfn._ARRAY(_xlfn._ARRAYROW(_xlfn._xlws.FILTER(tblSizes[[Size]:[Qty]],(tblSizes[Order ID]=tblSales[[#This Row],[Order ID]])*(tblSizes[Product]=tblSales[[#This Row],[Product Name]]),"")))</f>
        <v/>
      </c>
      <c r="I508" s="5">
        <v>189</v>
      </c>
      <c r="J508" t="s">
        <v>775</v>
      </c>
      <c r="K508" t="s">
        <v>776</v>
      </c>
      <c r="L508" s="6" t="s">
        <v>776</v>
      </c>
      <c r="M508" s="5">
        <v>0</v>
      </c>
      <c r="N508" s="7">
        <v>189</v>
      </c>
      <c r="O508">
        <f ca="1">IF(LEFT(tblSales[[#This Row],[Category]],1)="A",RANDBETWEEN(1,4),RANDBETWEEN(2,7))</f>
        <v>6</v>
      </c>
      <c r="P508" s="7" t="str">
        <f>IF(COUNTIF($A$2:A508,A508)=1,SUMIFS(tblSales[Revenue],tblSales[Order ID],tblSales[[#This Row],[Order ID]]),"")</f>
        <v/>
      </c>
      <c r="Q508" t="str">
        <f>TEXT(tblSales[[#This Row],[Date]],"ddd")</f>
        <v>Tue</v>
      </c>
      <c r="R508">
        <f>1/COUNTIF(tblSales[Order ID],tblSales[[#This Row],[Order ID]])</f>
        <v>0.2</v>
      </c>
    </row>
    <row r="509" spans="1:18" x14ac:dyDescent="0.35">
      <c r="A509">
        <v>202106</v>
      </c>
      <c r="B509" s="3">
        <v>45489</v>
      </c>
      <c r="C509">
        <v>106698</v>
      </c>
      <c r="D509">
        <v>100252</v>
      </c>
      <c r="E509" t="s">
        <v>781</v>
      </c>
      <c r="F509" t="s">
        <v>785</v>
      </c>
      <c r="G509">
        <v>1</v>
      </c>
      <c r="H509" t="str" cm="1">
        <f t="array" ref="H509">_xlfn._ARRAY(_xlfn._ARRAYROW(_xlfn._xlws.FILTER(tblSizes[[Size]:[Qty]],(tblSizes[Order ID]=tblSales[[#This Row],[Order ID]])*(tblSizes[Product]=tblSales[[#This Row],[Product Name]]),"")))</f>
        <v/>
      </c>
      <c r="I509" s="5">
        <v>449</v>
      </c>
      <c r="J509" t="s">
        <v>775</v>
      </c>
      <c r="K509" t="s">
        <v>776</v>
      </c>
      <c r="L509" s="6" t="s">
        <v>776</v>
      </c>
      <c r="M509" s="5">
        <v>0</v>
      </c>
      <c r="N509" s="7">
        <v>449</v>
      </c>
      <c r="O509">
        <f ca="1">IF(LEFT(tblSales[[#This Row],[Category]],1)="A",RANDBETWEEN(1,4),RANDBETWEEN(2,7))</f>
        <v>2</v>
      </c>
      <c r="P509" s="7" t="str">
        <f>IF(COUNTIF($A$2:A509,A509)=1,SUMIFS(tblSales[Revenue],tblSales[Order ID],tblSales[[#This Row],[Order ID]]),"")</f>
        <v/>
      </c>
      <c r="Q509" t="str">
        <f>TEXT(tblSales[[#This Row],[Date]],"ddd")</f>
        <v>Tue</v>
      </c>
      <c r="R509">
        <f>1/COUNTIF(tblSales[Order ID],tblSales[[#This Row],[Order ID]])</f>
        <v>0.2</v>
      </c>
    </row>
    <row r="510" spans="1:18" x14ac:dyDescent="0.35">
      <c r="A510">
        <v>202106</v>
      </c>
      <c r="B510" s="3">
        <v>45489</v>
      </c>
      <c r="C510">
        <v>106698</v>
      </c>
      <c r="D510">
        <v>200559</v>
      </c>
      <c r="E510" t="s">
        <v>777</v>
      </c>
      <c r="F510" t="s">
        <v>780</v>
      </c>
      <c r="G510">
        <v>2</v>
      </c>
      <c r="H510" t="str" cm="1">
        <f t="array" ref="H510">_xlfn._ARRAY(_xlfn._ARRAYROW(_xlfn._xlws.FILTER(tblSizes[[Size]:[Qty]],(tblSizes[Order ID]=tblSales[[#This Row],[Order ID]])*(tblSizes[Product]=tblSales[[#This Row],[Product Name]]),"")))</f>
        <v/>
      </c>
      <c r="I510" s="5">
        <v>59.99</v>
      </c>
      <c r="J510" t="s">
        <v>775</v>
      </c>
      <c r="K510" t="s">
        <v>776</v>
      </c>
      <c r="L510" s="6" t="s">
        <v>776</v>
      </c>
      <c r="M510" s="5">
        <v>0</v>
      </c>
      <c r="N510" s="7">
        <v>119.98</v>
      </c>
      <c r="O510">
        <f ca="1">IF(LEFT(tblSales[[#This Row],[Category]],1)="A",RANDBETWEEN(1,4),RANDBETWEEN(2,7))</f>
        <v>1</v>
      </c>
      <c r="P510" s="7" t="str">
        <f>IF(COUNTIF($A$2:A510,A510)=1,SUMIFS(tblSales[Revenue],tblSales[Order ID],tblSales[[#This Row],[Order ID]]),"")</f>
        <v/>
      </c>
      <c r="Q510" t="str">
        <f>TEXT(tblSales[[#This Row],[Date]],"ddd")</f>
        <v>Tue</v>
      </c>
      <c r="R510">
        <f>1/COUNTIF(tblSales[Order ID],tblSales[[#This Row],[Order ID]])</f>
        <v>0.2</v>
      </c>
    </row>
    <row r="511" spans="1:18" x14ac:dyDescent="0.35">
      <c r="A511">
        <v>202106</v>
      </c>
      <c r="B511" s="3">
        <v>45489</v>
      </c>
      <c r="C511">
        <v>106698</v>
      </c>
      <c r="D511">
        <v>300191</v>
      </c>
      <c r="E511" t="s">
        <v>773</v>
      </c>
      <c r="F511" t="s">
        <v>791</v>
      </c>
      <c r="G511">
        <v>1</v>
      </c>
      <c r="H511" t="str" cm="1">
        <f t="array" ref="H511">_xlfn._ARRAY(_xlfn._ARRAYROW(_xlfn._xlws.FILTER(tblSizes[[Size]:[Qty]],(tblSizes[Order ID]=tblSales[[#This Row],[Order ID]])*(tblSizes[Product]=tblSales[[#This Row],[Product Name]]),"")))</f>
        <v/>
      </c>
      <c r="I511" s="5">
        <v>21.99</v>
      </c>
      <c r="J511" t="s">
        <v>775</v>
      </c>
      <c r="K511" t="s">
        <v>776</v>
      </c>
      <c r="L511" s="6" t="s">
        <v>776</v>
      </c>
      <c r="M511" s="5">
        <v>0</v>
      </c>
      <c r="N511" s="7">
        <v>21.99</v>
      </c>
      <c r="O511">
        <f ca="1">IF(LEFT(tblSales[[#This Row],[Category]],1)="A",RANDBETWEEN(1,4),RANDBETWEEN(2,7))</f>
        <v>2</v>
      </c>
      <c r="P511" s="7" t="str">
        <f>IF(COUNTIF($A$2:A511,A511)=1,SUMIFS(tblSales[Revenue],tblSales[Order ID],tblSales[[#This Row],[Order ID]]),"")</f>
        <v/>
      </c>
      <c r="Q511" t="str">
        <f>TEXT(tblSales[[#This Row],[Date]],"ddd")</f>
        <v>Tue</v>
      </c>
      <c r="R511">
        <f>1/COUNTIF(tblSales[Order ID],tblSales[[#This Row],[Order ID]])</f>
        <v>0.2</v>
      </c>
    </row>
    <row r="512" spans="1:18" x14ac:dyDescent="0.35">
      <c r="A512">
        <v>202107</v>
      </c>
      <c r="B512" s="3">
        <v>45490</v>
      </c>
      <c r="C512">
        <v>117255</v>
      </c>
      <c r="D512">
        <v>300191</v>
      </c>
      <c r="E512" t="s">
        <v>773</v>
      </c>
      <c r="F512" t="s">
        <v>791</v>
      </c>
      <c r="G512">
        <v>1</v>
      </c>
      <c r="H512" t="str" cm="1">
        <f t="array" ref="H512">_xlfn._ARRAY(_xlfn._ARRAYROW(_xlfn._xlws.FILTER(tblSizes[[Size]:[Qty]],(tblSizes[Order ID]=tblSales[[#This Row],[Order ID]])*(tblSizes[Product]=tblSales[[#This Row],[Product Name]]),"")))</f>
        <v/>
      </c>
      <c r="I512" s="5">
        <v>21.99</v>
      </c>
      <c r="J512" t="s">
        <v>775</v>
      </c>
      <c r="K512" t="s">
        <v>776</v>
      </c>
      <c r="L512" s="6" t="s">
        <v>776</v>
      </c>
      <c r="M512" s="5">
        <v>0</v>
      </c>
      <c r="N512" s="7">
        <v>21.99</v>
      </c>
      <c r="O512">
        <f ca="1">IF(LEFT(tblSales[[#This Row],[Category]],1)="A",RANDBETWEEN(1,4),RANDBETWEEN(2,7))</f>
        <v>3</v>
      </c>
      <c r="P512" s="7">
        <f>IF(COUNTIF($A$2:A512,A512)=1,SUMIFS(tblSales[Revenue],tblSales[Order ID],tblSales[[#This Row],[Order ID]]),"")</f>
        <v>43.98</v>
      </c>
      <c r="Q512" t="str">
        <f>TEXT(tblSales[[#This Row],[Date]],"ddd")</f>
        <v>Wed</v>
      </c>
      <c r="R512">
        <f>1/COUNTIF(tblSales[Order ID],tblSales[[#This Row],[Order ID]])</f>
        <v>0.5</v>
      </c>
    </row>
    <row r="513" spans="1:18" x14ac:dyDescent="0.35">
      <c r="A513">
        <v>202107</v>
      </c>
      <c r="B513" s="3">
        <v>45490</v>
      </c>
      <c r="C513">
        <v>117255</v>
      </c>
      <c r="D513">
        <v>300191</v>
      </c>
      <c r="E513" t="s">
        <v>773</v>
      </c>
      <c r="F513" t="s">
        <v>791</v>
      </c>
      <c r="G513">
        <v>1</v>
      </c>
      <c r="H513" t="str" cm="1">
        <f t="array" ref="H513">_xlfn._ARRAY(_xlfn._ARRAYROW(_xlfn._xlws.FILTER(tblSizes[[Size]:[Qty]],(tblSizes[Order ID]=tblSales[[#This Row],[Order ID]])*(tblSizes[Product]=tblSales[[#This Row],[Product Name]]),"")))</f>
        <v/>
      </c>
      <c r="I513" s="5">
        <v>21.99</v>
      </c>
      <c r="J513" t="s">
        <v>775</v>
      </c>
      <c r="K513" t="s">
        <v>776</v>
      </c>
      <c r="L513" s="6" t="s">
        <v>776</v>
      </c>
      <c r="M513" s="5">
        <v>0</v>
      </c>
      <c r="N513" s="7">
        <v>21.99</v>
      </c>
      <c r="O513">
        <f ca="1">IF(LEFT(tblSales[[#This Row],[Category]],1)="A",RANDBETWEEN(1,4),RANDBETWEEN(2,7))</f>
        <v>4</v>
      </c>
      <c r="P513" s="7" t="str">
        <f>IF(COUNTIF($A$2:A513,A513)=1,SUMIFS(tblSales[Revenue],tblSales[Order ID],tblSales[[#This Row],[Order ID]]),"")</f>
        <v/>
      </c>
      <c r="Q513" t="str">
        <f>TEXT(tblSales[[#This Row],[Date]],"ddd")</f>
        <v>Wed</v>
      </c>
      <c r="R513">
        <f>1/COUNTIF(tblSales[Order ID],tblSales[[#This Row],[Order ID]])</f>
        <v>0.5</v>
      </c>
    </row>
    <row r="514" spans="1:18" x14ac:dyDescent="0.35">
      <c r="A514">
        <v>202108</v>
      </c>
      <c r="B514" s="3">
        <v>45485</v>
      </c>
      <c r="C514">
        <v>106835</v>
      </c>
      <c r="D514">
        <v>300187</v>
      </c>
      <c r="E514" t="s">
        <v>773</v>
      </c>
      <c r="F514" t="s">
        <v>801</v>
      </c>
      <c r="G514">
        <v>2</v>
      </c>
      <c r="H514" t="str" cm="1">
        <f t="array" ref="H514">_xlfn._ARRAY(_xlfn._ARRAYROW(_xlfn._xlws.FILTER(tblSizes[[Size]:[Qty]],(tblSizes[Order ID]=tblSales[[#This Row],[Order ID]])*(tblSizes[Product]=tblSales[[#This Row],[Product Name]]),"")))</f>
        <v/>
      </c>
      <c r="I514" s="5">
        <v>54.99</v>
      </c>
      <c r="J514" t="s">
        <v>775</v>
      </c>
      <c r="K514" t="s">
        <v>776</v>
      </c>
      <c r="L514" s="6" t="s">
        <v>776</v>
      </c>
      <c r="M514" s="5">
        <v>0</v>
      </c>
      <c r="N514" s="7">
        <v>109.98</v>
      </c>
      <c r="O514">
        <f ca="1">IF(LEFT(tblSales[[#This Row],[Category]],1)="A",RANDBETWEEN(1,4),RANDBETWEEN(2,7))</f>
        <v>4</v>
      </c>
      <c r="P514" s="7">
        <f>IF(COUNTIF($A$2:A514,A514)=1,SUMIFS(tblSales[Revenue],tblSales[Order ID],tblSales[[#This Row],[Order ID]]),"")</f>
        <v>109.98</v>
      </c>
      <c r="Q514" t="str">
        <f>TEXT(tblSales[[#This Row],[Date]],"ddd")</f>
        <v>Fri</v>
      </c>
      <c r="R514">
        <f>1/COUNTIF(tblSales[Order ID],tblSales[[#This Row],[Order ID]])</f>
        <v>1</v>
      </c>
    </row>
    <row r="515" spans="1:18" x14ac:dyDescent="0.35">
      <c r="A515">
        <v>202109</v>
      </c>
      <c r="B515" s="3">
        <v>45481</v>
      </c>
      <c r="C515">
        <v>111400</v>
      </c>
      <c r="D515">
        <v>300187</v>
      </c>
      <c r="E515" t="s">
        <v>773</v>
      </c>
      <c r="F515" t="s">
        <v>801</v>
      </c>
      <c r="G515">
        <v>4</v>
      </c>
      <c r="H515" t="str" cm="1">
        <f t="array" ref="H515">_xlfn._ARRAY(_xlfn._ARRAYROW(_xlfn._xlws.FILTER(tblSizes[[Size]:[Qty]],(tblSizes[Order ID]=tblSales[[#This Row],[Order ID]])*(tblSizes[Product]=tblSales[[#This Row],[Product Name]]),"")))</f>
        <v/>
      </c>
      <c r="I515" s="5">
        <v>54.99</v>
      </c>
      <c r="J515" t="s">
        <v>775</v>
      </c>
      <c r="K515" t="s">
        <v>776</v>
      </c>
      <c r="L515" s="6" t="s">
        <v>776</v>
      </c>
      <c r="M515" s="5">
        <v>0</v>
      </c>
      <c r="N515" s="7">
        <v>219.96</v>
      </c>
      <c r="O515">
        <f ca="1">IF(LEFT(tblSales[[#This Row],[Category]],1)="A",RANDBETWEEN(1,4),RANDBETWEEN(2,7))</f>
        <v>4</v>
      </c>
      <c r="P515" s="7">
        <f>IF(COUNTIF($A$2:A515,A515)=1,SUMIFS(tblSales[Revenue],tblSales[Order ID],tblSales[[#This Row],[Order ID]]),"")</f>
        <v>219.96</v>
      </c>
      <c r="Q515" t="str">
        <f>TEXT(tblSales[[#This Row],[Date]],"ddd")</f>
        <v>Mon</v>
      </c>
      <c r="R515">
        <f>1/COUNTIF(tblSales[Order ID],tblSales[[#This Row],[Order ID]])</f>
        <v>1</v>
      </c>
    </row>
    <row r="516" spans="1:18" x14ac:dyDescent="0.35">
      <c r="A516">
        <v>202110</v>
      </c>
      <c r="B516" s="3">
        <v>45483</v>
      </c>
      <c r="C516">
        <v>129141</v>
      </c>
      <c r="D516">
        <v>300191</v>
      </c>
      <c r="E516" t="s">
        <v>773</v>
      </c>
      <c r="F516" t="s">
        <v>791</v>
      </c>
      <c r="G516">
        <v>1</v>
      </c>
      <c r="H516" t="str" cm="1">
        <f t="array" ref="H516">_xlfn._ARRAY(_xlfn._ARRAYROW(_xlfn._xlws.FILTER(tblSizes[[Size]:[Qty]],(tblSizes[Order ID]=tblSales[[#This Row],[Order ID]])*(tblSizes[Product]=tblSales[[#This Row],[Product Name]]),"")))</f>
        <v/>
      </c>
      <c r="I516" s="5">
        <v>21.99</v>
      </c>
      <c r="J516" t="s">
        <v>775</v>
      </c>
      <c r="K516" t="s">
        <v>776</v>
      </c>
      <c r="L516" s="6" t="s">
        <v>776</v>
      </c>
      <c r="M516" s="5">
        <v>0</v>
      </c>
      <c r="N516" s="7">
        <v>21.99</v>
      </c>
      <c r="O516">
        <f ca="1">IF(LEFT(tblSales[[#This Row],[Category]],1)="A",RANDBETWEEN(1,4),RANDBETWEEN(2,7))</f>
        <v>3</v>
      </c>
      <c r="P516" s="7">
        <f>IF(COUNTIF($A$2:A516,A516)=1,SUMIFS(tblSales[Revenue],tblSales[Order ID],tblSales[[#This Row],[Order ID]]),"")</f>
        <v>21.99</v>
      </c>
      <c r="Q516" t="str">
        <f>TEXT(tblSales[[#This Row],[Date]],"ddd")</f>
        <v>Wed</v>
      </c>
      <c r="R516">
        <f>1/COUNTIF(tblSales[Order ID],tblSales[[#This Row],[Order ID]])</f>
        <v>1</v>
      </c>
    </row>
    <row r="517" spans="1:18" x14ac:dyDescent="0.35">
      <c r="A517">
        <v>202111</v>
      </c>
      <c r="B517" s="3">
        <v>45485</v>
      </c>
      <c r="C517">
        <v>123790</v>
      </c>
      <c r="D517">
        <v>100250</v>
      </c>
      <c r="E517" t="s">
        <v>781</v>
      </c>
      <c r="F517" t="s">
        <v>797</v>
      </c>
      <c r="G517">
        <v>3</v>
      </c>
      <c r="H517" t="str" cm="1">
        <f t="array" ref="H517">_xlfn._ARRAY(_xlfn._ARRAYROW(_xlfn._xlws.FILTER(tblSizes[[Size]:[Qty]],(tblSizes[Order ID]=tblSales[[#This Row],[Order ID]])*(tblSizes[Product]=tblSales[[#This Row],[Product Name]]),"")))</f>
        <v/>
      </c>
      <c r="I517" s="5">
        <v>189</v>
      </c>
      <c r="J517" t="s">
        <v>775</v>
      </c>
      <c r="K517" t="s">
        <v>776</v>
      </c>
      <c r="L517" s="6" t="s">
        <v>776</v>
      </c>
      <c r="M517" s="5">
        <v>0</v>
      </c>
      <c r="N517" s="7">
        <v>567</v>
      </c>
      <c r="O517">
        <f ca="1">IF(LEFT(tblSales[[#This Row],[Category]],1)="A",RANDBETWEEN(1,4),RANDBETWEEN(2,7))</f>
        <v>4</v>
      </c>
      <c r="P517" s="7">
        <f>IF(COUNTIF($A$2:A517,A517)=1,SUMIFS(tblSales[Revenue],tblSales[Order ID],tblSales[[#This Row],[Order ID]]),"")</f>
        <v>761.96</v>
      </c>
      <c r="Q517" t="str">
        <f>TEXT(tblSales[[#This Row],[Date]],"ddd")</f>
        <v>Fri</v>
      </c>
      <c r="R517">
        <f>1/COUNTIF(tblSales[Order ID],tblSales[[#This Row],[Order ID]])</f>
        <v>0.2</v>
      </c>
    </row>
    <row r="518" spans="1:18" x14ac:dyDescent="0.35">
      <c r="A518">
        <v>202111</v>
      </c>
      <c r="B518" s="3">
        <v>45485</v>
      </c>
      <c r="C518">
        <v>123790</v>
      </c>
      <c r="D518">
        <v>300187</v>
      </c>
      <c r="E518" t="s">
        <v>773</v>
      </c>
      <c r="F518" t="s">
        <v>801</v>
      </c>
      <c r="G518">
        <v>1</v>
      </c>
      <c r="H518" t="str" cm="1">
        <f t="array" ref="H518">_xlfn._ARRAY(_xlfn._ARRAYROW(_xlfn._xlws.FILTER(tblSizes[[Size]:[Qty]],(tblSizes[Order ID]=tblSales[[#This Row],[Order ID]])*(tblSizes[Product]=tblSales[[#This Row],[Product Name]]),"")))</f>
        <v/>
      </c>
      <c r="I518" s="5">
        <v>54.99</v>
      </c>
      <c r="J518" t="s">
        <v>775</v>
      </c>
      <c r="K518" t="s">
        <v>776</v>
      </c>
      <c r="L518" s="6" t="s">
        <v>776</v>
      </c>
      <c r="M518" s="5">
        <v>0</v>
      </c>
      <c r="N518" s="7">
        <v>54.99</v>
      </c>
      <c r="O518">
        <f ca="1">IF(LEFT(tblSales[[#This Row],[Category]],1)="A",RANDBETWEEN(1,4),RANDBETWEEN(2,7))</f>
        <v>2</v>
      </c>
      <c r="P518" s="7" t="str">
        <f>IF(COUNTIF($A$2:A518,A518)=1,SUMIFS(tblSales[Revenue],tblSales[Order ID],tblSales[[#This Row],[Order ID]]),"")</f>
        <v/>
      </c>
      <c r="Q518" t="str">
        <f>TEXT(tblSales[[#This Row],[Date]],"ddd")</f>
        <v>Fri</v>
      </c>
      <c r="R518">
        <f>1/COUNTIF(tblSales[Order ID],tblSales[[#This Row],[Order ID]])</f>
        <v>0.2</v>
      </c>
    </row>
    <row r="519" spans="1:18" x14ac:dyDescent="0.35">
      <c r="A519">
        <v>202111</v>
      </c>
      <c r="B519" s="3">
        <v>45485</v>
      </c>
      <c r="C519">
        <v>123790</v>
      </c>
      <c r="D519">
        <v>200555</v>
      </c>
      <c r="E519" t="s">
        <v>777</v>
      </c>
      <c r="F519" t="s">
        <v>808</v>
      </c>
      <c r="G519">
        <v>1</v>
      </c>
      <c r="H519" t="str" cm="1">
        <f t="array" ref="H519">_xlfn._ARRAY(_xlfn._ARRAYROW(_xlfn._xlws.FILTER(tblSizes[[Size]:[Qty]],(tblSizes[Order ID]=tblSales[[#This Row],[Order ID]])*(tblSizes[Product]=tblSales[[#This Row],[Product Name]]),"")))</f>
        <v/>
      </c>
      <c r="I519" s="5">
        <v>39.99</v>
      </c>
      <c r="J519" t="s">
        <v>775</v>
      </c>
      <c r="K519" t="s">
        <v>776</v>
      </c>
      <c r="L519" s="6" t="s">
        <v>776</v>
      </c>
      <c r="M519" s="5">
        <v>0</v>
      </c>
      <c r="N519" s="7">
        <v>39.99</v>
      </c>
      <c r="O519">
        <f ca="1">IF(LEFT(tblSales[[#This Row],[Category]],1)="A",RANDBETWEEN(1,4),RANDBETWEEN(2,7))</f>
        <v>4</v>
      </c>
      <c r="P519" s="7" t="str">
        <f>IF(COUNTIF($A$2:A519,A519)=1,SUMIFS(tblSales[Revenue],tblSales[Order ID],tblSales[[#This Row],[Order ID]]),"")</f>
        <v/>
      </c>
      <c r="Q519" t="str">
        <f>TEXT(tblSales[[#This Row],[Date]],"ddd")</f>
        <v>Fri</v>
      </c>
      <c r="R519">
        <f>1/COUNTIF(tblSales[Order ID],tblSales[[#This Row],[Order ID]])</f>
        <v>0.2</v>
      </c>
    </row>
    <row r="520" spans="1:18" x14ac:dyDescent="0.35">
      <c r="A520">
        <v>202111</v>
      </c>
      <c r="B520" s="3">
        <v>45485</v>
      </c>
      <c r="C520">
        <v>123790</v>
      </c>
      <c r="D520">
        <v>200555</v>
      </c>
      <c r="E520" t="s">
        <v>777</v>
      </c>
      <c r="F520" t="s">
        <v>808</v>
      </c>
      <c r="G520">
        <v>1</v>
      </c>
      <c r="H520" t="str" cm="1">
        <f t="array" ref="H520">_xlfn._ARRAY(_xlfn._ARRAYROW(_xlfn._xlws.FILTER(tblSizes[[Size]:[Qty]],(tblSizes[Order ID]=tblSales[[#This Row],[Order ID]])*(tblSizes[Product]=tblSales[[#This Row],[Product Name]]),"")))</f>
        <v/>
      </c>
      <c r="I520" s="5">
        <v>39.99</v>
      </c>
      <c r="J520" t="s">
        <v>775</v>
      </c>
      <c r="K520" t="s">
        <v>776</v>
      </c>
      <c r="L520" s="6" t="s">
        <v>776</v>
      </c>
      <c r="M520" s="5">
        <v>0</v>
      </c>
      <c r="N520" s="7">
        <v>39.99</v>
      </c>
      <c r="O520">
        <f ca="1">IF(LEFT(tblSales[[#This Row],[Category]],1)="A",RANDBETWEEN(1,4),RANDBETWEEN(2,7))</f>
        <v>1</v>
      </c>
      <c r="P520" s="7" t="str">
        <f>IF(COUNTIF($A$2:A520,A520)=1,SUMIFS(tblSales[Revenue],tblSales[Order ID],tblSales[[#This Row],[Order ID]]),"")</f>
        <v/>
      </c>
      <c r="Q520" t="str">
        <f>TEXT(tblSales[[#This Row],[Date]],"ddd")</f>
        <v>Fri</v>
      </c>
      <c r="R520">
        <f>1/COUNTIF(tblSales[Order ID],tblSales[[#This Row],[Order ID]])</f>
        <v>0.2</v>
      </c>
    </row>
    <row r="521" spans="1:18" x14ac:dyDescent="0.35">
      <c r="A521">
        <v>202111</v>
      </c>
      <c r="B521" s="3">
        <v>45485</v>
      </c>
      <c r="C521">
        <v>123790</v>
      </c>
      <c r="D521">
        <v>200559</v>
      </c>
      <c r="E521" t="s">
        <v>777</v>
      </c>
      <c r="F521" t="s">
        <v>780</v>
      </c>
      <c r="G521">
        <v>1</v>
      </c>
      <c r="H521" t="str" cm="1">
        <f t="array" ref="H521">_xlfn._ARRAY(_xlfn._ARRAYROW(_xlfn._xlws.FILTER(tblSizes[[Size]:[Qty]],(tblSizes[Order ID]=tblSales[[#This Row],[Order ID]])*(tblSizes[Product]=tblSales[[#This Row],[Product Name]]),"")))</f>
        <v/>
      </c>
      <c r="I521" s="5">
        <v>59.99</v>
      </c>
      <c r="J521" t="s">
        <v>775</v>
      </c>
      <c r="K521" t="s">
        <v>776</v>
      </c>
      <c r="L521" s="6" t="s">
        <v>776</v>
      </c>
      <c r="M521" s="5">
        <v>0</v>
      </c>
      <c r="N521" s="7">
        <v>59.99</v>
      </c>
      <c r="O521">
        <f ca="1">IF(LEFT(tblSales[[#This Row],[Category]],1)="A",RANDBETWEEN(1,4),RANDBETWEEN(2,7))</f>
        <v>4</v>
      </c>
      <c r="P521" s="7" t="str">
        <f>IF(COUNTIF($A$2:A521,A521)=1,SUMIFS(tblSales[Revenue],tblSales[Order ID],tblSales[[#This Row],[Order ID]]),"")</f>
        <v/>
      </c>
      <c r="Q521" t="str">
        <f>TEXT(tblSales[[#This Row],[Date]],"ddd")</f>
        <v>Fri</v>
      </c>
      <c r="R521">
        <f>1/COUNTIF(tblSales[Order ID],tblSales[[#This Row],[Order ID]])</f>
        <v>0.2</v>
      </c>
    </row>
    <row r="522" spans="1:18" x14ac:dyDescent="0.35">
      <c r="A522">
        <v>202112</v>
      </c>
      <c r="B522" s="3">
        <v>45489</v>
      </c>
      <c r="C522">
        <v>127446</v>
      </c>
      <c r="D522">
        <v>200549</v>
      </c>
      <c r="E522" t="s">
        <v>777</v>
      </c>
      <c r="F522" t="s">
        <v>778</v>
      </c>
      <c r="G522">
        <v>1</v>
      </c>
      <c r="H522" t="str" cm="1">
        <f t="array" ref="H522">_xlfn._ARRAY(_xlfn._ARRAYROW(_xlfn._xlws.FILTER(tblSizes[[Size]:[Qty]],(tblSizes[Order ID]=tblSales[[#This Row],[Order ID]])*(tblSizes[Product]=tblSales[[#This Row],[Product Name]]),"")))</f>
        <v/>
      </c>
      <c r="I522" s="5">
        <v>18.989999999999998</v>
      </c>
      <c r="J522" t="s">
        <v>775</v>
      </c>
      <c r="K522" t="s">
        <v>776</v>
      </c>
      <c r="L522" s="6" t="s">
        <v>776</v>
      </c>
      <c r="M522" s="5">
        <v>0</v>
      </c>
      <c r="N522" s="7">
        <v>18.989999999999998</v>
      </c>
      <c r="O522">
        <f ca="1">IF(LEFT(tblSales[[#This Row],[Category]],1)="A",RANDBETWEEN(1,4),RANDBETWEEN(2,7))</f>
        <v>4</v>
      </c>
      <c r="P522" s="7">
        <f>IF(COUNTIF($A$2:A522,A522)=1,SUMIFS(tblSales[Revenue],tblSales[Order ID],tblSales[[#This Row],[Order ID]]),"")</f>
        <v>1646.98</v>
      </c>
      <c r="Q522" t="str">
        <f>TEXT(tblSales[[#This Row],[Date]],"ddd")</f>
        <v>Tue</v>
      </c>
      <c r="R522">
        <f>1/COUNTIF(tblSales[Order ID],tblSales[[#This Row],[Order ID]])</f>
        <v>0.33333333333333331</v>
      </c>
    </row>
    <row r="523" spans="1:18" x14ac:dyDescent="0.35">
      <c r="A523">
        <v>202112</v>
      </c>
      <c r="B523" s="3">
        <v>45489</v>
      </c>
      <c r="C523">
        <v>127446</v>
      </c>
      <c r="D523">
        <v>300185</v>
      </c>
      <c r="E523" t="s">
        <v>773</v>
      </c>
      <c r="F523" t="s">
        <v>787</v>
      </c>
      <c r="G523">
        <v>1</v>
      </c>
      <c r="H523" t="str" cm="1">
        <f t="array" ref="H523">_xlfn._ARRAY(_xlfn._ARRAYROW(_xlfn._xlws.FILTER(tblSizes[[Size]:[Qty]],(tblSizes[Order ID]=tblSales[[#This Row],[Order ID]])*(tblSizes[Product]=tblSales[[#This Row],[Product Name]]),"")))</f>
        <v/>
      </c>
      <c r="I523" s="5">
        <v>29.99</v>
      </c>
      <c r="J523" t="s">
        <v>775</v>
      </c>
      <c r="K523" t="s">
        <v>776</v>
      </c>
      <c r="L523" s="6" t="s">
        <v>776</v>
      </c>
      <c r="M523" s="5">
        <v>0</v>
      </c>
      <c r="N523" s="7">
        <v>29.99</v>
      </c>
      <c r="O523">
        <f ca="1">IF(LEFT(tblSales[[#This Row],[Category]],1)="A",RANDBETWEEN(1,4),RANDBETWEEN(2,7))</f>
        <v>1</v>
      </c>
      <c r="P523" s="7" t="str">
        <f>IF(COUNTIF($A$2:A523,A523)=1,SUMIFS(tblSales[Revenue],tblSales[Order ID],tblSales[[#This Row],[Order ID]]),"")</f>
        <v/>
      </c>
      <c r="Q523" t="str">
        <f>TEXT(tblSales[[#This Row],[Date]],"ddd")</f>
        <v>Tue</v>
      </c>
      <c r="R523">
        <f>1/COUNTIF(tblSales[Order ID],tblSales[[#This Row],[Order ID]])</f>
        <v>0.33333333333333331</v>
      </c>
    </row>
    <row r="524" spans="1:18" x14ac:dyDescent="0.35">
      <c r="A524">
        <v>202112</v>
      </c>
      <c r="B524" s="3">
        <v>45489</v>
      </c>
      <c r="C524">
        <v>127446</v>
      </c>
      <c r="D524">
        <v>100254</v>
      </c>
      <c r="E524" t="s">
        <v>781</v>
      </c>
      <c r="F524" t="s">
        <v>789</v>
      </c>
      <c r="G524">
        <v>2</v>
      </c>
      <c r="H524" t="str" cm="1">
        <f t="array" ref="H524">_xlfn._ARRAY(_xlfn._ARRAYROW(_xlfn._xlws.FILTER(tblSizes[[Size]:[Qty]],(tblSizes[Order ID]=tblSales[[#This Row],[Order ID]])*(tblSizes[Product]=tblSales[[#This Row],[Product Name]]),"")))</f>
        <v/>
      </c>
      <c r="I524" s="5">
        <v>799</v>
      </c>
      <c r="J524" t="s">
        <v>775</v>
      </c>
      <c r="K524" t="s">
        <v>776</v>
      </c>
      <c r="L524" s="6" t="s">
        <v>776</v>
      </c>
      <c r="M524" s="5">
        <v>0</v>
      </c>
      <c r="N524" s="7">
        <v>1598</v>
      </c>
      <c r="O524">
        <f ca="1">IF(LEFT(tblSales[[#This Row],[Category]],1)="A",RANDBETWEEN(1,4),RANDBETWEEN(2,7))</f>
        <v>3</v>
      </c>
      <c r="P524" s="7" t="str">
        <f>IF(COUNTIF($A$2:A524,A524)=1,SUMIFS(tblSales[Revenue],tblSales[Order ID],tblSales[[#This Row],[Order ID]]),"")</f>
        <v/>
      </c>
      <c r="Q524" t="str">
        <f>TEXT(tblSales[[#This Row],[Date]],"ddd")</f>
        <v>Tue</v>
      </c>
      <c r="R524">
        <f>1/COUNTIF(tblSales[Order ID],tblSales[[#This Row],[Order ID]])</f>
        <v>0.33333333333333331</v>
      </c>
    </row>
    <row r="525" spans="1:18" x14ac:dyDescent="0.35">
      <c r="A525">
        <v>202113</v>
      </c>
      <c r="B525" s="3">
        <v>45484</v>
      </c>
      <c r="C525">
        <v>116184</v>
      </c>
      <c r="D525">
        <v>200549</v>
      </c>
      <c r="E525" t="s">
        <v>777</v>
      </c>
      <c r="F525" t="s">
        <v>778</v>
      </c>
      <c r="G525">
        <v>1</v>
      </c>
      <c r="H525" t="str" cm="1">
        <f t="array" ref="H525">_xlfn._ARRAY(_xlfn._ARRAYROW(_xlfn._xlws.FILTER(tblSizes[[Size]:[Qty]],(tblSizes[Order ID]=tblSales[[#This Row],[Order ID]])*(tblSizes[Product]=tblSales[[#This Row],[Product Name]]),"")))</f>
        <v/>
      </c>
      <c r="I525" s="5">
        <v>18.989999999999998</v>
      </c>
      <c r="J525" t="s">
        <v>775</v>
      </c>
      <c r="K525" t="s">
        <v>776</v>
      </c>
      <c r="L525" s="6" t="s">
        <v>776</v>
      </c>
      <c r="M525" s="5">
        <v>0</v>
      </c>
      <c r="N525" s="7">
        <v>18.989999999999998</v>
      </c>
      <c r="O525">
        <f ca="1">IF(LEFT(tblSales[[#This Row],[Category]],1)="A",RANDBETWEEN(1,4),RANDBETWEEN(2,7))</f>
        <v>1</v>
      </c>
      <c r="P525" s="7">
        <f>IF(COUNTIF($A$2:A525,A525)=1,SUMIFS(tblSales[Revenue],tblSales[Order ID],tblSales[[#This Row],[Order ID]]),"")</f>
        <v>37.979999999999997</v>
      </c>
      <c r="Q525" t="str">
        <f>TEXT(tblSales[[#This Row],[Date]],"ddd")</f>
        <v>Thu</v>
      </c>
      <c r="R525">
        <f>1/COUNTIF(tblSales[Order ID],tblSales[[#This Row],[Order ID]])</f>
        <v>0.5</v>
      </c>
    </row>
    <row r="526" spans="1:18" x14ac:dyDescent="0.35">
      <c r="A526">
        <v>202113</v>
      </c>
      <c r="B526" s="3">
        <v>45484</v>
      </c>
      <c r="C526">
        <v>116184</v>
      </c>
      <c r="D526">
        <v>200549</v>
      </c>
      <c r="E526" t="s">
        <v>777</v>
      </c>
      <c r="F526" t="s">
        <v>778</v>
      </c>
      <c r="G526">
        <v>1</v>
      </c>
      <c r="H526" t="str" cm="1">
        <f t="array" ref="H526">_xlfn._ARRAY(_xlfn._ARRAYROW(_xlfn._xlws.FILTER(tblSizes[[Size]:[Qty]],(tblSizes[Order ID]=tblSales[[#This Row],[Order ID]])*(tblSizes[Product]=tblSales[[#This Row],[Product Name]]),"")))</f>
        <v/>
      </c>
      <c r="I526" s="5">
        <v>18.989999999999998</v>
      </c>
      <c r="J526" t="s">
        <v>775</v>
      </c>
      <c r="K526" t="s">
        <v>776</v>
      </c>
      <c r="L526" s="6" t="s">
        <v>776</v>
      </c>
      <c r="M526" s="5">
        <v>0</v>
      </c>
      <c r="N526" s="7">
        <v>18.989999999999998</v>
      </c>
      <c r="O526">
        <f ca="1">IF(LEFT(tblSales[[#This Row],[Category]],1)="A",RANDBETWEEN(1,4),RANDBETWEEN(2,7))</f>
        <v>1</v>
      </c>
      <c r="P526" s="7" t="str">
        <f>IF(COUNTIF($A$2:A526,A526)=1,SUMIFS(tblSales[Revenue],tblSales[Order ID],tblSales[[#This Row],[Order ID]]),"")</f>
        <v/>
      </c>
      <c r="Q526" t="str">
        <f>TEXT(tblSales[[#This Row],[Date]],"ddd")</f>
        <v>Thu</v>
      </c>
      <c r="R526">
        <f>1/COUNTIF(tblSales[Order ID],tblSales[[#This Row],[Order ID]])</f>
        <v>0.5</v>
      </c>
    </row>
    <row r="527" spans="1:18" x14ac:dyDescent="0.35">
      <c r="A527">
        <v>202114</v>
      </c>
      <c r="B527" s="3">
        <v>45490</v>
      </c>
      <c r="C527">
        <v>130778</v>
      </c>
      <c r="D527">
        <v>200559</v>
      </c>
      <c r="E527" t="s">
        <v>777</v>
      </c>
      <c r="F527" t="s">
        <v>780</v>
      </c>
      <c r="G527">
        <v>2</v>
      </c>
      <c r="H527" t="str" cm="1">
        <f t="array" ref="H527">_xlfn._ARRAY(_xlfn._ARRAYROW(_xlfn._xlws.FILTER(tblSizes[[Size]:[Qty]],(tblSizes[Order ID]=tblSales[[#This Row],[Order ID]])*(tblSizes[Product]=tblSales[[#This Row],[Product Name]]),"")))</f>
        <v/>
      </c>
      <c r="I527" s="5">
        <v>59.99</v>
      </c>
      <c r="J527" t="s">
        <v>775</v>
      </c>
      <c r="K527" t="s">
        <v>776</v>
      </c>
      <c r="L527" s="6" t="s">
        <v>776</v>
      </c>
      <c r="M527" s="5">
        <v>0</v>
      </c>
      <c r="N527" s="7">
        <v>119.98</v>
      </c>
      <c r="O527">
        <f ca="1">IF(LEFT(tblSales[[#This Row],[Category]],1)="A",RANDBETWEEN(1,4),RANDBETWEEN(2,7))</f>
        <v>4</v>
      </c>
      <c r="P527" s="7">
        <f>IF(COUNTIF($A$2:A527,A527)=1,SUMIFS(tblSales[Revenue],tblSales[Order ID],tblSales[[#This Row],[Order ID]]),"")</f>
        <v>2251.92</v>
      </c>
      <c r="Q527" t="str">
        <f>TEXT(tblSales[[#This Row],[Date]],"ddd")</f>
        <v>Wed</v>
      </c>
      <c r="R527">
        <f>1/COUNTIF(tblSales[Order ID],tblSales[[#This Row],[Order ID]])</f>
        <v>0.25</v>
      </c>
    </row>
    <row r="528" spans="1:18" x14ac:dyDescent="0.35">
      <c r="A528">
        <v>202114</v>
      </c>
      <c r="B528" s="3">
        <v>45490</v>
      </c>
      <c r="C528">
        <v>130778</v>
      </c>
      <c r="D528">
        <v>200557</v>
      </c>
      <c r="E528" t="s">
        <v>777</v>
      </c>
      <c r="F528" t="s">
        <v>794</v>
      </c>
      <c r="G528">
        <v>2</v>
      </c>
      <c r="H528" t="str" cm="1">
        <f t="array" ref="H528">_xlfn._ARRAY(_xlfn._ARRAYROW(_xlfn._xlws.FILTER(tblSizes[[Size]:[Qty]],(tblSizes[Order ID]=tblSales[[#This Row],[Order ID]])*(tblSizes[Product]=tblSales[[#This Row],[Product Name]]),"")))</f>
        <v/>
      </c>
      <c r="I528" s="5">
        <v>129.99</v>
      </c>
      <c r="J528" t="s">
        <v>775</v>
      </c>
      <c r="K528" t="s">
        <v>776</v>
      </c>
      <c r="L528" s="6" t="s">
        <v>776</v>
      </c>
      <c r="M528" s="5">
        <v>0</v>
      </c>
      <c r="N528" s="7">
        <v>259.98</v>
      </c>
      <c r="O528">
        <f ca="1">IF(LEFT(tblSales[[#This Row],[Category]],1)="A",RANDBETWEEN(1,4),RANDBETWEEN(2,7))</f>
        <v>1</v>
      </c>
      <c r="P528" s="7" t="str">
        <f>IF(COUNTIF($A$2:A528,A528)=1,SUMIFS(tblSales[Revenue],tblSales[Order ID],tblSales[[#This Row],[Order ID]]),"")</f>
        <v/>
      </c>
      <c r="Q528" t="str">
        <f>TEXT(tblSales[[#This Row],[Date]],"ddd")</f>
        <v>Wed</v>
      </c>
      <c r="R528">
        <f>1/COUNTIF(tblSales[Order ID],tblSales[[#This Row],[Order ID]])</f>
        <v>0.25</v>
      </c>
    </row>
    <row r="529" spans="1:18" x14ac:dyDescent="0.35">
      <c r="A529">
        <v>202114</v>
      </c>
      <c r="B529" s="3">
        <v>45490</v>
      </c>
      <c r="C529">
        <v>130778</v>
      </c>
      <c r="D529">
        <v>100252</v>
      </c>
      <c r="E529" t="s">
        <v>781</v>
      </c>
      <c r="F529" t="s">
        <v>785</v>
      </c>
      <c r="G529">
        <v>4</v>
      </c>
      <c r="H529" t="str" cm="1">
        <f t="array" ref="H529">_xlfn._ARRAY(_xlfn._ARRAYROW(_xlfn._xlws.FILTER(tblSizes[[Size]:[Qty]],(tblSizes[Order ID]=tblSales[[#This Row],[Order ID]])*(tblSizes[Product]=tblSales[[#This Row],[Product Name]]),"")))</f>
        <v/>
      </c>
      <c r="I529" s="5">
        <v>449</v>
      </c>
      <c r="J529" t="s">
        <v>775</v>
      </c>
      <c r="K529" t="s">
        <v>776</v>
      </c>
      <c r="L529" s="6" t="s">
        <v>776</v>
      </c>
      <c r="M529" s="5">
        <v>0</v>
      </c>
      <c r="N529" s="7">
        <v>1796</v>
      </c>
      <c r="O529">
        <f ca="1">IF(LEFT(tblSales[[#This Row],[Category]],1)="A",RANDBETWEEN(1,4),RANDBETWEEN(2,7))</f>
        <v>3</v>
      </c>
      <c r="P529" s="7" t="str">
        <f>IF(COUNTIF($A$2:A529,A529)=1,SUMIFS(tblSales[Revenue],tblSales[Order ID],tblSales[[#This Row],[Order ID]]),"")</f>
        <v/>
      </c>
      <c r="Q529" t="str">
        <f>TEXT(tblSales[[#This Row],[Date]],"ddd")</f>
        <v>Wed</v>
      </c>
      <c r="R529">
        <f>1/COUNTIF(tblSales[Order ID],tblSales[[#This Row],[Order ID]])</f>
        <v>0.25</v>
      </c>
    </row>
    <row r="530" spans="1:18" x14ac:dyDescent="0.35">
      <c r="A530">
        <v>202114</v>
      </c>
      <c r="B530" s="3">
        <v>45490</v>
      </c>
      <c r="C530">
        <v>130778</v>
      </c>
      <c r="D530">
        <v>200549</v>
      </c>
      <c r="E530" t="s">
        <v>777</v>
      </c>
      <c r="F530" t="s">
        <v>778</v>
      </c>
      <c r="G530">
        <v>4</v>
      </c>
      <c r="H530" t="str" cm="1">
        <f t="array" ref="H530">_xlfn._ARRAY(_xlfn._ARRAYROW(_xlfn._xlws.FILTER(tblSizes[[Size]:[Qty]],(tblSizes[Order ID]=tblSales[[#This Row],[Order ID]])*(tblSizes[Product]=tblSales[[#This Row],[Product Name]]),"")))</f>
        <v/>
      </c>
      <c r="I530" s="5">
        <v>18.989999999999998</v>
      </c>
      <c r="J530" t="s">
        <v>775</v>
      </c>
      <c r="K530" t="s">
        <v>776</v>
      </c>
      <c r="L530" s="6" t="s">
        <v>776</v>
      </c>
      <c r="M530" s="5">
        <v>0</v>
      </c>
      <c r="N530" s="7">
        <v>75.959999999999994</v>
      </c>
      <c r="O530">
        <f ca="1">IF(LEFT(tblSales[[#This Row],[Category]],1)="A",RANDBETWEEN(1,4),RANDBETWEEN(2,7))</f>
        <v>2</v>
      </c>
      <c r="P530" s="7" t="str">
        <f>IF(COUNTIF($A$2:A530,A530)=1,SUMIFS(tblSales[Revenue],tblSales[Order ID],tblSales[[#This Row],[Order ID]]),"")</f>
        <v/>
      </c>
      <c r="Q530" t="str">
        <f>TEXT(tblSales[[#This Row],[Date]],"ddd")</f>
        <v>Wed</v>
      </c>
      <c r="R530">
        <f>1/COUNTIF(tblSales[Order ID],tblSales[[#This Row],[Order ID]])</f>
        <v>0.25</v>
      </c>
    </row>
    <row r="531" spans="1:18" x14ac:dyDescent="0.35">
      <c r="A531">
        <v>202115</v>
      </c>
      <c r="B531" s="3">
        <v>45492</v>
      </c>
      <c r="C531">
        <v>121702</v>
      </c>
      <c r="D531">
        <v>300191</v>
      </c>
      <c r="E531" t="s">
        <v>773</v>
      </c>
      <c r="F531" t="s">
        <v>791</v>
      </c>
      <c r="G531">
        <v>1</v>
      </c>
      <c r="H531" t="str" cm="1">
        <f t="array" ref="H531">_xlfn._ARRAY(_xlfn._ARRAYROW(_xlfn._xlws.FILTER(tblSizes[[Size]:[Qty]],(tblSizes[Order ID]=tblSales[[#This Row],[Order ID]])*(tblSizes[Product]=tblSales[[#This Row],[Product Name]]),"")))</f>
        <v/>
      </c>
      <c r="I531" s="5">
        <v>21.99</v>
      </c>
      <c r="J531" t="s">
        <v>775</v>
      </c>
      <c r="K531" t="s">
        <v>776</v>
      </c>
      <c r="L531" s="6" t="s">
        <v>776</v>
      </c>
      <c r="M531" s="5">
        <v>0</v>
      </c>
      <c r="N531" s="7">
        <v>21.99</v>
      </c>
      <c r="O531">
        <f ca="1">IF(LEFT(tblSales[[#This Row],[Category]],1)="A",RANDBETWEEN(1,4),RANDBETWEEN(2,7))</f>
        <v>2</v>
      </c>
      <c r="P531" s="7">
        <f>IF(COUNTIF($A$2:A531,A531)=1,SUMIFS(tblSales[Revenue],tblSales[Order ID],tblSales[[#This Row],[Order ID]]),"")</f>
        <v>21.99</v>
      </c>
      <c r="Q531" t="str">
        <f>TEXT(tblSales[[#This Row],[Date]],"ddd")</f>
        <v>Fri</v>
      </c>
      <c r="R531">
        <f>1/COUNTIF(tblSales[Order ID],tblSales[[#This Row],[Order ID]])</f>
        <v>1</v>
      </c>
    </row>
    <row r="532" spans="1:18" x14ac:dyDescent="0.35">
      <c r="A532">
        <v>202116</v>
      </c>
      <c r="B532" s="3">
        <v>45483</v>
      </c>
      <c r="C532">
        <v>106587</v>
      </c>
      <c r="D532">
        <v>100253</v>
      </c>
      <c r="E532" t="s">
        <v>781</v>
      </c>
      <c r="F532" t="s">
        <v>810</v>
      </c>
      <c r="G532">
        <v>1</v>
      </c>
      <c r="H532" t="str" cm="1">
        <f t="array" ref="H532">_xlfn._ARRAY(_xlfn._ARRAYROW(_xlfn._xlws.FILTER(tblSizes[[Size]:[Qty]],(tblSizes[Order ID]=tblSales[[#This Row],[Order ID]])*(tblSizes[Product]=tblSales[[#This Row],[Product Name]]),"")))</f>
        <v/>
      </c>
      <c r="I532" s="5">
        <v>279</v>
      </c>
      <c r="J532" t="s">
        <v>775</v>
      </c>
      <c r="K532" t="s">
        <v>776</v>
      </c>
      <c r="L532" s="6" t="s">
        <v>776</v>
      </c>
      <c r="M532" s="5">
        <v>0</v>
      </c>
      <c r="N532" s="7">
        <v>279</v>
      </c>
      <c r="O532">
        <f ca="1">IF(LEFT(tblSales[[#This Row],[Category]],1)="A",RANDBETWEEN(1,4),RANDBETWEEN(2,7))</f>
        <v>7</v>
      </c>
      <c r="P532" s="7">
        <f>IF(COUNTIF($A$2:A532,A532)=1,SUMIFS(tblSales[Revenue],tblSales[Order ID],tblSales[[#This Row],[Order ID]]),"")</f>
        <v>297.99</v>
      </c>
      <c r="Q532" t="str">
        <f>TEXT(tblSales[[#This Row],[Date]],"ddd")</f>
        <v>Wed</v>
      </c>
      <c r="R532">
        <f>1/COUNTIF(tblSales[Order ID],tblSales[[#This Row],[Order ID]])</f>
        <v>0.5</v>
      </c>
    </row>
    <row r="533" spans="1:18" x14ac:dyDescent="0.35">
      <c r="A533">
        <v>202116</v>
      </c>
      <c r="B533" s="3">
        <v>45483</v>
      </c>
      <c r="C533">
        <v>106587</v>
      </c>
      <c r="D533">
        <v>200549</v>
      </c>
      <c r="E533" t="s">
        <v>777</v>
      </c>
      <c r="F533" t="s">
        <v>778</v>
      </c>
      <c r="G533">
        <v>1</v>
      </c>
      <c r="H533" t="str" cm="1">
        <f t="array" ref="H533">_xlfn._ARRAY(_xlfn._ARRAYROW(_xlfn._xlws.FILTER(tblSizes[[Size]:[Qty]],(tblSizes[Order ID]=tblSales[[#This Row],[Order ID]])*(tblSizes[Product]=tblSales[[#This Row],[Product Name]]),"")))</f>
        <v/>
      </c>
      <c r="I533" s="5">
        <v>18.989999999999998</v>
      </c>
      <c r="J533" t="s">
        <v>775</v>
      </c>
      <c r="K533" t="s">
        <v>776</v>
      </c>
      <c r="L533" s="6" t="s">
        <v>776</v>
      </c>
      <c r="M533" s="5">
        <v>0</v>
      </c>
      <c r="N533" s="7">
        <v>18.989999999999998</v>
      </c>
      <c r="O533">
        <f ca="1">IF(LEFT(tblSales[[#This Row],[Category]],1)="A",RANDBETWEEN(1,4),RANDBETWEEN(2,7))</f>
        <v>2</v>
      </c>
      <c r="P533" s="7" t="str">
        <f>IF(COUNTIF($A$2:A533,A533)=1,SUMIFS(tblSales[Revenue],tblSales[Order ID],tblSales[[#This Row],[Order ID]]),"")</f>
        <v/>
      </c>
      <c r="Q533" t="str">
        <f>TEXT(tblSales[[#This Row],[Date]],"ddd")</f>
        <v>Wed</v>
      </c>
      <c r="R533">
        <f>1/COUNTIF(tblSales[Order ID],tblSales[[#This Row],[Order ID]])</f>
        <v>0.5</v>
      </c>
    </row>
    <row r="534" spans="1:18" x14ac:dyDescent="0.35">
      <c r="A534">
        <v>202117</v>
      </c>
      <c r="B534" s="3">
        <v>45490</v>
      </c>
      <c r="C534">
        <v>111590</v>
      </c>
      <c r="D534">
        <v>300191</v>
      </c>
      <c r="E534" t="s">
        <v>773</v>
      </c>
      <c r="F534" t="s">
        <v>791</v>
      </c>
      <c r="G534">
        <v>1</v>
      </c>
      <c r="H534" t="str" cm="1">
        <f t="array" ref="H534">_xlfn._ARRAY(_xlfn._ARRAYROW(_xlfn._xlws.FILTER(tblSizes[[Size]:[Qty]],(tblSizes[Order ID]=tblSales[[#This Row],[Order ID]])*(tblSizes[Product]=tblSales[[#This Row],[Product Name]]),"")))</f>
        <v/>
      </c>
      <c r="I534" s="5">
        <v>21.99</v>
      </c>
      <c r="J534" t="s">
        <v>775</v>
      </c>
      <c r="K534" t="s">
        <v>776</v>
      </c>
      <c r="L534" s="6" t="s">
        <v>776</v>
      </c>
      <c r="M534" s="5">
        <v>0</v>
      </c>
      <c r="N534" s="7">
        <v>21.99</v>
      </c>
      <c r="O534">
        <f ca="1">IF(LEFT(tblSales[[#This Row],[Category]],1)="A",RANDBETWEEN(1,4),RANDBETWEEN(2,7))</f>
        <v>3</v>
      </c>
      <c r="P534" s="7">
        <f>IF(COUNTIF($A$2:A534,A534)=1,SUMIFS(tblSales[Revenue],tblSales[Order ID],tblSales[[#This Row],[Order ID]]),"")</f>
        <v>2303.87</v>
      </c>
      <c r="Q534" t="str">
        <f>TEXT(tblSales[[#This Row],[Date]],"ddd")</f>
        <v>Wed</v>
      </c>
      <c r="R534">
        <f>1/COUNTIF(tblSales[Order ID],tblSales[[#This Row],[Order ID]])</f>
        <v>0.16666666666666666</v>
      </c>
    </row>
    <row r="535" spans="1:18" x14ac:dyDescent="0.35">
      <c r="A535">
        <v>202117</v>
      </c>
      <c r="B535" s="3">
        <v>45490</v>
      </c>
      <c r="C535">
        <v>111590</v>
      </c>
      <c r="D535">
        <v>200549</v>
      </c>
      <c r="E535" t="s">
        <v>777</v>
      </c>
      <c r="F535" t="s">
        <v>778</v>
      </c>
      <c r="G535">
        <v>4</v>
      </c>
      <c r="H535" t="str" cm="1">
        <f t="array" ref="H535">_xlfn._ARRAY(_xlfn._ARRAYROW(_xlfn._xlws.FILTER(tblSizes[[Size]:[Qty]],(tblSizes[Order ID]=tblSales[[#This Row],[Order ID]])*(tblSizes[Product]=tblSales[[#This Row],[Product Name]]),"")))</f>
        <v/>
      </c>
      <c r="I535" s="5">
        <v>18.989999999999998</v>
      </c>
      <c r="J535" t="s">
        <v>775</v>
      </c>
      <c r="K535" t="s">
        <v>776</v>
      </c>
      <c r="L535" s="6" t="s">
        <v>776</v>
      </c>
      <c r="M535" s="5">
        <v>0</v>
      </c>
      <c r="N535" s="7">
        <v>75.959999999999994</v>
      </c>
      <c r="O535">
        <f ca="1">IF(LEFT(tblSales[[#This Row],[Category]],1)="A",RANDBETWEEN(1,4),RANDBETWEEN(2,7))</f>
        <v>4</v>
      </c>
      <c r="P535" s="7" t="str">
        <f>IF(COUNTIF($A$2:A535,A535)=1,SUMIFS(tblSales[Revenue],tblSales[Order ID],tblSales[[#This Row],[Order ID]]),"")</f>
        <v/>
      </c>
      <c r="Q535" t="str">
        <f>TEXT(tblSales[[#This Row],[Date]],"ddd")</f>
        <v>Wed</v>
      </c>
      <c r="R535">
        <f>1/COUNTIF(tblSales[Order ID],tblSales[[#This Row],[Order ID]])</f>
        <v>0.16666666666666666</v>
      </c>
    </row>
    <row r="536" spans="1:18" x14ac:dyDescent="0.35">
      <c r="A536">
        <v>202117</v>
      </c>
      <c r="B536" s="3">
        <v>45490</v>
      </c>
      <c r="C536">
        <v>111590</v>
      </c>
      <c r="D536">
        <v>200556</v>
      </c>
      <c r="E536" t="s">
        <v>777</v>
      </c>
      <c r="F536" t="s">
        <v>779</v>
      </c>
      <c r="G536">
        <v>4</v>
      </c>
      <c r="H536" t="str" cm="1">
        <f t="array" ref="H536">_xlfn._ARRAY(_xlfn._ARRAYROW(_xlfn._xlws.FILTER(tblSizes[[Size]:[Qty]],(tblSizes[Order ID]=tblSales[[#This Row],[Order ID]])*(tblSizes[Product]=tblSales[[#This Row],[Product Name]]),"")))</f>
        <v/>
      </c>
      <c r="I536" s="5">
        <v>64.989999999999995</v>
      </c>
      <c r="J536" t="s">
        <v>775</v>
      </c>
      <c r="K536" t="s">
        <v>776</v>
      </c>
      <c r="L536" s="6" t="s">
        <v>776</v>
      </c>
      <c r="M536" s="5">
        <v>0</v>
      </c>
      <c r="N536" s="7">
        <v>259.95999999999998</v>
      </c>
      <c r="O536">
        <f ca="1">IF(LEFT(tblSales[[#This Row],[Category]],1)="A",RANDBETWEEN(1,4),RANDBETWEEN(2,7))</f>
        <v>4</v>
      </c>
      <c r="P536" s="7" t="str">
        <f>IF(COUNTIF($A$2:A536,A536)=1,SUMIFS(tblSales[Revenue],tblSales[Order ID],tblSales[[#This Row],[Order ID]]),"")</f>
        <v/>
      </c>
      <c r="Q536" t="str">
        <f>TEXT(tblSales[[#This Row],[Date]],"ddd")</f>
        <v>Wed</v>
      </c>
      <c r="R536">
        <f>1/COUNTIF(tblSales[Order ID],tblSales[[#This Row],[Order ID]])</f>
        <v>0.16666666666666666</v>
      </c>
    </row>
    <row r="537" spans="1:18" x14ac:dyDescent="0.35">
      <c r="A537">
        <v>202117</v>
      </c>
      <c r="B537" s="3">
        <v>45490</v>
      </c>
      <c r="C537">
        <v>111590</v>
      </c>
      <c r="D537">
        <v>300185</v>
      </c>
      <c r="E537" t="s">
        <v>773</v>
      </c>
      <c r="F537" t="s">
        <v>787</v>
      </c>
      <c r="G537">
        <v>3</v>
      </c>
      <c r="H537" t="str" cm="1">
        <f t="array" ref="H537">_xlfn._ARRAY(_xlfn._ARRAYROW(_xlfn._xlws.FILTER(tblSizes[[Size]:[Qty]],(tblSizes[Order ID]=tblSales[[#This Row],[Order ID]])*(tblSizes[Product]=tblSales[[#This Row],[Product Name]]),"")))</f>
        <v/>
      </c>
      <c r="I537" s="5">
        <v>29.99</v>
      </c>
      <c r="J537" t="s">
        <v>775</v>
      </c>
      <c r="K537" t="s">
        <v>776</v>
      </c>
      <c r="L537" s="6" t="s">
        <v>776</v>
      </c>
      <c r="M537" s="5">
        <v>0</v>
      </c>
      <c r="N537" s="7">
        <v>89.97</v>
      </c>
      <c r="O537">
        <f ca="1">IF(LEFT(tblSales[[#This Row],[Category]],1)="A",RANDBETWEEN(1,4),RANDBETWEEN(2,7))</f>
        <v>1</v>
      </c>
      <c r="P537" s="7" t="str">
        <f>IF(COUNTIF($A$2:A537,A537)=1,SUMIFS(tblSales[Revenue],tblSales[Order ID],tblSales[[#This Row],[Order ID]]),"")</f>
        <v/>
      </c>
      <c r="Q537" t="str">
        <f>TEXT(tblSales[[#This Row],[Date]],"ddd")</f>
        <v>Wed</v>
      </c>
      <c r="R537">
        <f>1/COUNTIF(tblSales[Order ID],tblSales[[#This Row],[Order ID]])</f>
        <v>0.16666666666666666</v>
      </c>
    </row>
    <row r="538" spans="1:18" x14ac:dyDescent="0.35">
      <c r="A538">
        <v>202117</v>
      </c>
      <c r="B538" s="3">
        <v>45490</v>
      </c>
      <c r="C538">
        <v>111590</v>
      </c>
      <c r="D538">
        <v>200559</v>
      </c>
      <c r="E538" t="s">
        <v>777</v>
      </c>
      <c r="F538" t="s">
        <v>780</v>
      </c>
      <c r="G538">
        <v>1</v>
      </c>
      <c r="H538" t="str" cm="1">
        <f t="array" ref="H538">_xlfn._ARRAY(_xlfn._ARRAYROW(_xlfn._xlws.FILTER(tblSizes[[Size]:[Qty]],(tblSizes[Order ID]=tblSales[[#This Row],[Order ID]])*(tblSizes[Product]=tblSales[[#This Row],[Product Name]]),"")))</f>
        <v/>
      </c>
      <c r="I538" s="5">
        <v>59.99</v>
      </c>
      <c r="J538" t="s">
        <v>775</v>
      </c>
      <c r="K538" t="s">
        <v>776</v>
      </c>
      <c r="L538" s="6" t="s">
        <v>776</v>
      </c>
      <c r="M538" s="5">
        <v>0</v>
      </c>
      <c r="N538" s="7">
        <v>59.99</v>
      </c>
      <c r="O538">
        <f ca="1">IF(LEFT(tblSales[[#This Row],[Category]],1)="A",RANDBETWEEN(1,4),RANDBETWEEN(2,7))</f>
        <v>2</v>
      </c>
      <c r="P538" s="7" t="str">
        <f>IF(COUNTIF($A$2:A538,A538)=1,SUMIFS(tblSales[Revenue],tblSales[Order ID],tblSales[[#This Row],[Order ID]]),"")</f>
        <v/>
      </c>
      <c r="Q538" t="str">
        <f>TEXT(tblSales[[#This Row],[Date]],"ddd")</f>
        <v>Wed</v>
      </c>
      <c r="R538">
        <f>1/COUNTIF(tblSales[Order ID],tblSales[[#This Row],[Order ID]])</f>
        <v>0.16666666666666666</v>
      </c>
    </row>
    <row r="539" spans="1:18" x14ac:dyDescent="0.35">
      <c r="A539">
        <v>202117</v>
      </c>
      <c r="B539" s="3">
        <v>45490</v>
      </c>
      <c r="C539">
        <v>111590</v>
      </c>
      <c r="D539">
        <v>100252</v>
      </c>
      <c r="E539" t="s">
        <v>781</v>
      </c>
      <c r="F539" t="s">
        <v>785</v>
      </c>
      <c r="G539">
        <v>4</v>
      </c>
      <c r="H539" t="str" cm="1">
        <f t="array" ref="H539">_xlfn._ARRAY(_xlfn._ARRAYROW(_xlfn._xlws.FILTER(tblSizes[[Size]:[Qty]],(tblSizes[Order ID]=tblSales[[#This Row],[Order ID]])*(tblSizes[Product]=tblSales[[#This Row],[Product Name]]),"")))</f>
        <v/>
      </c>
      <c r="I539" s="5">
        <v>449</v>
      </c>
      <c r="J539" t="s">
        <v>775</v>
      </c>
      <c r="K539" t="s">
        <v>776</v>
      </c>
      <c r="L539" s="6" t="s">
        <v>776</v>
      </c>
      <c r="M539" s="5">
        <v>0</v>
      </c>
      <c r="N539" s="7">
        <v>1796</v>
      </c>
      <c r="O539">
        <f ca="1">IF(LEFT(tblSales[[#This Row],[Category]],1)="A",RANDBETWEEN(1,4),RANDBETWEEN(2,7))</f>
        <v>6</v>
      </c>
      <c r="P539" s="7" t="str">
        <f>IF(COUNTIF($A$2:A539,A539)=1,SUMIFS(tblSales[Revenue],tblSales[Order ID],tblSales[[#This Row],[Order ID]]),"")</f>
        <v/>
      </c>
      <c r="Q539" t="str">
        <f>TEXT(tblSales[[#This Row],[Date]],"ddd")</f>
        <v>Wed</v>
      </c>
      <c r="R539">
        <f>1/COUNTIF(tblSales[Order ID],tblSales[[#This Row],[Order ID]])</f>
        <v>0.16666666666666666</v>
      </c>
    </row>
    <row r="540" spans="1:18" x14ac:dyDescent="0.35">
      <c r="A540">
        <v>202118</v>
      </c>
      <c r="B540" s="3">
        <v>45494</v>
      </c>
      <c r="C540">
        <v>104777</v>
      </c>
      <c r="D540">
        <v>200559</v>
      </c>
      <c r="E540" t="s">
        <v>777</v>
      </c>
      <c r="F540" t="s">
        <v>780</v>
      </c>
      <c r="G540">
        <v>4</v>
      </c>
      <c r="H540" t="str" cm="1">
        <f t="array" ref="H540">_xlfn._ARRAY(_xlfn._ARRAYROW(_xlfn._xlws.FILTER(tblSizes[[Size]:[Qty]],(tblSizes[Order ID]=tblSales[[#This Row],[Order ID]])*(tblSizes[Product]=tblSales[[#This Row],[Product Name]]),"")))</f>
        <v/>
      </c>
      <c r="I540" s="5">
        <v>59.99</v>
      </c>
      <c r="J540" t="s">
        <v>775</v>
      </c>
      <c r="K540" t="s">
        <v>776</v>
      </c>
      <c r="L540" s="6" t="s">
        <v>776</v>
      </c>
      <c r="M540" s="5">
        <v>0</v>
      </c>
      <c r="N540" s="7">
        <v>239.96</v>
      </c>
      <c r="O540">
        <f ca="1">IF(LEFT(tblSales[[#This Row],[Category]],1)="A",RANDBETWEEN(1,4),RANDBETWEEN(2,7))</f>
        <v>1</v>
      </c>
      <c r="P540" s="7">
        <f>IF(COUNTIF($A$2:A540,A540)=1,SUMIFS(tblSales[Revenue],tblSales[Order ID],tblSales[[#This Row],[Order ID]]),"")</f>
        <v>239.96</v>
      </c>
      <c r="Q540" t="str">
        <f>TEXT(tblSales[[#This Row],[Date]],"ddd")</f>
        <v>Sun</v>
      </c>
      <c r="R540">
        <f>1/COUNTIF(tblSales[Order ID],tblSales[[#This Row],[Order ID]])</f>
        <v>1</v>
      </c>
    </row>
    <row r="541" spans="1:18" x14ac:dyDescent="0.35">
      <c r="A541">
        <v>202119</v>
      </c>
      <c r="B541" s="3">
        <v>45486</v>
      </c>
      <c r="C541">
        <v>114792</v>
      </c>
      <c r="D541">
        <v>300189</v>
      </c>
      <c r="E541" t="s">
        <v>773</v>
      </c>
      <c r="F541" t="s">
        <v>790</v>
      </c>
      <c r="G541">
        <v>1</v>
      </c>
      <c r="H541" t="str" cm="1">
        <f t="array" ref="H541">_xlfn._ARRAY(_xlfn._ARRAYROW(_xlfn._xlws.FILTER(tblSizes[[Size]:[Qty]],(tblSizes[Order ID]=tblSales[[#This Row],[Order ID]])*(tblSizes[Product]=tblSales[[#This Row],[Product Name]]),"")))</f>
        <v/>
      </c>
      <c r="I541" s="5">
        <v>24.99</v>
      </c>
      <c r="J541" t="s">
        <v>783</v>
      </c>
      <c r="K541" t="s">
        <v>809</v>
      </c>
      <c r="L541" s="6">
        <v>0.1</v>
      </c>
      <c r="M541" s="5">
        <v>2.4990000000000001</v>
      </c>
      <c r="N541" s="7">
        <v>22.491</v>
      </c>
      <c r="O541">
        <f ca="1">IF(LEFT(tblSales[[#This Row],[Category]],1)="A",RANDBETWEEN(1,4),RANDBETWEEN(2,7))</f>
        <v>4</v>
      </c>
      <c r="P541" s="7">
        <f>IF(COUNTIF($A$2:A541,A541)=1,SUMIFS(tblSales[Revenue],tblSales[Order ID],tblSales[[#This Row],[Order ID]]),"")</f>
        <v>22.491</v>
      </c>
      <c r="Q541" t="str">
        <f>TEXT(tblSales[[#This Row],[Date]],"ddd")</f>
        <v>Sat</v>
      </c>
      <c r="R541">
        <f>1/COUNTIF(tblSales[Order ID],tblSales[[#This Row],[Order ID]])</f>
        <v>1</v>
      </c>
    </row>
    <row r="542" spans="1:18" x14ac:dyDescent="0.35">
      <c r="A542">
        <v>202120</v>
      </c>
      <c r="B542" s="3">
        <v>45491</v>
      </c>
      <c r="C542">
        <v>112659</v>
      </c>
      <c r="D542">
        <v>300185</v>
      </c>
      <c r="E542" t="s">
        <v>773</v>
      </c>
      <c r="F542" t="s">
        <v>787</v>
      </c>
      <c r="G542">
        <v>1</v>
      </c>
      <c r="H542" t="str" cm="1">
        <f t="array" ref="H542">_xlfn._ARRAY(_xlfn._ARRAYROW(_xlfn._xlws.FILTER(tblSizes[[Size]:[Qty]],(tblSizes[Order ID]=tblSales[[#This Row],[Order ID]])*(tblSizes[Product]=tblSales[[#This Row],[Product Name]]),"")))</f>
        <v/>
      </c>
      <c r="I542" s="5">
        <v>29.99</v>
      </c>
      <c r="J542" t="s">
        <v>783</v>
      </c>
      <c r="K542" t="s">
        <v>792</v>
      </c>
      <c r="L542" s="6">
        <v>0.15</v>
      </c>
      <c r="M542" s="5">
        <v>4.4984999999999999</v>
      </c>
      <c r="N542" s="7">
        <v>25.491499999999998</v>
      </c>
      <c r="O542">
        <f ca="1">IF(LEFT(tblSales[[#This Row],[Category]],1)="A",RANDBETWEEN(1,4),RANDBETWEEN(2,7))</f>
        <v>4</v>
      </c>
      <c r="P542" s="7">
        <f>IF(COUNTIF($A$2:A542,A542)=1,SUMIFS(tblSales[Revenue],tblSales[Order ID],tblSales[[#This Row],[Order ID]]),"")</f>
        <v>25.491499999999998</v>
      </c>
      <c r="Q542" t="str">
        <f>TEXT(tblSales[[#This Row],[Date]],"ddd")</f>
        <v>Thu</v>
      </c>
      <c r="R542">
        <f>1/COUNTIF(tblSales[Order ID],tblSales[[#This Row],[Order ID]])</f>
        <v>1</v>
      </c>
    </row>
    <row r="543" spans="1:18" x14ac:dyDescent="0.35">
      <c r="A543">
        <v>202121</v>
      </c>
      <c r="B543" s="3">
        <v>45486</v>
      </c>
      <c r="C543">
        <v>130926</v>
      </c>
      <c r="D543">
        <v>100252</v>
      </c>
      <c r="E543" t="s">
        <v>781</v>
      </c>
      <c r="F543" t="s">
        <v>785</v>
      </c>
      <c r="G543">
        <v>1</v>
      </c>
      <c r="H543" t="str" cm="1">
        <f t="array" ref="H543">_xlfn._ARRAY(_xlfn._ARRAYROW(_xlfn._xlws.FILTER(tblSizes[[Size]:[Qty]],(tblSizes[Order ID]=tblSales[[#This Row],[Order ID]])*(tblSizes[Product]=tblSales[[#This Row],[Product Name]]),"")))</f>
        <v/>
      </c>
      <c r="I543" s="5">
        <v>449</v>
      </c>
      <c r="J543" t="s">
        <v>775</v>
      </c>
      <c r="K543" t="s">
        <v>776</v>
      </c>
      <c r="L543" s="6" t="s">
        <v>776</v>
      </c>
      <c r="M543" s="5">
        <v>0</v>
      </c>
      <c r="N543" s="7">
        <v>449</v>
      </c>
      <c r="O543">
        <f ca="1">IF(LEFT(tblSales[[#This Row],[Category]],1)="A",RANDBETWEEN(1,4),RANDBETWEEN(2,7))</f>
        <v>3</v>
      </c>
      <c r="P543" s="7">
        <f>IF(COUNTIF($A$2:A543,A543)=1,SUMIFS(tblSales[Revenue],tblSales[Order ID],tblSales[[#This Row],[Order ID]]),"")</f>
        <v>836.97</v>
      </c>
      <c r="Q543" t="str">
        <f>TEXT(tblSales[[#This Row],[Date]],"ddd")</f>
        <v>Sat</v>
      </c>
      <c r="R543">
        <f>1/COUNTIF(tblSales[Order ID],tblSales[[#This Row],[Order ID]])</f>
        <v>0.2</v>
      </c>
    </row>
    <row r="544" spans="1:18" x14ac:dyDescent="0.35">
      <c r="A544">
        <v>202121</v>
      </c>
      <c r="B544" s="3">
        <v>45486</v>
      </c>
      <c r="C544">
        <v>130926</v>
      </c>
      <c r="D544">
        <v>200556</v>
      </c>
      <c r="E544" t="s">
        <v>777</v>
      </c>
      <c r="F544" t="s">
        <v>779</v>
      </c>
      <c r="G544">
        <v>1</v>
      </c>
      <c r="H544" t="str" cm="1">
        <f t="array" ref="H544">_xlfn._ARRAY(_xlfn._ARRAYROW(_xlfn._xlws.FILTER(tblSizes[[Size]:[Qty]],(tblSizes[Order ID]=tblSales[[#This Row],[Order ID]])*(tblSizes[Product]=tblSales[[#This Row],[Product Name]]),"")))</f>
        <v/>
      </c>
      <c r="I544" s="5">
        <v>64.989999999999995</v>
      </c>
      <c r="J544" t="s">
        <v>775</v>
      </c>
      <c r="K544" t="s">
        <v>776</v>
      </c>
      <c r="L544" s="6" t="s">
        <v>776</v>
      </c>
      <c r="M544" s="5">
        <v>0</v>
      </c>
      <c r="N544" s="7">
        <v>64.989999999999995</v>
      </c>
      <c r="O544">
        <f ca="1">IF(LEFT(tblSales[[#This Row],[Category]],1)="A",RANDBETWEEN(1,4),RANDBETWEEN(2,7))</f>
        <v>2</v>
      </c>
      <c r="P544" s="7" t="str">
        <f>IF(COUNTIF($A$2:A544,A544)=1,SUMIFS(tblSales[Revenue],tblSales[Order ID],tblSales[[#This Row],[Order ID]]),"")</f>
        <v/>
      </c>
      <c r="Q544" t="str">
        <f>TEXT(tblSales[[#This Row],[Date]],"ddd")</f>
        <v>Sat</v>
      </c>
      <c r="R544">
        <f>1/COUNTIF(tblSales[Order ID],tblSales[[#This Row],[Order ID]])</f>
        <v>0.2</v>
      </c>
    </row>
    <row r="545" spans="1:18" x14ac:dyDescent="0.35">
      <c r="A545">
        <v>202121</v>
      </c>
      <c r="B545" s="3">
        <v>45486</v>
      </c>
      <c r="C545">
        <v>130926</v>
      </c>
      <c r="D545">
        <v>300191</v>
      </c>
      <c r="E545" t="s">
        <v>773</v>
      </c>
      <c r="F545" t="s">
        <v>791</v>
      </c>
      <c r="G545">
        <v>1</v>
      </c>
      <c r="H545" t="str" cm="1">
        <f t="array" ref="H545">_xlfn._ARRAY(_xlfn._ARRAYROW(_xlfn._xlws.FILTER(tblSizes[[Size]:[Qty]],(tblSizes[Order ID]=tblSales[[#This Row],[Order ID]])*(tblSizes[Product]=tblSales[[#This Row],[Product Name]]),"")))</f>
        <v/>
      </c>
      <c r="I545" s="5">
        <v>21.99</v>
      </c>
      <c r="J545" t="s">
        <v>775</v>
      </c>
      <c r="K545" t="s">
        <v>776</v>
      </c>
      <c r="L545" s="6" t="s">
        <v>776</v>
      </c>
      <c r="M545" s="5">
        <v>0</v>
      </c>
      <c r="N545" s="7">
        <v>21.99</v>
      </c>
      <c r="O545">
        <f ca="1">IF(LEFT(tblSales[[#This Row],[Category]],1)="A",RANDBETWEEN(1,4),RANDBETWEEN(2,7))</f>
        <v>1</v>
      </c>
      <c r="P545" s="7" t="str">
        <f>IF(COUNTIF($A$2:A545,A545)=1,SUMIFS(tblSales[Revenue],tblSales[Order ID],tblSales[[#This Row],[Order ID]]),"")</f>
        <v/>
      </c>
      <c r="Q545" t="str">
        <f>TEXT(tblSales[[#This Row],[Date]],"ddd")</f>
        <v>Sat</v>
      </c>
      <c r="R545">
        <f>1/COUNTIF(tblSales[Order ID],tblSales[[#This Row],[Order ID]])</f>
        <v>0.2</v>
      </c>
    </row>
    <row r="546" spans="1:18" x14ac:dyDescent="0.35">
      <c r="A546">
        <v>202121</v>
      </c>
      <c r="B546" s="3">
        <v>45486</v>
      </c>
      <c r="C546">
        <v>130926</v>
      </c>
      <c r="D546">
        <v>100253</v>
      </c>
      <c r="E546" t="s">
        <v>781</v>
      </c>
      <c r="F546" t="s">
        <v>810</v>
      </c>
      <c r="G546">
        <v>1</v>
      </c>
      <c r="H546" t="str" cm="1">
        <f t="array" ref="H546">_xlfn._ARRAY(_xlfn._ARRAYROW(_xlfn._xlws.FILTER(tblSizes[[Size]:[Qty]],(tblSizes[Order ID]=tblSales[[#This Row],[Order ID]])*(tblSizes[Product]=tblSales[[#This Row],[Product Name]]),"")))</f>
        <v/>
      </c>
      <c r="I546" s="5">
        <v>279</v>
      </c>
      <c r="J546" t="s">
        <v>775</v>
      </c>
      <c r="K546" t="s">
        <v>776</v>
      </c>
      <c r="L546" s="6" t="s">
        <v>776</v>
      </c>
      <c r="M546" s="5">
        <v>0</v>
      </c>
      <c r="N546" s="7">
        <v>279</v>
      </c>
      <c r="O546">
        <f ca="1">IF(LEFT(tblSales[[#This Row],[Category]],1)="A",RANDBETWEEN(1,4),RANDBETWEEN(2,7))</f>
        <v>6</v>
      </c>
      <c r="P546" s="7" t="str">
        <f>IF(COUNTIF($A$2:A546,A546)=1,SUMIFS(tblSales[Revenue],tblSales[Order ID],tblSales[[#This Row],[Order ID]]),"")</f>
        <v/>
      </c>
      <c r="Q546" t="str">
        <f>TEXT(tblSales[[#This Row],[Date]],"ddd")</f>
        <v>Sat</v>
      </c>
      <c r="R546">
        <f>1/COUNTIF(tblSales[Order ID],tblSales[[#This Row],[Order ID]])</f>
        <v>0.2</v>
      </c>
    </row>
    <row r="547" spans="1:18" x14ac:dyDescent="0.35">
      <c r="A547">
        <v>202121</v>
      </c>
      <c r="B547" s="3">
        <v>45486</v>
      </c>
      <c r="C547">
        <v>130926</v>
      </c>
      <c r="D547">
        <v>300191</v>
      </c>
      <c r="E547" t="s">
        <v>773</v>
      </c>
      <c r="F547" t="s">
        <v>791</v>
      </c>
      <c r="G547">
        <v>1</v>
      </c>
      <c r="H547" t="str" cm="1">
        <f t="array" ref="H547">_xlfn._ARRAY(_xlfn._ARRAYROW(_xlfn._xlws.FILTER(tblSizes[[Size]:[Qty]],(tblSizes[Order ID]=tblSales[[#This Row],[Order ID]])*(tblSizes[Product]=tblSales[[#This Row],[Product Name]]),"")))</f>
        <v/>
      </c>
      <c r="I547" s="5">
        <v>21.99</v>
      </c>
      <c r="J547" t="s">
        <v>775</v>
      </c>
      <c r="K547" t="s">
        <v>776</v>
      </c>
      <c r="L547" s="6" t="s">
        <v>776</v>
      </c>
      <c r="M547" s="5">
        <v>0</v>
      </c>
      <c r="N547" s="7">
        <v>21.99</v>
      </c>
      <c r="O547">
        <f ca="1">IF(LEFT(tblSales[[#This Row],[Category]],1)="A",RANDBETWEEN(1,4),RANDBETWEEN(2,7))</f>
        <v>1</v>
      </c>
      <c r="P547" s="7" t="str">
        <f>IF(COUNTIF($A$2:A547,A547)=1,SUMIFS(tblSales[Revenue],tblSales[Order ID],tblSales[[#This Row],[Order ID]]),"")</f>
        <v/>
      </c>
      <c r="Q547" t="str">
        <f>TEXT(tblSales[[#This Row],[Date]],"ddd")</f>
        <v>Sat</v>
      </c>
      <c r="R547">
        <f>1/COUNTIF(tblSales[Order ID],tblSales[[#This Row],[Order ID]])</f>
        <v>0.2</v>
      </c>
    </row>
    <row r="548" spans="1:18" x14ac:dyDescent="0.35">
      <c r="A548">
        <v>202122</v>
      </c>
      <c r="B548" s="3">
        <v>45493</v>
      </c>
      <c r="C548">
        <v>126862</v>
      </c>
      <c r="D548">
        <v>300191</v>
      </c>
      <c r="E548" t="s">
        <v>773</v>
      </c>
      <c r="F548" t="s">
        <v>791</v>
      </c>
      <c r="G548">
        <v>1</v>
      </c>
      <c r="H548" t="str" cm="1">
        <f t="array" ref="H548">_xlfn._ARRAY(_xlfn._ARRAYROW(_xlfn._xlws.FILTER(tblSizes[[Size]:[Qty]],(tblSizes[Order ID]=tblSales[[#This Row],[Order ID]])*(tblSizes[Product]=tblSales[[#This Row],[Product Name]]),"")))</f>
        <v/>
      </c>
      <c r="I548" s="5">
        <v>21.99</v>
      </c>
      <c r="J548" t="s">
        <v>775</v>
      </c>
      <c r="K548" t="s">
        <v>776</v>
      </c>
      <c r="L548" s="6" t="s">
        <v>776</v>
      </c>
      <c r="M548" s="5">
        <v>0</v>
      </c>
      <c r="N548" s="7">
        <v>21.99</v>
      </c>
      <c r="O548">
        <f ca="1">IF(LEFT(tblSales[[#This Row],[Category]],1)="A",RANDBETWEEN(1,4),RANDBETWEEN(2,7))</f>
        <v>2</v>
      </c>
      <c r="P548" s="7">
        <f>IF(COUNTIF($A$2:A548,A548)=1,SUMIFS(tblSales[Revenue],tblSales[Order ID],tblSales[[#This Row],[Order ID]]),"")</f>
        <v>1753.98</v>
      </c>
      <c r="Q548" t="str">
        <f>TEXT(tblSales[[#This Row],[Date]],"ddd")</f>
        <v>Sat</v>
      </c>
      <c r="R548">
        <f>1/COUNTIF(tblSales[Order ID],tblSales[[#This Row],[Order ID]])</f>
        <v>0.25</v>
      </c>
    </row>
    <row r="549" spans="1:18" x14ac:dyDescent="0.35">
      <c r="A549">
        <v>202122</v>
      </c>
      <c r="B549" s="3">
        <v>45493</v>
      </c>
      <c r="C549">
        <v>126862</v>
      </c>
      <c r="D549">
        <v>100255</v>
      </c>
      <c r="E549" t="s">
        <v>781</v>
      </c>
      <c r="F549" t="s">
        <v>803</v>
      </c>
      <c r="G549">
        <v>1</v>
      </c>
      <c r="H549" t="str" cm="1">
        <f t="array" ref="H549">_xlfn._ARRAY(_xlfn._ARRAYROW(_xlfn._xlws.FILTER(tblSizes[[Size]:[Qty]],(tblSizes[Order ID]=tblSales[[#This Row],[Order ID]])*(tblSizes[Product]=tblSales[[#This Row],[Product Name]]),"")))</f>
        <v/>
      </c>
      <c r="I549" s="5">
        <v>1299</v>
      </c>
      <c r="J549" t="s">
        <v>775</v>
      </c>
      <c r="K549" t="s">
        <v>776</v>
      </c>
      <c r="L549" s="6" t="s">
        <v>776</v>
      </c>
      <c r="M549" s="5">
        <v>0</v>
      </c>
      <c r="N549" s="7">
        <v>1299</v>
      </c>
      <c r="O549">
        <f ca="1">IF(LEFT(tblSales[[#This Row],[Category]],1)="A",RANDBETWEEN(1,4),RANDBETWEEN(2,7))</f>
        <v>4</v>
      </c>
      <c r="P549" s="7" t="str">
        <f>IF(COUNTIF($A$2:A549,A549)=1,SUMIFS(tblSales[Revenue],tblSales[Order ID],tblSales[[#This Row],[Order ID]]),"")</f>
        <v/>
      </c>
      <c r="Q549" t="str">
        <f>TEXT(tblSales[[#This Row],[Date]],"ddd")</f>
        <v>Sat</v>
      </c>
      <c r="R549">
        <f>1/COUNTIF(tblSales[Order ID],tblSales[[#This Row],[Order ID]])</f>
        <v>0.25</v>
      </c>
    </row>
    <row r="550" spans="1:18" x14ac:dyDescent="0.35">
      <c r="A550">
        <v>202122</v>
      </c>
      <c r="B550" s="3">
        <v>45493</v>
      </c>
      <c r="C550">
        <v>126862</v>
      </c>
      <c r="D550">
        <v>300187</v>
      </c>
      <c r="E550" t="s">
        <v>773</v>
      </c>
      <c r="F550" t="s">
        <v>801</v>
      </c>
      <c r="G550">
        <v>1</v>
      </c>
      <c r="H550" t="str" cm="1">
        <f t="array" ref="H550">_xlfn._ARRAY(_xlfn._ARRAYROW(_xlfn._xlws.FILTER(tblSizes[[Size]:[Qty]],(tblSizes[Order ID]=tblSales[[#This Row],[Order ID]])*(tblSizes[Product]=tblSales[[#This Row],[Product Name]]),"")))</f>
        <v/>
      </c>
      <c r="I550" s="5">
        <v>54.99</v>
      </c>
      <c r="J550" t="s">
        <v>775</v>
      </c>
      <c r="K550" t="s">
        <v>776</v>
      </c>
      <c r="L550" s="6" t="s">
        <v>776</v>
      </c>
      <c r="M550" s="5">
        <v>0</v>
      </c>
      <c r="N550" s="7">
        <v>54.99</v>
      </c>
      <c r="O550">
        <f ca="1">IF(LEFT(tblSales[[#This Row],[Category]],1)="A",RANDBETWEEN(1,4),RANDBETWEEN(2,7))</f>
        <v>1</v>
      </c>
      <c r="P550" s="7" t="str">
        <f>IF(COUNTIF($A$2:A550,A550)=1,SUMIFS(tblSales[Revenue],tblSales[Order ID],tblSales[[#This Row],[Order ID]]),"")</f>
        <v/>
      </c>
      <c r="Q550" t="str">
        <f>TEXT(tblSales[[#This Row],[Date]],"ddd")</f>
        <v>Sat</v>
      </c>
      <c r="R550">
        <f>1/COUNTIF(tblSales[Order ID],tblSales[[#This Row],[Order ID]])</f>
        <v>0.25</v>
      </c>
    </row>
    <row r="551" spans="1:18" x14ac:dyDescent="0.35">
      <c r="A551">
        <v>202122</v>
      </c>
      <c r="B551" s="3">
        <v>45493</v>
      </c>
      <c r="C551">
        <v>126862</v>
      </c>
      <c r="D551">
        <v>100250</v>
      </c>
      <c r="E551" t="s">
        <v>781</v>
      </c>
      <c r="F551" t="s">
        <v>797</v>
      </c>
      <c r="G551">
        <v>2</v>
      </c>
      <c r="H551" t="str" cm="1">
        <f t="array" ref="H551">_xlfn._ARRAY(_xlfn._ARRAYROW(_xlfn._xlws.FILTER(tblSizes[[Size]:[Qty]],(tblSizes[Order ID]=tblSales[[#This Row],[Order ID]])*(tblSizes[Product]=tblSales[[#This Row],[Product Name]]),"")))</f>
        <v/>
      </c>
      <c r="I551" s="5">
        <v>189</v>
      </c>
      <c r="J551" t="s">
        <v>775</v>
      </c>
      <c r="K551" t="s">
        <v>776</v>
      </c>
      <c r="L551" s="6" t="s">
        <v>776</v>
      </c>
      <c r="M551" s="5">
        <v>0</v>
      </c>
      <c r="N551" s="7">
        <v>378</v>
      </c>
      <c r="O551">
        <f ca="1">IF(LEFT(tblSales[[#This Row],[Category]],1)="A",RANDBETWEEN(1,4),RANDBETWEEN(2,7))</f>
        <v>6</v>
      </c>
      <c r="P551" s="7" t="str">
        <f>IF(COUNTIF($A$2:A551,A551)=1,SUMIFS(tblSales[Revenue],tblSales[Order ID],tblSales[[#This Row],[Order ID]]),"")</f>
        <v/>
      </c>
      <c r="Q551" t="str">
        <f>TEXT(tblSales[[#This Row],[Date]],"ddd")</f>
        <v>Sat</v>
      </c>
      <c r="R551">
        <f>1/COUNTIF(tblSales[Order ID],tblSales[[#This Row],[Order ID]])</f>
        <v>0.25</v>
      </c>
    </row>
    <row r="552" spans="1:18" x14ac:dyDescent="0.35">
      <c r="A552">
        <v>202123</v>
      </c>
      <c r="B552" s="3">
        <v>45493</v>
      </c>
      <c r="C552">
        <v>106824</v>
      </c>
      <c r="D552">
        <v>100250</v>
      </c>
      <c r="E552" t="s">
        <v>781</v>
      </c>
      <c r="F552" t="s">
        <v>797</v>
      </c>
      <c r="G552">
        <v>1</v>
      </c>
      <c r="H552" t="str" cm="1">
        <f t="array" ref="H552">_xlfn._ARRAY(_xlfn._ARRAYROW(_xlfn._xlws.FILTER(tblSizes[[Size]:[Qty]],(tblSizes[Order ID]=tblSales[[#This Row],[Order ID]])*(tblSizes[Product]=tblSales[[#This Row],[Product Name]]),"")))</f>
        <v/>
      </c>
      <c r="I552" s="5">
        <v>189</v>
      </c>
      <c r="J552" t="s">
        <v>783</v>
      </c>
      <c r="K552" t="s">
        <v>784</v>
      </c>
      <c r="L552" s="6">
        <v>0.1</v>
      </c>
      <c r="M552" s="5">
        <v>18.900000000000002</v>
      </c>
      <c r="N552" s="7">
        <v>170.1</v>
      </c>
      <c r="O552">
        <f ca="1">IF(LEFT(tblSales[[#This Row],[Category]],1)="A",RANDBETWEEN(1,4),RANDBETWEEN(2,7))</f>
        <v>6</v>
      </c>
      <c r="P552" s="7">
        <f>IF(COUNTIF($A$2:A552,A552)=1,SUMIFS(tblSales[Revenue],tblSales[Order ID],tblSales[[#This Row],[Order ID]]),"")</f>
        <v>1608.3</v>
      </c>
      <c r="Q552" t="str">
        <f>TEXT(tblSales[[#This Row],[Date]],"ddd")</f>
        <v>Sat</v>
      </c>
      <c r="R552">
        <f>1/COUNTIF(tblSales[Order ID],tblSales[[#This Row],[Order ID]])</f>
        <v>0.5</v>
      </c>
    </row>
    <row r="553" spans="1:18" x14ac:dyDescent="0.35">
      <c r="A553">
        <v>202123</v>
      </c>
      <c r="B553" s="3">
        <v>45493</v>
      </c>
      <c r="C553">
        <v>106824</v>
      </c>
      <c r="D553">
        <v>100254</v>
      </c>
      <c r="E553" t="s">
        <v>781</v>
      </c>
      <c r="F553" t="s">
        <v>789</v>
      </c>
      <c r="G553">
        <v>2</v>
      </c>
      <c r="H553" t="str" cm="1">
        <f t="array" ref="H553">_xlfn._ARRAY(_xlfn._ARRAYROW(_xlfn._xlws.FILTER(tblSizes[[Size]:[Qty]],(tblSizes[Order ID]=tblSales[[#This Row],[Order ID]])*(tblSizes[Product]=tblSales[[#This Row],[Product Name]]),"")))</f>
        <v/>
      </c>
      <c r="I553" s="5">
        <v>799</v>
      </c>
      <c r="J553" t="s">
        <v>783</v>
      </c>
      <c r="K553" t="s">
        <v>784</v>
      </c>
      <c r="L553" s="6">
        <v>0.1</v>
      </c>
      <c r="M553" s="5">
        <v>159.80000000000001</v>
      </c>
      <c r="N553" s="7">
        <v>1438.2</v>
      </c>
      <c r="O553">
        <f ca="1">IF(LEFT(tblSales[[#This Row],[Category]],1)="A",RANDBETWEEN(1,4),RANDBETWEEN(2,7))</f>
        <v>3</v>
      </c>
      <c r="P553" s="7" t="str">
        <f>IF(COUNTIF($A$2:A553,A553)=1,SUMIFS(tblSales[Revenue],tblSales[Order ID],tblSales[[#This Row],[Order ID]]),"")</f>
        <v/>
      </c>
      <c r="Q553" t="str">
        <f>TEXT(tblSales[[#This Row],[Date]],"ddd")</f>
        <v>Sat</v>
      </c>
      <c r="R553">
        <f>1/COUNTIF(tblSales[Order ID],tblSales[[#This Row],[Order ID]])</f>
        <v>0.5</v>
      </c>
    </row>
    <row r="554" spans="1:18" x14ac:dyDescent="0.35">
      <c r="A554">
        <v>202124</v>
      </c>
      <c r="B554" s="3">
        <v>45493</v>
      </c>
      <c r="C554">
        <v>128966</v>
      </c>
      <c r="D554">
        <v>300185</v>
      </c>
      <c r="E554" t="s">
        <v>773</v>
      </c>
      <c r="F554" t="s">
        <v>787</v>
      </c>
      <c r="G554">
        <v>3</v>
      </c>
      <c r="H554" t="e" cm="1" vm="74">
        <f t="array" ref="H554">_xlfn._ARRAY(_xlfn._ARRAYROW(_xlfn._xlws.FILTER(tblSizes[[Size]:[Qty]],(tblSizes[Order ID]=tblSales[[#This Row],[Order ID]])*(tblSizes[Product]=tblSales[[#This Row],[Product Name]]),"")))</f>
        <v>#VALUE!</v>
      </c>
      <c r="I554" s="5">
        <v>29.99</v>
      </c>
      <c r="J554" t="s">
        <v>783</v>
      </c>
      <c r="K554" t="s">
        <v>809</v>
      </c>
      <c r="L554" s="6">
        <v>0.1</v>
      </c>
      <c r="M554" s="5">
        <v>8.9969999999999999</v>
      </c>
      <c r="N554" s="7">
        <v>80.972999999999999</v>
      </c>
      <c r="O554">
        <f ca="1">IF(LEFT(tblSales[[#This Row],[Category]],1)="A",RANDBETWEEN(1,4),RANDBETWEEN(2,7))</f>
        <v>4</v>
      </c>
      <c r="P554" s="7">
        <f>IF(COUNTIF($A$2:A554,A554)=1,SUMIFS(tblSales[Revenue],tblSales[Order ID],tblSales[[#This Row],[Order ID]]),"")</f>
        <v>80.972999999999999</v>
      </c>
      <c r="Q554" t="str">
        <f>TEXT(tblSales[[#This Row],[Date]],"ddd")</f>
        <v>Sat</v>
      </c>
      <c r="R554">
        <f>1/COUNTIF(tblSales[Order ID],tblSales[[#This Row],[Order ID]])</f>
        <v>1</v>
      </c>
    </row>
    <row r="555" spans="1:18" x14ac:dyDescent="0.35">
      <c r="A555">
        <v>202125</v>
      </c>
      <c r="B555" s="3">
        <v>45492</v>
      </c>
      <c r="C555">
        <v>121212</v>
      </c>
      <c r="D555">
        <v>100252</v>
      </c>
      <c r="E555" t="s">
        <v>781</v>
      </c>
      <c r="F555" t="s">
        <v>785</v>
      </c>
      <c r="G555">
        <v>1</v>
      </c>
      <c r="H555" t="str" cm="1">
        <f t="array" ref="H555">_xlfn._ARRAY(_xlfn._ARRAYROW(_xlfn._xlws.FILTER(tblSizes[[Size]:[Qty]],(tblSizes[Order ID]=tblSales[[#This Row],[Order ID]])*(tblSizes[Product]=tblSales[[#This Row],[Product Name]]),"")))</f>
        <v/>
      </c>
      <c r="I555" s="5">
        <v>449</v>
      </c>
      <c r="J555" t="s">
        <v>783</v>
      </c>
      <c r="K555" t="s">
        <v>792</v>
      </c>
      <c r="L555" s="6">
        <v>0.15</v>
      </c>
      <c r="M555" s="5">
        <v>67.349999999999994</v>
      </c>
      <c r="N555" s="7">
        <v>381.65</v>
      </c>
      <c r="O555">
        <f ca="1">IF(LEFT(tblSales[[#This Row],[Category]],1)="A",RANDBETWEEN(1,4),RANDBETWEEN(2,7))</f>
        <v>2</v>
      </c>
      <c r="P555" s="7">
        <f>IF(COUNTIF($A$2:A555,A555)=1,SUMIFS(tblSales[Revenue],tblSales[Order ID],tblSales[[#This Row],[Order ID]]),"")</f>
        <v>585.61599999999999</v>
      </c>
      <c r="Q555" t="str">
        <f>TEXT(tblSales[[#This Row],[Date]],"ddd")</f>
        <v>Fri</v>
      </c>
      <c r="R555">
        <f>1/COUNTIF(tblSales[Order ID],tblSales[[#This Row],[Order ID]])</f>
        <v>0.5</v>
      </c>
    </row>
    <row r="556" spans="1:18" x14ac:dyDescent="0.35">
      <c r="A556">
        <v>202125</v>
      </c>
      <c r="B556" s="3">
        <v>45492</v>
      </c>
      <c r="C556">
        <v>121212</v>
      </c>
      <c r="D556">
        <v>200559</v>
      </c>
      <c r="E556" t="s">
        <v>777</v>
      </c>
      <c r="F556" t="s">
        <v>780</v>
      </c>
      <c r="G556">
        <v>4</v>
      </c>
      <c r="H556" t="str" cm="1">
        <f t="array" ref="H556">_xlfn._ARRAY(_xlfn._ARRAYROW(_xlfn._xlws.FILTER(tblSizes[[Size]:[Qty]],(tblSizes[Order ID]=tblSales[[#This Row],[Order ID]])*(tblSizes[Product]=tblSales[[#This Row],[Product Name]]),"")))</f>
        <v/>
      </c>
      <c r="I556" s="5">
        <v>59.99</v>
      </c>
      <c r="J556" t="s">
        <v>783</v>
      </c>
      <c r="K556" t="s">
        <v>792</v>
      </c>
      <c r="L556" s="6">
        <v>0.15</v>
      </c>
      <c r="M556" s="5">
        <v>35.994</v>
      </c>
      <c r="N556" s="7">
        <v>203.96600000000001</v>
      </c>
      <c r="O556">
        <f ca="1">IF(LEFT(tblSales[[#This Row],[Category]],1)="A",RANDBETWEEN(1,4),RANDBETWEEN(2,7))</f>
        <v>4</v>
      </c>
      <c r="P556" s="7" t="str">
        <f>IF(COUNTIF($A$2:A556,A556)=1,SUMIFS(tblSales[Revenue],tblSales[Order ID],tblSales[[#This Row],[Order ID]]),"")</f>
        <v/>
      </c>
      <c r="Q556" t="str">
        <f>TEXT(tblSales[[#This Row],[Date]],"ddd")</f>
        <v>Fri</v>
      </c>
      <c r="R556">
        <f>1/COUNTIF(tblSales[Order ID],tblSales[[#This Row],[Order ID]])</f>
        <v>0.5</v>
      </c>
    </row>
    <row r="557" spans="1:18" x14ac:dyDescent="0.35">
      <c r="A557">
        <v>202126</v>
      </c>
      <c r="B557" s="3">
        <v>45483</v>
      </c>
      <c r="C557">
        <v>108529</v>
      </c>
      <c r="D557">
        <v>200558</v>
      </c>
      <c r="E557" t="s">
        <v>777</v>
      </c>
      <c r="F557" t="s">
        <v>791</v>
      </c>
      <c r="G557">
        <v>1</v>
      </c>
      <c r="H557" t="e" cm="1" vm="75">
        <f t="array" ref="H557">_xlfn._ARRAY(_xlfn._ARRAYROW(_xlfn._xlws.FILTER(tblSizes[[Size]:[Qty]],(tblSizes[Order ID]=tblSales[[#This Row],[Order ID]])*(tblSizes[Product]=tblSales[[#This Row],[Product Name]]),"")))</f>
        <v>#VALUE!</v>
      </c>
      <c r="I557" s="5">
        <v>21.99</v>
      </c>
      <c r="J557" t="s">
        <v>775</v>
      </c>
      <c r="K557" t="s">
        <v>776</v>
      </c>
      <c r="L557" s="6" t="s">
        <v>776</v>
      </c>
      <c r="M557" s="5">
        <v>0</v>
      </c>
      <c r="N557" s="7">
        <v>75.959999999999994</v>
      </c>
      <c r="O557">
        <f ca="1">IF(LEFT(tblSales[[#This Row],[Category]],1)="A",RANDBETWEEN(1,4),RANDBETWEEN(2,7))</f>
        <v>2</v>
      </c>
      <c r="P557" s="7">
        <f>IF(COUNTIF($A$2:A557,A557)=1,SUMIFS(tblSales[Revenue],tblSales[Order ID],tblSales[[#This Row],[Order ID]]),"")</f>
        <v>460.9</v>
      </c>
      <c r="Q557" t="str">
        <f>TEXT(tblSales[[#This Row],[Date]],"ddd")</f>
        <v>Wed</v>
      </c>
      <c r="R557">
        <f>1/COUNTIF(tblSales[Order ID],tblSales[[#This Row],[Order ID]])</f>
        <v>0.33333333333333331</v>
      </c>
    </row>
    <row r="558" spans="1:18" x14ac:dyDescent="0.35">
      <c r="A558">
        <v>202126</v>
      </c>
      <c r="B558" s="3">
        <v>45483</v>
      </c>
      <c r="C558">
        <v>108529</v>
      </c>
      <c r="D558">
        <v>300188</v>
      </c>
      <c r="E558" t="s">
        <v>773</v>
      </c>
      <c r="F558" t="s">
        <v>804</v>
      </c>
      <c r="G558">
        <v>5</v>
      </c>
      <c r="H558" t="e" cm="1" vm="76">
        <f t="array" ref="H558">_xlfn._ARRAY(_xlfn._ARRAYROW(_xlfn._xlws.FILTER(tblSizes[[Size]:[Qty]],(tblSizes[Order ID]=tblSales[[#This Row],[Order ID]])*(tblSizes[Product]=tblSales[[#This Row],[Product Name]]),"")))</f>
        <v>#VALUE!</v>
      </c>
      <c r="I558" s="5">
        <v>64.989999999999995</v>
      </c>
      <c r="J558" t="s">
        <v>775</v>
      </c>
      <c r="K558" t="s">
        <v>776</v>
      </c>
      <c r="L558" s="6" t="s">
        <v>776</v>
      </c>
      <c r="M558" s="5">
        <v>0</v>
      </c>
      <c r="N558" s="7">
        <v>324.95</v>
      </c>
      <c r="O558">
        <f ca="1">IF(LEFT(tblSales[[#This Row],[Category]],1)="A",RANDBETWEEN(1,4),RANDBETWEEN(2,7))</f>
        <v>1</v>
      </c>
      <c r="P558" s="7" t="str">
        <f>IF(COUNTIF($A$2:A558,A558)=1,SUMIFS(tblSales[Revenue],tblSales[Order ID],tblSales[[#This Row],[Order ID]]),"")</f>
        <v/>
      </c>
      <c r="Q558" t="str">
        <f>TEXT(tblSales[[#This Row],[Date]],"ddd")</f>
        <v>Wed</v>
      </c>
      <c r="R558">
        <f>1/COUNTIF(tblSales[Order ID],tblSales[[#This Row],[Order ID]])</f>
        <v>0.33333333333333331</v>
      </c>
    </row>
    <row r="559" spans="1:18" x14ac:dyDescent="0.35">
      <c r="A559">
        <v>202126</v>
      </c>
      <c r="B559" s="3">
        <v>45483</v>
      </c>
      <c r="C559">
        <v>108529</v>
      </c>
      <c r="D559">
        <v>200559</v>
      </c>
      <c r="E559" t="s">
        <v>777</v>
      </c>
      <c r="F559" t="s">
        <v>787</v>
      </c>
      <c r="G559">
        <v>3</v>
      </c>
      <c r="H559" t="e" cm="1" vm="77">
        <f t="array" ref="H559">_xlfn._ARRAY(_xlfn._ARRAYROW(_xlfn._xlws.FILTER(tblSizes[[Size]:[Qty]],(tblSizes[Order ID]=tblSales[[#This Row],[Order ID]])*(tblSizes[Product]=tblSales[[#This Row],[Product Name]]),"")))</f>
        <v>#VALUE!</v>
      </c>
      <c r="I559" s="5">
        <v>29.99</v>
      </c>
      <c r="J559" t="s">
        <v>775</v>
      </c>
      <c r="K559" t="s">
        <v>776</v>
      </c>
      <c r="L559" s="6" t="s">
        <v>776</v>
      </c>
      <c r="M559" s="5">
        <v>0</v>
      </c>
      <c r="N559" s="7">
        <v>59.99</v>
      </c>
      <c r="O559">
        <f ca="1">IF(LEFT(tblSales[[#This Row],[Category]],1)="A",RANDBETWEEN(1,4),RANDBETWEEN(2,7))</f>
        <v>2</v>
      </c>
      <c r="P559" s="7" t="str">
        <f>IF(COUNTIF($A$2:A559,A559)=1,SUMIFS(tblSales[Revenue],tblSales[Order ID],tblSales[[#This Row],[Order ID]]),"")</f>
        <v/>
      </c>
      <c r="Q559" t="str">
        <f>TEXT(tblSales[[#This Row],[Date]],"ddd")</f>
        <v>Wed</v>
      </c>
      <c r="R559">
        <f>1/COUNTIF(tblSales[Order ID],tblSales[[#This Row],[Order ID]])</f>
        <v>0.33333333333333331</v>
      </c>
    </row>
    <row r="560" spans="1:18" x14ac:dyDescent="0.35">
      <c r="A560">
        <v>202127</v>
      </c>
      <c r="B560" s="3">
        <v>45493</v>
      </c>
      <c r="C560">
        <v>110114</v>
      </c>
      <c r="D560">
        <v>100250</v>
      </c>
      <c r="E560" t="s">
        <v>781</v>
      </c>
      <c r="F560" t="s">
        <v>797</v>
      </c>
      <c r="G560">
        <v>3</v>
      </c>
      <c r="H560" t="str" cm="1">
        <f t="array" ref="H560">_xlfn._ARRAY(_xlfn._ARRAYROW(_xlfn._xlws.FILTER(tblSizes[[Size]:[Qty]],(tblSizes[Order ID]=tblSales[[#This Row],[Order ID]])*(tblSizes[Product]=tblSales[[#This Row],[Product Name]]),"")))</f>
        <v/>
      </c>
      <c r="I560" s="5">
        <v>189</v>
      </c>
      <c r="J560" t="s">
        <v>775</v>
      </c>
      <c r="K560" t="s">
        <v>776</v>
      </c>
      <c r="L560" s="6" t="s">
        <v>776</v>
      </c>
      <c r="M560" s="5">
        <v>0</v>
      </c>
      <c r="N560" s="7">
        <v>567</v>
      </c>
      <c r="O560">
        <f ca="1">IF(LEFT(tblSales[[#This Row],[Category]],1)="A",RANDBETWEEN(1,4),RANDBETWEEN(2,7))</f>
        <v>7</v>
      </c>
      <c r="P560" s="7">
        <f>IF(COUNTIF($A$2:A560,A560)=1,SUMIFS(tblSales[Revenue],tblSales[Order ID],tblSales[[#This Row],[Order ID]]),"")</f>
        <v>567</v>
      </c>
      <c r="Q560" t="str">
        <f>TEXT(tblSales[[#This Row],[Date]],"ddd")</f>
        <v>Sat</v>
      </c>
      <c r="R560">
        <f>1/COUNTIF(tblSales[Order ID],tblSales[[#This Row],[Order ID]])</f>
        <v>1</v>
      </c>
    </row>
    <row r="561" spans="1:18" x14ac:dyDescent="0.35">
      <c r="A561">
        <v>202128</v>
      </c>
      <c r="B561" s="3">
        <v>45484</v>
      </c>
      <c r="C561">
        <v>114152</v>
      </c>
      <c r="D561">
        <v>200554</v>
      </c>
      <c r="E561" t="s">
        <v>777</v>
      </c>
      <c r="F561" t="s">
        <v>786</v>
      </c>
      <c r="G561">
        <v>4</v>
      </c>
      <c r="H561" t="str" cm="1">
        <f t="array" ref="H561">_xlfn._ARRAY(_xlfn._ARRAYROW(_xlfn._xlws.FILTER(tblSizes[[Size]:[Qty]],(tblSizes[Order ID]=tblSales[[#This Row],[Order ID]])*(tblSizes[Product]=tblSales[[#This Row],[Product Name]]),"")))</f>
        <v/>
      </c>
      <c r="I561" s="5">
        <v>67.989999999999995</v>
      </c>
      <c r="J561" t="s">
        <v>775</v>
      </c>
      <c r="K561" t="s">
        <v>776</v>
      </c>
      <c r="L561" s="6" t="s">
        <v>776</v>
      </c>
      <c r="M561" s="5">
        <v>0</v>
      </c>
      <c r="N561" s="7">
        <v>271.95999999999998</v>
      </c>
      <c r="O561">
        <f ca="1">IF(LEFT(tblSales[[#This Row],[Category]],1)="A",RANDBETWEEN(1,4),RANDBETWEEN(2,7))</f>
        <v>1</v>
      </c>
      <c r="P561" s="7">
        <f>IF(COUNTIF($A$2:A561,A561)=1,SUMIFS(tblSales[Revenue],tblSales[Order ID],tblSales[[#This Row],[Order ID]]),"")</f>
        <v>271.95999999999998</v>
      </c>
      <c r="Q561" t="str">
        <f>TEXT(tblSales[[#This Row],[Date]],"ddd")</f>
        <v>Thu</v>
      </c>
      <c r="R561">
        <f>1/COUNTIF(tblSales[Order ID],tblSales[[#This Row],[Order ID]])</f>
        <v>1</v>
      </c>
    </row>
    <row r="562" spans="1:18" x14ac:dyDescent="0.35">
      <c r="A562">
        <v>202129</v>
      </c>
      <c r="B562" s="3">
        <v>45486</v>
      </c>
      <c r="C562">
        <v>113334</v>
      </c>
      <c r="D562">
        <v>100252</v>
      </c>
      <c r="E562" t="s">
        <v>781</v>
      </c>
      <c r="F562" t="s">
        <v>785</v>
      </c>
      <c r="G562">
        <v>1</v>
      </c>
      <c r="H562" t="str" cm="1">
        <f t="array" ref="H562">_xlfn._ARRAY(_xlfn._ARRAYROW(_xlfn._xlws.FILTER(tblSizes[[Size]:[Qty]],(tblSizes[Order ID]=tblSales[[#This Row],[Order ID]])*(tblSizes[Product]=tblSales[[#This Row],[Product Name]]),"")))</f>
        <v/>
      </c>
      <c r="I562" s="5">
        <v>449</v>
      </c>
      <c r="J562" t="s">
        <v>775</v>
      </c>
      <c r="K562" t="s">
        <v>776</v>
      </c>
      <c r="L562" s="6" t="s">
        <v>776</v>
      </c>
      <c r="M562" s="5">
        <v>0</v>
      </c>
      <c r="N562" s="7">
        <v>449</v>
      </c>
      <c r="O562">
        <f ca="1">IF(LEFT(tblSales[[#This Row],[Category]],1)="A",RANDBETWEEN(1,4),RANDBETWEEN(2,7))</f>
        <v>3</v>
      </c>
      <c r="P562" s="7">
        <f>IF(COUNTIF($A$2:A562,A562)=1,SUMIFS(tblSales[Revenue],tblSales[Order ID],tblSales[[#This Row],[Order ID]]),"")</f>
        <v>511.97</v>
      </c>
      <c r="Q562" t="str">
        <f>TEXT(tblSales[[#This Row],[Date]],"ddd")</f>
        <v>Sat</v>
      </c>
      <c r="R562">
        <f>1/COUNTIF(tblSales[Order ID],tblSales[[#This Row],[Order ID]])</f>
        <v>0.25</v>
      </c>
    </row>
    <row r="563" spans="1:18" x14ac:dyDescent="0.35">
      <c r="A563">
        <v>202129</v>
      </c>
      <c r="B563" s="3">
        <v>45486</v>
      </c>
      <c r="C563">
        <v>113334</v>
      </c>
      <c r="D563">
        <v>300191</v>
      </c>
      <c r="E563" t="s">
        <v>773</v>
      </c>
      <c r="F563" t="s">
        <v>791</v>
      </c>
      <c r="G563">
        <v>1</v>
      </c>
      <c r="H563" t="e" cm="1" vm="78">
        <f t="array" ref="H563">_xlfn._ARRAY(_xlfn._ARRAYROW(_xlfn._xlws.FILTER(tblSizes[[Size]:[Qty]],(tblSizes[Order ID]=tblSales[[#This Row],[Order ID]])*(tblSizes[Product]=tblSales[[#This Row],[Product Name]]),"")))</f>
        <v>#VALUE!</v>
      </c>
      <c r="I563" s="5">
        <v>21.99</v>
      </c>
      <c r="J563" t="s">
        <v>775</v>
      </c>
      <c r="K563" t="s">
        <v>776</v>
      </c>
      <c r="L563" s="6" t="s">
        <v>776</v>
      </c>
      <c r="M563" s="5">
        <v>0</v>
      </c>
      <c r="N563" s="7">
        <v>21.99</v>
      </c>
      <c r="O563">
        <f ca="1">IF(LEFT(tblSales[[#This Row],[Category]],1)="A",RANDBETWEEN(1,4),RANDBETWEEN(2,7))</f>
        <v>4</v>
      </c>
      <c r="P563" s="7" t="str">
        <f>IF(COUNTIF($A$2:A563,A563)=1,SUMIFS(tblSales[Revenue],tblSales[Order ID],tblSales[[#This Row],[Order ID]]),"")</f>
        <v/>
      </c>
      <c r="Q563" t="str">
        <f>TEXT(tblSales[[#This Row],[Date]],"ddd")</f>
        <v>Sat</v>
      </c>
      <c r="R563">
        <f>1/COUNTIF(tblSales[Order ID],tblSales[[#This Row],[Order ID]])</f>
        <v>0.25</v>
      </c>
    </row>
    <row r="564" spans="1:18" x14ac:dyDescent="0.35">
      <c r="A564">
        <v>202129</v>
      </c>
      <c r="B564" s="3">
        <v>45486</v>
      </c>
      <c r="C564">
        <v>113334</v>
      </c>
      <c r="D564">
        <v>200549</v>
      </c>
      <c r="E564" t="s">
        <v>777</v>
      </c>
      <c r="F564" t="s">
        <v>778</v>
      </c>
      <c r="G564">
        <v>1</v>
      </c>
      <c r="H564" t="str" cm="1">
        <f t="array" ref="H564">_xlfn._ARRAY(_xlfn._ARRAYROW(_xlfn._xlws.FILTER(tblSizes[[Size]:[Qty]],(tblSizes[Order ID]=tblSales[[#This Row],[Order ID]])*(tblSizes[Product]=tblSales[[#This Row],[Product Name]]),"")))</f>
        <v/>
      </c>
      <c r="I564" s="5">
        <v>18.989999999999998</v>
      </c>
      <c r="J564" t="s">
        <v>775</v>
      </c>
      <c r="K564" t="s">
        <v>776</v>
      </c>
      <c r="L564" s="6" t="s">
        <v>776</v>
      </c>
      <c r="M564" s="5">
        <v>0</v>
      </c>
      <c r="N564" s="7">
        <v>18.989999999999998</v>
      </c>
      <c r="O564">
        <f ca="1">IF(LEFT(tblSales[[#This Row],[Category]],1)="A",RANDBETWEEN(1,4),RANDBETWEEN(2,7))</f>
        <v>4</v>
      </c>
      <c r="P564" s="7" t="str">
        <f>IF(COUNTIF($A$2:A564,A564)=1,SUMIFS(tblSales[Revenue],tblSales[Order ID],tblSales[[#This Row],[Order ID]]),"")</f>
        <v/>
      </c>
      <c r="Q564" t="str">
        <f>TEXT(tblSales[[#This Row],[Date]],"ddd")</f>
        <v>Sat</v>
      </c>
      <c r="R564">
        <f>1/COUNTIF(tblSales[Order ID],tblSales[[#This Row],[Order ID]])</f>
        <v>0.25</v>
      </c>
    </row>
    <row r="565" spans="1:18" x14ac:dyDescent="0.35">
      <c r="A565">
        <v>202129</v>
      </c>
      <c r="B565" s="3">
        <v>45486</v>
      </c>
      <c r="C565">
        <v>113334</v>
      </c>
      <c r="D565">
        <v>300191</v>
      </c>
      <c r="E565" t="s">
        <v>773</v>
      </c>
      <c r="F565" t="s">
        <v>791</v>
      </c>
      <c r="G565">
        <v>1</v>
      </c>
      <c r="H565" t="e" cm="1" vm="78">
        <f t="array" ref="H565">_xlfn._ARRAY(_xlfn._ARRAYROW(_xlfn._xlws.FILTER(tblSizes[[Size]:[Qty]],(tblSizes[Order ID]=tblSales[[#This Row],[Order ID]])*(tblSizes[Product]=tblSales[[#This Row],[Product Name]]),"")))</f>
        <v>#VALUE!</v>
      </c>
      <c r="I565" s="5">
        <v>21.99</v>
      </c>
      <c r="J565" t="s">
        <v>775</v>
      </c>
      <c r="K565" t="s">
        <v>776</v>
      </c>
      <c r="L565" s="6" t="s">
        <v>776</v>
      </c>
      <c r="M565" s="5">
        <v>0</v>
      </c>
      <c r="N565" s="7">
        <v>21.99</v>
      </c>
      <c r="O565">
        <f ca="1">IF(LEFT(tblSales[[#This Row],[Category]],1)="A",RANDBETWEEN(1,4),RANDBETWEEN(2,7))</f>
        <v>3</v>
      </c>
      <c r="P565" s="7" t="str">
        <f>IF(COUNTIF($A$2:A565,A565)=1,SUMIFS(tblSales[Revenue],tblSales[Order ID],tblSales[[#This Row],[Order ID]]),"")</f>
        <v/>
      </c>
      <c r="Q565" t="str">
        <f>TEXT(tblSales[[#This Row],[Date]],"ddd")</f>
        <v>Sat</v>
      </c>
      <c r="R565">
        <f>1/COUNTIF(tblSales[Order ID],tblSales[[#This Row],[Order ID]])</f>
        <v>0.25</v>
      </c>
    </row>
    <row r="566" spans="1:18" x14ac:dyDescent="0.35">
      <c r="A566">
        <v>202130</v>
      </c>
      <c r="B566" s="3">
        <v>45488</v>
      </c>
      <c r="C566">
        <v>128291</v>
      </c>
      <c r="D566">
        <v>200549</v>
      </c>
      <c r="E566" t="s">
        <v>777</v>
      </c>
      <c r="F566" t="s">
        <v>778</v>
      </c>
      <c r="G566">
        <v>1</v>
      </c>
      <c r="H566" t="str" cm="1">
        <f t="array" ref="H566">_xlfn._ARRAY(_xlfn._ARRAYROW(_xlfn._xlws.FILTER(tblSizes[[Size]:[Qty]],(tblSizes[Order ID]=tblSales[[#This Row],[Order ID]])*(tblSizes[Product]=tblSales[[#This Row],[Product Name]]),"")))</f>
        <v/>
      </c>
      <c r="I566" s="5">
        <v>18.989999999999998</v>
      </c>
      <c r="J566" t="s">
        <v>775</v>
      </c>
      <c r="K566" t="s">
        <v>776</v>
      </c>
      <c r="L566" s="6" t="s">
        <v>776</v>
      </c>
      <c r="M566" s="5">
        <v>0</v>
      </c>
      <c r="N566" s="7">
        <v>18.989999999999998</v>
      </c>
      <c r="O566">
        <f ca="1">IF(LEFT(tblSales[[#This Row],[Category]],1)="A",RANDBETWEEN(1,4),RANDBETWEEN(2,7))</f>
        <v>3</v>
      </c>
      <c r="P566" s="7">
        <f>IF(COUNTIF($A$2:A566,A566)=1,SUMIFS(tblSales[Revenue],tblSales[Order ID],tblSales[[#This Row],[Order ID]]),"")</f>
        <v>18.989999999999998</v>
      </c>
      <c r="Q566" t="str">
        <f>TEXT(tblSales[[#This Row],[Date]],"ddd")</f>
        <v>Mon</v>
      </c>
      <c r="R566">
        <f>1/COUNTIF(tblSales[Order ID],tblSales[[#This Row],[Order ID]])</f>
        <v>1</v>
      </c>
    </row>
    <row r="567" spans="1:18" x14ac:dyDescent="0.35">
      <c r="A567">
        <v>202131</v>
      </c>
      <c r="B567" s="3">
        <v>45491</v>
      </c>
      <c r="C567">
        <v>112109</v>
      </c>
      <c r="D567">
        <v>200549</v>
      </c>
      <c r="E567" t="s">
        <v>777</v>
      </c>
      <c r="F567" t="s">
        <v>778</v>
      </c>
      <c r="G567">
        <v>4</v>
      </c>
      <c r="H567" t="str" cm="1">
        <f t="array" ref="H567">_xlfn._ARRAY(_xlfn._ARRAYROW(_xlfn._xlws.FILTER(tblSizes[[Size]:[Qty]],(tblSizes[Order ID]=tblSales[[#This Row],[Order ID]])*(tblSizes[Product]=tblSales[[#This Row],[Product Name]]),"")))</f>
        <v/>
      </c>
      <c r="I567" s="5">
        <v>18.989999999999998</v>
      </c>
      <c r="J567" t="s">
        <v>775</v>
      </c>
      <c r="K567" t="s">
        <v>776</v>
      </c>
      <c r="L567" s="6" t="s">
        <v>776</v>
      </c>
      <c r="M567" s="5">
        <v>0</v>
      </c>
      <c r="N567" s="7">
        <v>75.959999999999994</v>
      </c>
      <c r="O567">
        <f ca="1">IF(LEFT(tblSales[[#This Row],[Category]],1)="A",RANDBETWEEN(1,4),RANDBETWEEN(2,7))</f>
        <v>1</v>
      </c>
      <c r="P567" s="7">
        <f>IF(COUNTIF($A$2:A567,A567)=1,SUMIFS(tblSales[Revenue],tblSales[Order ID],tblSales[[#This Row],[Order ID]]),"")</f>
        <v>105.94999999999999</v>
      </c>
      <c r="Q567" t="str">
        <f>TEXT(tblSales[[#This Row],[Date]],"ddd")</f>
        <v>Thu</v>
      </c>
      <c r="R567">
        <f>1/COUNTIF(tblSales[Order ID],tblSales[[#This Row],[Order ID]])</f>
        <v>0.5</v>
      </c>
    </row>
    <row r="568" spans="1:18" x14ac:dyDescent="0.35">
      <c r="A568">
        <v>202131</v>
      </c>
      <c r="B568" s="3">
        <v>45491</v>
      </c>
      <c r="C568">
        <v>112109</v>
      </c>
      <c r="D568">
        <v>300185</v>
      </c>
      <c r="E568" t="s">
        <v>773</v>
      </c>
      <c r="F568" t="s">
        <v>787</v>
      </c>
      <c r="G568">
        <v>1</v>
      </c>
      <c r="H568" t="e" cm="1" vm="75">
        <f t="array" ref="H568">_xlfn._ARRAY(_xlfn._ARRAYROW(_xlfn._xlws.FILTER(tblSizes[[Size]:[Qty]],(tblSizes[Order ID]=tblSales[[#This Row],[Order ID]])*(tblSizes[Product]=tblSales[[#This Row],[Product Name]]),"")))</f>
        <v>#VALUE!</v>
      </c>
      <c r="I568" s="5">
        <v>29.99</v>
      </c>
      <c r="J568" t="s">
        <v>775</v>
      </c>
      <c r="K568" t="s">
        <v>776</v>
      </c>
      <c r="L568" s="6" t="s">
        <v>776</v>
      </c>
      <c r="M568" s="5">
        <v>0</v>
      </c>
      <c r="N568" s="7">
        <v>29.99</v>
      </c>
      <c r="O568">
        <f ca="1">IF(LEFT(tblSales[[#This Row],[Category]],1)="A",RANDBETWEEN(1,4),RANDBETWEEN(2,7))</f>
        <v>2</v>
      </c>
      <c r="P568" s="7" t="str">
        <f>IF(COUNTIF($A$2:A568,A568)=1,SUMIFS(tblSales[Revenue],tblSales[Order ID],tblSales[[#This Row],[Order ID]]),"")</f>
        <v/>
      </c>
      <c r="Q568" t="str">
        <f>TEXT(tblSales[[#This Row],[Date]],"ddd")</f>
        <v>Thu</v>
      </c>
      <c r="R568">
        <f>1/COUNTIF(tblSales[Order ID],tblSales[[#This Row],[Order ID]])</f>
        <v>0.5</v>
      </c>
    </row>
    <row r="569" spans="1:18" x14ac:dyDescent="0.35">
      <c r="A569">
        <v>202132</v>
      </c>
      <c r="B569" s="3">
        <v>45494</v>
      </c>
      <c r="C569">
        <v>106610</v>
      </c>
      <c r="D569">
        <v>300185</v>
      </c>
      <c r="E569" t="s">
        <v>773</v>
      </c>
      <c r="F569" t="s">
        <v>787</v>
      </c>
      <c r="G569">
        <v>3</v>
      </c>
      <c r="H569" t="e" cm="1" vm="79">
        <f t="array" ref="H569">_xlfn._ARRAY(_xlfn._ARRAYROW(_xlfn._xlws.FILTER(tblSizes[[Size]:[Qty]],(tblSizes[Order ID]=tblSales[[#This Row],[Order ID]])*(tblSizes[Product]=tblSales[[#This Row],[Product Name]]),"")))</f>
        <v>#VALUE!</v>
      </c>
      <c r="I569" s="5">
        <v>29.99</v>
      </c>
      <c r="J569" t="s">
        <v>783</v>
      </c>
      <c r="K569" t="s">
        <v>784</v>
      </c>
      <c r="L569" s="6">
        <v>0.1</v>
      </c>
      <c r="M569" s="5">
        <v>8.9969999999999999</v>
      </c>
      <c r="N569" s="7">
        <v>80.972999999999999</v>
      </c>
      <c r="O569">
        <f ca="1">IF(LEFT(tblSales[[#This Row],[Category]],1)="A",RANDBETWEEN(1,4),RANDBETWEEN(2,7))</f>
        <v>2</v>
      </c>
      <c r="P569" s="7">
        <f>IF(COUNTIF($A$2:A569,A569)=1,SUMIFS(tblSales[Revenue],tblSales[Order ID],tblSales[[#This Row],[Order ID]]),"")</f>
        <v>80.972999999999999</v>
      </c>
      <c r="Q569" t="str">
        <f>TEXT(tblSales[[#This Row],[Date]],"ddd")</f>
        <v>Sun</v>
      </c>
      <c r="R569">
        <f>1/COUNTIF(tblSales[Order ID],tblSales[[#This Row],[Order ID]])</f>
        <v>1</v>
      </c>
    </row>
    <row r="570" spans="1:18" x14ac:dyDescent="0.35">
      <c r="A570">
        <v>202133</v>
      </c>
      <c r="B570" s="3">
        <v>45488</v>
      </c>
      <c r="C570">
        <v>107767</v>
      </c>
      <c r="D570">
        <v>100251</v>
      </c>
      <c r="E570" t="s">
        <v>781</v>
      </c>
      <c r="F570" t="s">
        <v>795</v>
      </c>
      <c r="G570">
        <v>1</v>
      </c>
      <c r="H570" t="str" cm="1">
        <f t="array" ref="H570">_xlfn._ARRAY(_xlfn._ARRAYROW(_xlfn._xlws.FILTER(tblSizes[[Size]:[Qty]],(tblSizes[Order ID]=tblSales[[#This Row],[Order ID]])*(tblSizes[Product]=tblSales[[#This Row],[Product Name]]),"")))</f>
        <v/>
      </c>
      <c r="I570" s="5">
        <v>399</v>
      </c>
      <c r="J570" t="s">
        <v>775</v>
      </c>
      <c r="K570" t="s">
        <v>776</v>
      </c>
      <c r="L570" s="6" t="s">
        <v>776</v>
      </c>
      <c r="M570" s="5">
        <v>0</v>
      </c>
      <c r="N570" s="7">
        <v>399</v>
      </c>
      <c r="O570">
        <f ca="1">IF(LEFT(tblSales[[#This Row],[Category]],1)="A",RANDBETWEEN(1,4),RANDBETWEEN(2,7))</f>
        <v>2</v>
      </c>
      <c r="P570" s="7">
        <f>IF(COUNTIF($A$2:A570,A570)=1,SUMIFS(tblSales[Revenue],tblSales[Order ID],tblSales[[#This Row],[Order ID]]),"")</f>
        <v>1107.96</v>
      </c>
      <c r="Q570" t="str">
        <f>TEXT(tblSales[[#This Row],[Date]],"ddd")</f>
        <v>Mon</v>
      </c>
      <c r="R570">
        <f>1/COUNTIF(tblSales[Order ID],tblSales[[#This Row],[Order ID]])</f>
        <v>0.25</v>
      </c>
    </row>
    <row r="571" spans="1:18" x14ac:dyDescent="0.35">
      <c r="A571">
        <v>202133</v>
      </c>
      <c r="B571" s="3">
        <v>45488</v>
      </c>
      <c r="C571">
        <v>107767</v>
      </c>
      <c r="D571">
        <v>200556</v>
      </c>
      <c r="E571" t="s">
        <v>777</v>
      </c>
      <c r="F571" t="s">
        <v>779</v>
      </c>
      <c r="G571">
        <v>3</v>
      </c>
      <c r="H571" t="str" cm="1">
        <f t="array" ref="H571">_xlfn._ARRAY(_xlfn._ARRAYROW(_xlfn._xlws.FILTER(tblSizes[[Size]:[Qty]],(tblSizes[Order ID]=tblSales[[#This Row],[Order ID]])*(tblSizes[Product]=tblSales[[#This Row],[Product Name]]),"")))</f>
        <v/>
      </c>
      <c r="I571" s="5">
        <v>64.989999999999995</v>
      </c>
      <c r="J571" t="s">
        <v>775</v>
      </c>
      <c r="K571" t="s">
        <v>776</v>
      </c>
      <c r="L571" s="6" t="s">
        <v>776</v>
      </c>
      <c r="M571" s="5">
        <v>0</v>
      </c>
      <c r="N571" s="7">
        <v>194.96999999999997</v>
      </c>
      <c r="O571">
        <f ca="1">IF(LEFT(tblSales[[#This Row],[Category]],1)="A",RANDBETWEEN(1,4),RANDBETWEEN(2,7))</f>
        <v>3</v>
      </c>
      <c r="P571" s="7" t="str">
        <f>IF(COUNTIF($A$2:A571,A571)=1,SUMIFS(tblSales[Revenue],tblSales[Order ID],tblSales[[#This Row],[Order ID]]),"")</f>
        <v/>
      </c>
      <c r="Q571" t="str">
        <f>TEXT(tblSales[[#This Row],[Date]],"ddd")</f>
        <v>Mon</v>
      </c>
      <c r="R571">
        <f>1/COUNTIF(tblSales[Order ID],tblSales[[#This Row],[Order ID]])</f>
        <v>0.25</v>
      </c>
    </row>
    <row r="572" spans="1:18" x14ac:dyDescent="0.35">
      <c r="A572">
        <v>202133</v>
      </c>
      <c r="B572" s="3">
        <v>45488</v>
      </c>
      <c r="C572">
        <v>107767</v>
      </c>
      <c r="D572">
        <v>200556</v>
      </c>
      <c r="E572" t="s">
        <v>777</v>
      </c>
      <c r="F572" t="s">
        <v>779</v>
      </c>
      <c r="G572">
        <v>1</v>
      </c>
      <c r="H572" t="str" cm="1">
        <f t="array" ref="H572">_xlfn._ARRAY(_xlfn._ARRAYROW(_xlfn._xlws.FILTER(tblSizes[[Size]:[Qty]],(tblSizes[Order ID]=tblSales[[#This Row],[Order ID]])*(tblSizes[Product]=tblSales[[#This Row],[Product Name]]),"")))</f>
        <v/>
      </c>
      <c r="I572" s="5">
        <v>64.989999999999995</v>
      </c>
      <c r="J572" t="s">
        <v>775</v>
      </c>
      <c r="K572" t="s">
        <v>776</v>
      </c>
      <c r="L572" s="6" t="s">
        <v>776</v>
      </c>
      <c r="M572" s="5">
        <v>0</v>
      </c>
      <c r="N572" s="7">
        <v>64.989999999999995</v>
      </c>
      <c r="O572">
        <f ca="1">IF(LEFT(tblSales[[#This Row],[Category]],1)="A",RANDBETWEEN(1,4),RANDBETWEEN(2,7))</f>
        <v>4</v>
      </c>
      <c r="P572" s="7" t="str">
        <f>IF(COUNTIF($A$2:A572,A572)=1,SUMIFS(tblSales[Revenue],tblSales[Order ID],tblSales[[#This Row],[Order ID]]),"")</f>
        <v/>
      </c>
      <c r="Q572" t="str">
        <f>TEXT(tblSales[[#This Row],[Date]],"ddd")</f>
        <v>Mon</v>
      </c>
      <c r="R572">
        <f>1/COUNTIF(tblSales[Order ID],tblSales[[#This Row],[Order ID]])</f>
        <v>0.25</v>
      </c>
    </row>
    <row r="573" spans="1:18" x14ac:dyDescent="0.35">
      <c r="A573">
        <v>202133</v>
      </c>
      <c r="B573" s="3">
        <v>45488</v>
      </c>
      <c r="C573">
        <v>107767</v>
      </c>
      <c r="D573">
        <v>100252</v>
      </c>
      <c r="E573" t="s">
        <v>781</v>
      </c>
      <c r="F573" t="s">
        <v>785</v>
      </c>
      <c r="G573">
        <v>1</v>
      </c>
      <c r="H573" t="str" cm="1">
        <f t="array" ref="H573">_xlfn._ARRAY(_xlfn._ARRAYROW(_xlfn._xlws.FILTER(tblSizes[[Size]:[Qty]],(tblSizes[Order ID]=tblSales[[#This Row],[Order ID]])*(tblSizes[Product]=tblSales[[#This Row],[Product Name]]),"")))</f>
        <v/>
      </c>
      <c r="I573" s="5">
        <v>449</v>
      </c>
      <c r="J573" t="s">
        <v>775</v>
      </c>
      <c r="K573" t="s">
        <v>776</v>
      </c>
      <c r="L573" s="6" t="s">
        <v>776</v>
      </c>
      <c r="M573" s="5">
        <v>0</v>
      </c>
      <c r="N573" s="7">
        <v>449</v>
      </c>
      <c r="O573">
        <f ca="1">IF(LEFT(tblSales[[#This Row],[Category]],1)="A",RANDBETWEEN(1,4),RANDBETWEEN(2,7))</f>
        <v>4</v>
      </c>
      <c r="P573" s="7" t="str">
        <f>IF(COUNTIF($A$2:A573,A573)=1,SUMIFS(tblSales[Revenue],tblSales[Order ID],tblSales[[#This Row],[Order ID]]),"")</f>
        <v/>
      </c>
      <c r="Q573" t="str">
        <f>TEXT(tblSales[[#This Row],[Date]],"ddd")</f>
        <v>Mon</v>
      </c>
      <c r="R573">
        <f>1/COUNTIF(tblSales[Order ID],tblSales[[#This Row],[Order ID]])</f>
        <v>0.25</v>
      </c>
    </row>
    <row r="574" spans="1:18" x14ac:dyDescent="0.35">
      <c r="A574">
        <v>202134</v>
      </c>
      <c r="B574" s="3">
        <v>45487</v>
      </c>
      <c r="C574">
        <v>128796</v>
      </c>
      <c r="D574">
        <v>200548</v>
      </c>
      <c r="E574" t="s">
        <v>777</v>
      </c>
      <c r="F574" t="s">
        <v>802</v>
      </c>
      <c r="G574">
        <v>1</v>
      </c>
      <c r="H574" t="str" cm="1">
        <f t="array" ref="H574">_xlfn._ARRAY(_xlfn._ARRAYROW(_xlfn._xlws.FILTER(tblSizes[[Size]:[Qty]],(tblSizes[Order ID]=tblSales[[#This Row],[Order ID]])*(tblSizes[Product]=tblSales[[#This Row],[Product Name]]),"")))</f>
        <v/>
      </c>
      <c r="I574" s="5">
        <v>29.99</v>
      </c>
      <c r="J574" t="s">
        <v>775</v>
      </c>
      <c r="K574" t="s">
        <v>776</v>
      </c>
      <c r="L574" s="6" t="s">
        <v>776</v>
      </c>
      <c r="M574" s="5">
        <v>0</v>
      </c>
      <c r="N574" s="7">
        <v>29.99</v>
      </c>
      <c r="O574">
        <f ca="1">IF(LEFT(tblSales[[#This Row],[Category]],1)="A",RANDBETWEEN(1,4),RANDBETWEEN(2,7))</f>
        <v>2</v>
      </c>
      <c r="P574" s="7">
        <f>IF(COUNTIF($A$2:A574,A574)=1,SUMIFS(tblSales[Revenue],tblSales[Order ID],tblSales[[#This Row],[Order ID]]),"")</f>
        <v>127.96</v>
      </c>
      <c r="Q574" t="str">
        <f>TEXT(tblSales[[#This Row],[Date]],"ddd")</f>
        <v>Sun</v>
      </c>
      <c r="R574">
        <f>1/COUNTIF(tblSales[Order ID],tblSales[[#This Row],[Order ID]])</f>
        <v>0.25</v>
      </c>
    </row>
    <row r="575" spans="1:18" x14ac:dyDescent="0.35">
      <c r="A575">
        <v>202134</v>
      </c>
      <c r="B575" s="3">
        <v>45487</v>
      </c>
      <c r="C575">
        <v>128796</v>
      </c>
      <c r="D575">
        <v>200559</v>
      </c>
      <c r="E575" t="s">
        <v>777</v>
      </c>
      <c r="F575" t="s">
        <v>780</v>
      </c>
      <c r="G575">
        <v>1</v>
      </c>
      <c r="H575" t="str" cm="1">
        <f t="array" ref="H575">_xlfn._ARRAY(_xlfn._ARRAYROW(_xlfn._xlws.FILTER(tblSizes[[Size]:[Qty]],(tblSizes[Order ID]=tblSales[[#This Row],[Order ID]])*(tblSizes[Product]=tblSales[[#This Row],[Product Name]]),"")))</f>
        <v/>
      </c>
      <c r="I575" s="5">
        <v>59.99</v>
      </c>
      <c r="J575" t="s">
        <v>775</v>
      </c>
      <c r="K575" t="s">
        <v>776</v>
      </c>
      <c r="L575" s="6" t="s">
        <v>776</v>
      </c>
      <c r="M575" s="5">
        <v>0</v>
      </c>
      <c r="N575" s="7">
        <v>59.99</v>
      </c>
      <c r="O575">
        <f ca="1">IF(LEFT(tblSales[[#This Row],[Category]],1)="A",RANDBETWEEN(1,4),RANDBETWEEN(2,7))</f>
        <v>1</v>
      </c>
      <c r="P575" s="7" t="str">
        <f>IF(COUNTIF($A$2:A575,A575)=1,SUMIFS(tblSales[Revenue],tblSales[Order ID],tblSales[[#This Row],[Order ID]]),"")</f>
        <v/>
      </c>
      <c r="Q575" t="str">
        <f>TEXT(tblSales[[#This Row],[Date]],"ddd")</f>
        <v>Sun</v>
      </c>
      <c r="R575">
        <f>1/COUNTIF(tblSales[Order ID],tblSales[[#This Row],[Order ID]])</f>
        <v>0.25</v>
      </c>
    </row>
    <row r="576" spans="1:18" x14ac:dyDescent="0.35">
      <c r="A576">
        <v>202134</v>
      </c>
      <c r="B576" s="3">
        <v>45487</v>
      </c>
      <c r="C576">
        <v>128796</v>
      </c>
      <c r="D576">
        <v>200549</v>
      </c>
      <c r="E576" t="s">
        <v>777</v>
      </c>
      <c r="F576" t="s">
        <v>778</v>
      </c>
      <c r="G576">
        <v>1</v>
      </c>
      <c r="H576" t="str" cm="1">
        <f t="array" ref="H576">_xlfn._ARRAY(_xlfn._ARRAYROW(_xlfn._xlws.FILTER(tblSizes[[Size]:[Qty]],(tblSizes[Order ID]=tblSales[[#This Row],[Order ID]])*(tblSizes[Product]=tblSales[[#This Row],[Product Name]]),"")))</f>
        <v/>
      </c>
      <c r="I576" s="5">
        <v>18.989999999999998</v>
      </c>
      <c r="J576" t="s">
        <v>775</v>
      </c>
      <c r="K576" t="s">
        <v>776</v>
      </c>
      <c r="L576" s="6" t="s">
        <v>776</v>
      </c>
      <c r="M576" s="5">
        <v>0</v>
      </c>
      <c r="N576" s="7">
        <v>18.989999999999998</v>
      </c>
      <c r="O576">
        <f ca="1">IF(LEFT(tblSales[[#This Row],[Category]],1)="A",RANDBETWEEN(1,4),RANDBETWEEN(2,7))</f>
        <v>4</v>
      </c>
      <c r="P576" s="7" t="str">
        <f>IF(COUNTIF($A$2:A576,A576)=1,SUMIFS(tblSales[Revenue],tblSales[Order ID],tblSales[[#This Row],[Order ID]]),"")</f>
        <v/>
      </c>
      <c r="Q576" t="str">
        <f>TEXT(tblSales[[#This Row],[Date]],"ddd")</f>
        <v>Sun</v>
      </c>
      <c r="R576">
        <f>1/COUNTIF(tblSales[Order ID],tblSales[[#This Row],[Order ID]])</f>
        <v>0.25</v>
      </c>
    </row>
    <row r="577" spans="1:18" x14ac:dyDescent="0.35">
      <c r="A577">
        <v>202134</v>
      </c>
      <c r="B577" s="3">
        <v>45487</v>
      </c>
      <c r="C577">
        <v>128796</v>
      </c>
      <c r="D577">
        <v>200558</v>
      </c>
      <c r="E577" t="s">
        <v>777</v>
      </c>
      <c r="F577" t="s">
        <v>793</v>
      </c>
      <c r="G577">
        <v>1</v>
      </c>
      <c r="H577" t="str" cm="1">
        <f t="array" ref="H577">_xlfn._ARRAY(_xlfn._ARRAYROW(_xlfn._xlws.FILTER(tblSizes[[Size]:[Qty]],(tblSizes[Order ID]=tblSales[[#This Row],[Order ID]])*(tblSizes[Product]=tblSales[[#This Row],[Product Name]]),"")))</f>
        <v/>
      </c>
      <c r="I577" s="5">
        <v>18.989999999999998</v>
      </c>
      <c r="J577" t="s">
        <v>775</v>
      </c>
      <c r="K577" t="s">
        <v>776</v>
      </c>
      <c r="L577" s="6" t="s">
        <v>776</v>
      </c>
      <c r="M577" s="5">
        <v>0</v>
      </c>
      <c r="N577" s="7">
        <v>18.989999999999998</v>
      </c>
      <c r="O577">
        <f ca="1">IF(LEFT(tblSales[[#This Row],[Category]],1)="A",RANDBETWEEN(1,4),RANDBETWEEN(2,7))</f>
        <v>2</v>
      </c>
      <c r="P577" s="7" t="str">
        <f>IF(COUNTIF($A$2:A577,A577)=1,SUMIFS(tblSales[Revenue],tblSales[Order ID],tblSales[[#This Row],[Order ID]]),"")</f>
        <v/>
      </c>
      <c r="Q577" t="str">
        <f>TEXT(tblSales[[#This Row],[Date]],"ddd")</f>
        <v>Sun</v>
      </c>
      <c r="R577">
        <f>1/COUNTIF(tblSales[Order ID],tblSales[[#This Row],[Order ID]])</f>
        <v>0.25</v>
      </c>
    </row>
    <row r="578" spans="1:18" x14ac:dyDescent="0.35">
      <c r="A578">
        <v>202135</v>
      </c>
      <c r="B578" s="3">
        <v>45489</v>
      </c>
      <c r="C578">
        <v>109674</v>
      </c>
      <c r="D578">
        <v>100252</v>
      </c>
      <c r="E578" t="s">
        <v>781</v>
      </c>
      <c r="F578" t="s">
        <v>785</v>
      </c>
      <c r="G578">
        <v>1</v>
      </c>
      <c r="H578" t="str" cm="1">
        <f t="array" ref="H578">_xlfn._ARRAY(_xlfn._ARRAYROW(_xlfn._xlws.FILTER(tblSizes[[Size]:[Qty]],(tblSizes[Order ID]=tblSales[[#This Row],[Order ID]])*(tblSizes[Product]=tblSales[[#This Row],[Product Name]]),"")))</f>
        <v/>
      </c>
      <c r="I578" s="5">
        <v>449</v>
      </c>
      <c r="J578" t="s">
        <v>775</v>
      </c>
      <c r="K578" t="s">
        <v>776</v>
      </c>
      <c r="L578" s="6" t="s">
        <v>776</v>
      </c>
      <c r="M578" s="5">
        <v>0</v>
      </c>
      <c r="N578" s="7">
        <v>449</v>
      </c>
      <c r="O578">
        <f ca="1">IF(LEFT(tblSales[[#This Row],[Category]],1)="A",RANDBETWEEN(1,4),RANDBETWEEN(2,7))</f>
        <v>7</v>
      </c>
      <c r="P578" s="7">
        <f>IF(COUNTIF($A$2:A578,A578)=1,SUMIFS(tblSales[Revenue],tblSales[Order ID],tblSales[[#This Row],[Order ID]]),"")</f>
        <v>449</v>
      </c>
      <c r="Q578" t="str">
        <f>TEXT(tblSales[[#This Row],[Date]],"ddd")</f>
        <v>Tue</v>
      </c>
      <c r="R578">
        <f>1/COUNTIF(tblSales[Order ID],tblSales[[#This Row],[Order ID]])</f>
        <v>1</v>
      </c>
    </row>
    <row r="579" spans="1:18" x14ac:dyDescent="0.35">
      <c r="A579">
        <v>202136</v>
      </c>
      <c r="B579" s="3">
        <v>45485</v>
      </c>
      <c r="C579">
        <v>120507</v>
      </c>
      <c r="D579">
        <v>200553</v>
      </c>
      <c r="E579" t="s">
        <v>777</v>
      </c>
      <c r="F579" t="s">
        <v>796</v>
      </c>
      <c r="G579">
        <v>1</v>
      </c>
      <c r="H579" t="str" cm="1">
        <f t="array" ref="H579">_xlfn._ARRAY(_xlfn._ARRAYROW(_xlfn._xlws.FILTER(tblSizes[[Size]:[Qty]],(tblSizes[Order ID]=tblSales[[#This Row],[Order ID]])*(tblSizes[Product]=tblSales[[#This Row],[Product Name]]),"")))</f>
        <v/>
      </c>
      <c r="I579" s="5">
        <v>29.99</v>
      </c>
      <c r="J579" t="s">
        <v>775</v>
      </c>
      <c r="K579" t="s">
        <v>776</v>
      </c>
      <c r="L579" s="6" t="s">
        <v>776</v>
      </c>
      <c r="M579" s="5">
        <v>0</v>
      </c>
      <c r="N579" s="7">
        <v>29.99</v>
      </c>
      <c r="O579">
        <f ca="1">IF(LEFT(tblSales[[#This Row],[Category]],1)="A",RANDBETWEEN(1,4),RANDBETWEEN(2,7))</f>
        <v>4</v>
      </c>
      <c r="P579" s="7">
        <f>IF(COUNTIF($A$2:A579,A579)=1,SUMIFS(tblSales[Revenue],tblSales[Order ID],tblSales[[#This Row],[Order ID]]),"")</f>
        <v>29.99</v>
      </c>
      <c r="Q579" t="str">
        <f>TEXT(tblSales[[#This Row],[Date]],"ddd")</f>
        <v>Fri</v>
      </c>
      <c r="R579">
        <f>1/COUNTIF(tblSales[Order ID],tblSales[[#This Row],[Order ID]])</f>
        <v>1</v>
      </c>
    </row>
    <row r="580" spans="1:18" x14ac:dyDescent="0.35">
      <c r="A580">
        <v>202137</v>
      </c>
      <c r="B580" s="3">
        <v>45486</v>
      </c>
      <c r="C580">
        <v>104703</v>
      </c>
      <c r="D580">
        <v>100252</v>
      </c>
      <c r="E580" t="s">
        <v>781</v>
      </c>
      <c r="F580" t="s">
        <v>785</v>
      </c>
      <c r="G580">
        <v>4</v>
      </c>
      <c r="H580" t="str" cm="1">
        <f t="array" ref="H580">_xlfn._ARRAY(_xlfn._ARRAYROW(_xlfn._xlws.FILTER(tblSizes[[Size]:[Qty]],(tblSizes[Order ID]=tblSales[[#This Row],[Order ID]])*(tblSizes[Product]=tblSales[[#This Row],[Product Name]]),"")))</f>
        <v/>
      </c>
      <c r="I580" s="5">
        <v>449</v>
      </c>
      <c r="J580" t="s">
        <v>783</v>
      </c>
      <c r="K580" t="s">
        <v>809</v>
      </c>
      <c r="L580" s="6">
        <v>0.1</v>
      </c>
      <c r="M580" s="5">
        <v>179.60000000000002</v>
      </c>
      <c r="N580" s="7">
        <v>1616.4</v>
      </c>
      <c r="O580">
        <f ca="1">IF(LEFT(tblSales[[#This Row],[Category]],1)="A",RANDBETWEEN(1,4),RANDBETWEEN(2,7))</f>
        <v>4</v>
      </c>
      <c r="P580" s="7">
        <f>IF(COUNTIF($A$2:A580,A580)=1,SUMIFS(tblSales[Revenue],tblSales[Order ID],tblSales[[#This Row],[Order ID]]),"")</f>
        <v>1616.4</v>
      </c>
      <c r="Q580" t="str">
        <f>TEXT(tblSales[[#This Row],[Date]],"ddd")</f>
        <v>Sat</v>
      </c>
      <c r="R580">
        <f>1/COUNTIF(tblSales[Order ID],tblSales[[#This Row],[Order ID]])</f>
        <v>1</v>
      </c>
    </row>
    <row r="581" spans="1:18" x14ac:dyDescent="0.35">
      <c r="A581">
        <v>202138</v>
      </c>
      <c r="B581" s="3">
        <v>45490</v>
      </c>
      <c r="C581">
        <v>122886</v>
      </c>
      <c r="D581">
        <v>300185</v>
      </c>
      <c r="E581" t="s">
        <v>773</v>
      </c>
      <c r="F581" t="s">
        <v>787</v>
      </c>
      <c r="G581">
        <v>3</v>
      </c>
      <c r="H581" t="str" cm="1">
        <f t="array" ref="H581">_xlfn._ARRAY(_xlfn._ARRAYROW(_xlfn._xlws.FILTER(tblSizes[[Size]:[Qty]],(tblSizes[Order ID]=tblSales[[#This Row],[Order ID]])*(tblSizes[Product]=tblSales[[#This Row],[Product Name]]),"")))</f>
        <v/>
      </c>
      <c r="I581" s="5">
        <v>29.99</v>
      </c>
      <c r="J581" t="s">
        <v>775</v>
      </c>
      <c r="K581" t="s">
        <v>776</v>
      </c>
      <c r="L581" s="6" t="s">
        <v>776</v>
      </c>
      <c r="M581" s="5">
        <v>0</v>
      </c>
      <c r="N581" s="7">
        <v>89.97</v>
      </c>
      <c r="O581">
        <f ca="1">IF(LEFT(tblSales[[#This Row],[Category]],1)="A",RANDBETWEEN(1,4),RANDBETWEEN(2,7))</f>
        <v>2</v>
      </c>
      <c r="P581" s="7">
        <f>IF(COUNTIF($A$2:A581,A581)=1,SUMIFS(tblSales[Revenue],tblSales[Order ID],tblSales[[#This Row],[Order ID]]),"")</f>
        <v>89.97</v>
      </c>
      <c r="Q581" t="str">
        <f>TEXT(tblSales[[#This Row],[Date]],"ddd")</f>
        <v>Wed</v>
      </c>
      <c r="R581">
        <f>1/COUNTIF(tblSales[Order ID],tblSales[[#This Row],[Order ID]])</f>
        <v>1</v>
      </c>
    </row>
    <row r="582" spans="1:18" x14ac:dyDescent="0.35">
      <c r="A582">
        <v>202139</v>
      </c>
      <c r="B582" s="3">
        <v>45493</v>
      </c>
      <c r="C582">
        <v>121235</v>
      </c>
      <c r="D582">
        <v>300185</v>
      </c>
      <c r="E582" t="s">
        <v>773</v>
      </c>
      <c r="F582" t="s">
        <v>787</v>
      </c>
      <c r="G582">
        <v>1</v>
      </c>
      <c r="H582" t="str" cm="1">
        <f t="array" ref="H582">_xlfn._ARRAY(_xlfn._ARRAYROW(_xlfn._xlws.FILTER(tblSizes[[Size]:[Qty]],(tblSizes[Order ID]=tblSales[[#This Row],[Order ID]])*(tblSizes[Product]=tblSales[[#This Row],[Product Name]]),"")))</f>
        <v/>
      </c>
      <c r="I582" s="5">
        <v>29.99</v>
      </c>
      <c r="J582" t="s">
        <v>775</v>
      </c>
      <c r="K582" t="s">
        <v>776</v>
      </c>
      <c r="L582" s="6" t="s">
        <v>776</v>
      </c>
      <c r="M582" s="5">
        <v>0</v>
      </c>
      <c r="N582" s="7">
        <v>29.99</v>
      </c>
      <c r="O582">
        <f ca="1">IF(LEFT(tblSales[[#This Row],[Category]],1)="A",RANDBETWEEN(1,4),RANDBETWEEN(2,7))</f>
        <v>2</v>
      </c>
      <c r="P582" s="7">
        <f>IF(COUNTIF($A$2:A582,A582)=1,SUMIFS(tblSales[Revenue],tblSales[Order ID],tblSales[[#This Row],[Order ID]]),"")</f>
        <v>146.95999999999998</v>
      </c>
      <c r="Q582" t="str">
        <f>TEXT(tblSales[[#This Row],[Date]],"ddd")</f>
        <v>Sat</v>
      </c>
      <c r="R582">
        <f>1/COUNTIF(tblSales[Order ID],tblSales[[#This Row],[Order ID]])</f>
        <v>0.25</v>
      </c>
    </row>
    <row r="583" spans="1:18" x14ac:dyDescent="0.35">
      <c r="A583">
        <v>202139</v>
      </c>
      <c r="B583" s="3">
        <v>45493</v>
      </c>
      <c r="C583">
        <v>121235</v>
      </c>
      <c r="D583">
        <v>300191</v>
      </c>
      <c r="E583" t="s">
        <v>773</v>
      </c>
      <c r="F583" t="s">
        <v>791</v>
      </c>
      <c r="G583">
        <v>1</v>
      </c>
      <c r="H583" t="str" cm="1">
        <f t="array" ref="H583">_xlfn._ARRAY(_xlfn._ARRAYROW(_xlfn._xlws.FILTER(tblSizes[[Size]:[Qty]],(tblSizes[Order ID]=tblSales[[#This Row],[Order ID]])*(tblSizes[Product]=tblSales[[#This Row],[Product Name]]),"")))</f>
        <v/>
      </c>
      <c r="I583" s="5">
        <v>21.99</v>
      </c>
      <c r="J583" t="s">
        <v>775</v>
      </c>
      <c r="K583" t="s">
        <v>776</v>
      </c>
      <c r="L583" s="6" t="s">
        <v>776</v>
      </c>
      <c r="M583" s="5">
        <v>0</v>
      </c>
      <c r="N583" s="7">
        <v>21.99</v>
      </c>
      <c r="O583">
        <f ca="1">IF(LEFT(tblSales[[#This Row],[Category]],1)="A",RANDBETWEEN(1,4),RANDBETWEEN(2,7))</f>
        <v>3</v>
      </c>
      <c r="P583" s="7" t="str">
        <f>IF(COUNTIF($A$2:A583,A583)=1,SUMIFS(tblSales[Revenue],tblSales[Order ID],tblSales[[#This Row],[Order ID]]),"")</f>
        <v/>
      </c>
      <c r="Q583" t="str">
        <f>TEXT(tblSales[[#This Row],[Date]],"ddd")</f>
        <v>Sat</v>
      </c>
      <c r="R583">
        <f>1/COUNTIF(tblSales[Order ID],tblSales[[#This Row],[Order ID]])</f>
        <v>0.25</v>
      </c>
    </row>
    <row r="584" spans="1:18" x14ac:dyDescent="0.35">
      <c r="A584">
        <v>202139</v>
      </c>
      <c r="B584" s="3">
        <v>45493</v>
      </c>
      <c r="C584">
        <v>121235</v>
      </c>
      <c r="D584">
        <v>300185</v>
      </c>
      <c r="E584" t="s">
        <v>773</v>
      </c>
      <c r="F584" t="s">
        <v>787</v>
      </c>
      <c r="G584">
        <v>1</v>
      </c>
      <c r="H584" t="str" cm="1">
        <f t="array" ref="H584">_xlfn._ARRAY(_xlfn._ARRAYROW(_xlfn._xlws.FILTER(tblSizes[[Size]:[Qty]],(tblSizes[Order ID]=tblSales[[#This Row],[Order ID]])*(tblSizes[Product]=tblSales[[#This Row],[Product Name]]),"")))</f>
        <v/>
      </c>
      <c r="I584" s="5">
        <v>29.99</v>
      </c>
      <c r="J584" t="s">
        <v>775</v>
      </c>
      <c r="K584" t="s">
        <v>776</v>
      </c>
      <c r="L584" s="6" t="s">
        <v>776</v>
      </c>
      <c r="M584" s="5">
        <v>0</v>
      </c>
      <c r="N584" s="7">
        <v>29.99</v>
      </c>
      <c r="O584">
        <f ca="1">IF(LEFT(tblSales[[#This Row],[Category]],1)="A",RANDBETWEEN(1,4),RANDBETWEEN(2,7))</f>
        <v>4</v>
      </c>
      <c r="P584" s="7" t="str">
        <f>IF(COUNTIF($A$2:A584,A584)=1,SUMIFS(tblSales[Revenue],tblSales[Order ID],tblSales[[#This Row],[Order ID]]),"")</f>
        <v/>
      </c>
      <c r="Q584" t="str">
        <f>TEXT(tblSales[[#This Row],[Date]],"ddd")</f>
        <v>Sat</v>
      </c>
      <c r="R584">
        <f>1/COUNTIF(tblSales[Order ID],tblSales[[#This Row],[Order ID]])</f>
        <v>0.25</v>
      </c>
    </row>
    <row r="585" spans="1:18" x14ac:dyDescent="0.35">
      <c r="A585">
        <v>202139</v>
      </c>
      <c r="B585" s="3">
        <v>45493</v>
      </c>
      <c r="C585">
        <v>121235</v>
      </c>
      <c r="D585">
        <v>200556</v>
      </c>
      <c r="E585" t="s">
        <v>777</v>
      </c>
      <c r="F585" t="s">
        <v>779</v>
      </c>
      <c r="G585">
        <v>1</v>
      </c>
      <c r="H585" t="str" cm="1">
        <f t="array" ref="H585">_xlfn._ARRAY(_xlfn._ARRAYROW(_xlfn._xlws.FILTER(tblSizes[[Size]:[Qty]],(tblSizes[Order ID]=tblSales[[#This Row],[Order ID]])*(tblSizes[Product]=tblSales[[#This Row],[Product Name]]),"")))</f>
        <v/>
      </c>
      <c r="I585" s="5">
        <v>64.989999999999995</v>
      </c>
      <c r="J585" t="s">
        <v>775</v>
      </c>
      <c r="K585" t="s">
        <v>776</v>
      </c>
      <c r="L585" s="6" t="s">
        <v>776</v>
      </c>
      <c r="M585" s="5">
        <v>0</v>
      </c>
      <c r="N585" s="7">
        <v>64.989999999999995</v>
      </c>
      <c r="O585">
        <f ca="1">IF(LEFT(tblSales[[#This Row],[Category]],1)="A",RANDBETWEEN(1,4),RANDBETWEEN(2,7))</f>
        <v>2</v>
      </c>
      <c r="P585" s="7" t="str">
        <f>IF(COUNTIF($A$2:A585,A585)=1,SUMIFS(tblSales[Revenue],tblSales[Order ID],tblSales[[#This Row],[Order ID]]),"")</f>
        <v/>
      </c>
      <c r="Q585" t="str">
        <f>TEXT(tblSales[[#This Row],[Date]],"ddd")</f>
        <v>Sat</v>
      </c>
      <c r="R585">
        <f>1/COUNTIF(tblSales[Order ID],tblSales[[#This Row],[Order ID]])</f>
        <v>0.25</v>
      </c>
    </row>
    <row r="586" spans="1:18" x14ac:dyDescent="0.35">
      <c r="A586">
        <v>202140</v>
      </c>
      <c r="B586" s="3">
        <v>45493</v>
      </c>
      <c r="C586">
        <v>108374</v>
      </c>
      <c r="D586">
        <v>300185</v>
      </c>
      <c r="E586" t="s">
        <v>773</v>
      </c>
      <c r="F586" t="s">
        <v>787</v>
      </c>
      <c r="G586">
        <v>1</v>
      </c>
      <c r="H586" t="str" cm="1">
        <f t="array" ref="H586">_xlfn._ARRAY(_xlfn._ARRAYROW(_xlfn._xlws.FILTER(tblSizes[[Size]:[Qty]],(tblSizes[Order ID]=tblSales[[#This Row],[Order ID]])*(tblSizes[Product]=tblSales[[#This Row],[Product Name]]),"")))</f>
        <v/>
      </c>
      <c r="I586" s="5">
        <v>29.99</v>
      </c>
      <c r="J586" t="s">
        <v>775</v>
      </c>
      <c r="K586" t="s">
        <v>776</v>
      </c>
      <c r="L586" s="6" t="s">
        <v>776</v>
      </c>
      <c r="M586" s="5">
        <v>0</v>
      </c>
      <c r="N586" s="7">
        <v>29.99</v>
      </c>
      <c r="O586">
        <f ca="1">IF(LEFT(tblSales[[#This Row],[Category]],1)="A",RANDBETWEEN(1,4),RANDBETWEEN(2,7))</f>
        <v>2</v>
      </c>
      <c r="P586" s="7">
        <f>IF(COUNTIF($A$2:A586,A586)=1,SUMIFS(tblSales[Revenue],tblSales[Order ID],tblSales[[#This Row],[Order ID]]),"")</f>
        <v>29.99</v>
      </c>
      <c r="Q586" t="str">
        <f>TEXT(tblSales[[#This Row],[Date]],"ddd")</f>
        <v>Sat</v>
      </c>
      <c r="R586">
        <f>1/COUNTIF(tblSales[Order ID],tblSales[[#This Row],[Order ID]])</f>
        <v>1</v>
      </c>
    </row>
    <row r="587" spans="1:18" x14ac:dyDescent="0.35">
      <c r="A587">
        <v>202141</v>
      </c>
      <c r="B587" s="3">
        <v>45493</v>
      </c>
      <c r="C587">
        <v>104053</v>
      </c>
      <c r="D587">
        <v>200559</v>
      </c>
      <c r="E587" t="s">
        <v>777</v>
      </c>
      <c r="F587" t="s">
        <v>780</v>
      </c>
      <c r="G587">
        <v>1</v>
      </c>
      <c r="H587" t="str" cm="1">
        <f t="array" ref="H587">_xlfn._ARRAY(_xlfn._ARRAYROW(_xlfn._xlws.FILTER(tblSizes[[Size]:[Qty]],(tblSizes[Order ID]=tblSales[[#This Row],[Order ID]])*(tblSizes[Product]=tblSales[[#This Row],[Product Name]]),"")))</f>
        <v/>
      </c>
      <c r="I587" s="5">
        <v>59.99</v>
      </c>
      <c r="J587" t="s">
        <v>775</v>
      </c>
      <c r="K587" t="s">
        <v>776</v>
      </c>
      <c r="L587" s="6" t="s">
        <v>776</v>
      </c>
      <c r="M587" s="5">
        <v>0</v>
      </c>
      <c r="N587" s="7">
        <v>59.99</v>
      </c>
      <c r="O587">
        <f ca="1">IF(LEFT(tblSales[[#This Row],[Category]],1)="A",RANDBETWEEN(1,4),RANDBETWEEN(2,7))</f>
        <v>2</v>
      </c>
      <c r="P587" s="7">
        <f>IF(COUNTIF($A$2:A587,A587)=1,SUMIFS(tblSales[Revenue],tblSales[Order ID],tblSales[[#This Row],[Order ID]]),"")</f>
        <v>373.96000000000004</v>
      </c>
      <c r="Q587" t="str">
        <f>TEXT(tblSales[[#This Row],[Date]],"ddd")</f>
        <v>Sat</v>
      </c>
      <c r="R587">
        <f>1/COUNTIF(tblSales[Order ID],tblSales[[#This Row],[Order ID]])</f>
        <v>0.25</v>
      </c>
    </row>
    <row r="588" spans="1:18" x14ac:dyDescent="0.35">
      <c r="A588">
        <v>202141</v>
      </c>
      <c r="B588" s="3">
        <v>45493</v>
      </c>
      <c r="C588">
        <v>104053</v>
      </c>
      <c r="D588">
        <v>200556</v>
      </c>
      <c r="E588" t="s">
        <v>777</v>
      </c>
      <c r="F588" t="s">
        <v>779</v>
      </c>
      <c r="G588">
        <v>1</v>
      </c>
      <c r="H588" t="str" cm="1">
        <f t="array" ref="H588">_xlfn._ARRAY(_xlfn._ARRAYROW(_xlfn._xlws.FILTER(tblSizes[[Size]:[Qty]],(tblSizes[Order ID]=tblSales[[#This Row],[Order ID]])*(tblSizes[Product]=tblSales[[#This Row],[Product Name]]),"")))</f>
        <v/>
      </c>
      <c r="I588" s="5">
        <v>64.989999999999995</v>
      </c>
      <c r="J588" t="s">
        <v>775</v>
      </c>
      <c r="K588" t="s">
        <v>776</v>
      </c>
      <c r="L588" s="6" t="s">
        <v>776</v>
      </c>
      <c r="M588" s="5">
        <v>0</v>
      </c>
      <c r="N588" s="7">
        <v>64.989999999999995</v>
      </c>
      <c r="O588">
        <f ca="1">IF(LEFT(tblSales[[#This Row],[Category]],1)="A",RANDBETWEEN(1,4),RANDBETWEEN(2,7))</f>
        <v>4</v>
      </c>
      <c r="P588" s="7" t="str">
        <f>IF(COUNTIF($A$2:A588,A588)=1,SUMIFS(tblSales[Revenue],tblSales[Order ID],tblSales[[#This Row],[Order ID]]),"")</f>
        <v/>
      </c>
      <c r="Q588" t="str">
        <f>TEXT(tblSales[[#This Row],[Date]],"ddd")</f>
        <v>Sat</v>
      </c>
      <c r="R588">
        <f>1/COUNTIF(tblSales[Order ID],tblSales[[#This Row],[Order ID]])</f>
        <v>0.25</v>
      </c>
    </row>
    <row r="589" spans="1:18" x14ac:dyDescent="0.35">
      <c r="A589">
        <v>202141</v>
      </c>
      <c r="B589" s="3">
        <v>45493</v>
      </c>
      <c r="C589">
        <v>104053</v>
      </c>
      <c r="D589">
        <v>100250</v>
      </c>
      <c r="E589" t="s">
        <v>781</v>
      </c>
      <c r="F589" t="s">
        <v>797</v>
      </c>
      <c r="G589">
        <v>1</v>
      </c>
      <c r="H589" t="str" cm="1">
        <f t="array" ref="H589">_xlfn._ARRAY(_xlfn._ARRAYROW(_xlfn._xlws.FILTER(tblSizes[[Size]:[Qty]],(tblSizes[Order ID]=tblSales[[#This Row],[Order ID]])*(tblSizes[Product]=tblSales[[#This Row],[Product Name]]),"")))</f>
        <v/>
      </c>
      <c r="I589" s="5">
        <v>189</v>
      </c>
      <c r="J589" t="s">
        <v>775</v>
      </c>
      <c r="K589" t="s">
        <v>776</v>
      </c>
      <c r="L589" s="6" t="s">
        <v>776</v>
      </c>
      <c r="M589" s="5">
        <v>0</v>
      </c>
      <c r="N589" s="7">
        <v>189</v>
      </c>
      <c r="O589">
        <f ca="1">IF(LEFT(tblSales[[#This Row],[Category]],1)="A",RANDBETWEEN(1,4),RANDBETWEEN(2,7))</f>
        <v>5</v>
      </c>
      <c r="P589" s="7" t="str">
        <f>IF(COUNTIF($A$2:A589,A589)=1,SUMIFS(tblSales[Revenue],tblSales[Order ID],tblSales[[#This Row],[Order ID]]),"")</f>
        <v/>
      </c>
      <c r="Q589" t="str">
        <f>TEXT(tblSales[[#This Row],[Date]],"ddd")</f>
        <v>Sat</v>
      </c>
      <c r="R589">
        <f>1/COUNTIF(tblSales[Order ID],tblSales[[#This Row],[Order ID]])</f>
        <v>0.25</v>
      </c>
    </row>
    <row r="590" spans="1:18" x14ac:dyDescent="0.35">
      <c r="A590">
        <v>202141</v>
      </c>
      <c r="B590" s="3">
        <v>45493</v>
      </c>
      <c r="C590">
        <v>104053</v>
      </c>
      <c r="D590">
        <v>300185</v>
      </c>
      <c r="E590" t="s">
        <v>773</v>
      </c>
      <c r="F590" t="s">
        <v>787</v>
      </c>
      <c r="G590">
        <v>2</v>
      </c>
      <c r="H590" t="str" cm="1">
        <f t="array" ref="H590">_xlfn._ARRAY(_xlfn._ARRAYROW(_xlfn._xlws.FILTER(tblSizes[[Size]:[Qty]],(tblSizes[Order ID]=tblSales[[#This Row],[Order ID]])*(tblSizes[Product]=tblSales[[#This Row],[Product Name]]),"")))</f>
        <v/>
      </c>
      <c r="I590" s="5">
        <v>29.99</v>
      </c>
      <c r="J590" t="s">
        <v>775</v>
      </c>
      <c r="K590" t="s">
        <v>776</v>
      </c>
      <c r="L590" s="6" t="s">
        <v>776</v>
      </c>
      <c r="M590" s="5">
        <v>0</v>
      </c>
      <c r="N590" s="7">
        <v>59.98</v>
      </c>
      <c r="O590">
        <f ca="1">IF(LEFT(tblSales[[#This Row],[Category]],1)="A",RANDBETWEEN(1,4),RANDBETWEEN(2,7))</f>
        <v>4</v>
      </c>
      <c r="P590" s="7" t="str">
        <f>IF(COUNTIF($A$2:A590,A590)=1,SUMIFS(tblSales[Revenue],tblSales[Order ID],tblSales[[#This Row],[Order ID]]),"")</f>
        <v/>
      </c>
      <c r="Q590" t="str">
        <f>TEXT(tblSales[[#This Row],[Date]],"ddd")</f>
        <v>Sat</v>
      </c>
      <c r="R590">
        <f>1/COUNTIF(tblSales[Order ID],tblSales[[#This Row],[Order ID]])</f>
        <v>0.25</v>
      </c>
    </row>
    <row r="591" spans="1:18" x14ac:dyDescent="0.35">
      <c r="A591">
        <v>202142</v>
      </c>
      <c r="B591" s="3">
        <v>45484</v>
      </c>
      <c r="C591">
        <v>103404</v>
      </c>
      <c r="D591">
        <v>100250</v>
      </c>
      <c r="E591" t="s">
        <v>781</v>
      </c>
      <c r="F591" t="s">
        <v>797</v>
      </c>
      <c r="G591">
        <v>5</v>
      </c>
      <c r="H591" t="str" cm="1">
        <f t="array" ref="H591">_xlfn._ARRAY(_xlfn._ARRAYROW(_xlfn._xlws.FILTER(tblSizes[[Size]:[Qty]],(tblSizes[Order ID]=tblSales[[#This Row],[Order ID]])*(tblSizes[Product]=tblSales[[#This Row],[Product Name]]),"")))</f>
        <v/>
      </c>
      <c r="I591" s="5">
        <v>189</v>
      </c>
      <c r="J591" t="s">
        <v>775</v>
      </c>
      <c r="K591" t="s">
        <v>776</v>
      </c>
      <c r="L591" s="6" t="s">
        <v>776</v>
      </c>
      <c r="M591" s="5">
        <v>0</v>
      </c>
      <c r="N591" s="7">
        <v>945</v>
      </c>
      <c r="O591">
        <f ca="1">IF(LEFT(tblSales[[#This Row],[Category]],1)="A",RANDBETWEEN(1,4),RANDBETWEEN(2,7))</f>
        <v>2</v>
      </c>
      <c r="P591" s="7">
        <f>IF(COUNTIF($A$2:A591,A591)=1,SUMIFS(tblSales[Revenue],tblSales[Order ID],tblSales[[#This Row],[Order ID]]),"")</f>
        <v>4141</v>
      </c>
      <c r="Q591" t="str">
        <f>TEXT(tblSales[[#This Row],[Date]],"ddd")</f>
        <v>Thu</v>
      </c>
      <c r="R591">
        <f>1/COUNTIF(tblSales[Order ID],tblSales[[#This Row],[Order ID]])</f>
        <v>0.5</v>
      </c>
    </row>
    <row r="592" spans="1:18" x14ac:dyDescent="0.35">
      <c r="A592">
        <v>202142</v>
      </c>
      <c r="B592" s="3">
        <v>45484</v>
      </c>
      <c r="C592">
        <v>103404</v>
      </c>
      <c r="D592">
        <v>100254</v>
      </c>
      <c r="E592" t="s">
        <v>781</v>
      </c>
      <c r="F592" t="s">
        <v>789</v>
      </c>
      <c r="G592">
        <v>4</v>
      </c>
      <c r="H592" t="str" cm="1">
        <f t="array" ref="H592">_xlfn._ARRAY(_xlfn._ARRAYROW(_xlfn._xlws.FILTER(tblSizes[[Size]:[Qty]],(tblSizes[Order ID]=tblSales[[#This Row],[Order ID]])*(tblSizes[Product]=tblSales[[#This Row],[Product Name]]),"")))</f>
        <v/>
      </c>
      <c r="I592" s="5">
        <v>799</v>
      </c>
      <c r="J592" t="s">
        <v>775</v>
      </c>
      <c r="K592" t="s">
        <v>776</v>
      </c>
      <c r="L592" s="6" t="s">
        <v>776</v>
      </c>
      <c r="M592" s="5">
        <v>0</v>
      </c>
      <c r="N592" s="7">
        <v>3196</v>
      </c>
      <c r="O592">
        <f ca="1">IF(LEFT(tblSales[[#This Row],[Category]],1)="A",RANDBETWEEN(1,4),RANDBETWEEN(2,7))</f>
        <v>4</v>
      </c>
      <c r="P592" s="7" t="str">
        <f>IF(COUNTIF($A$2:A592,A592)=1,SUMIFS(tblSales[Revenue],tblSales[Order ID],tblSales[[#This Row],[Order ID]]),"")</f>
        <v/>
      </c>
      <c r="Q592" t="str">
        <f>TEXT(tblSales[[#This Row],[Date]],"ddd")</f>
        <v>Thu</v>
      </c>
      <c r="R592">
        <f>1/COUNTIF(tblSales[Order ID],tblSales[[#This Row],[Order ID]])</f>
        <v>0.5</v>
      </c>
    </row>
    <row r="593" spans="1:18" x14ac:dyDescent="0.35">
      <c r="A593">
        <v>202143</v>
      </c>
      <c r="B593" s="3">
        <v>45481</v>
      </c>
      <c r="C593">
        <v>125110</v>
      </c>
      <c r="D593">
        <v>300185</v>
      </c>
      <c r="E593" t="s">
        <v>773</v>
      </c>
      <c r="F593" t="s">
        <v>787</v>
      </c>
      <c r="G593">
        <v>1</v>
      </c>
      <c r="H593" t="str" cm="1">
        <f t="array" ref="H593">_xlfn._ARRAY(_xlfn._ARRAYROW(_xlfn._xlws.FILTER(tblSizes[[Size]:[Qty]],(tblSizes[Order ID]=tblSales[[#This Row],[Order ID]])*(tblSizes[Product]=tblSales[[#This Row],[Product Name]]),"")))</f>
        <v/>
      </c>
      <c r="I593" s="5">
        <v>29.99</v>
      </c>
      <c r="J593" t="s">
        <v>783</v>
      </c>
      <c r="K593" t="s">
        <v>784</v>
      </c>
      <c r="L593" s="6">
        <v>0.1</v>
      </c>
      <c r="M593" s="5">
        <v>2.9990000000000001</v>
      </c>
      <c r="N593" s="7">
        <v>26.991</v>
      </c>
      <c r="O593">
        <f ca="1">IF(LEFT(tblSales[[#This Row],[Category]],1)="A",RANDBETWEEN(1,4),RANDBETWEEN(2,7))</f>
        <v>2</v>
      </c>
      <c r="P593" s="7">
        <f>IF(COUNTIF($A$2:A593,A593)=1,SUMIFS(tblSales[Revenue],tblSales[Order ID],tblSales[[#This Row],[Order ID]]),"")</f>
        <v>26.991</v>
      </c>
      <c r="Q593" t="str">
        <f>TEXT(tblSales[[#This Row],[Date]],"ddd")</f>
        <v>Mon</v>
      </c>
      <c r="R593">
        <f>1/COUNTIF(tblSales[Order ID],tblSales[[#This Row],[Order ID]])</f>
        <v>1</v>
      </c>
    </row>
    <row r="594" spans="1:18" x14ac:dyDescent="0.35">
      <c r="A594">
        <v>202144</v>
      </c>
      <c r="B594" s="3">
        <v>45483</v>
      </c>
      <c r="C594">
        <v>114115</v>
      </c>
      <c r="D594">
        <v>200559</v>
      </c>
      <c r="E594" t="s">
        <v>777</v>
      </c>
      <c r="F594" t="s">
        <v>780</v>
      </c>
      <c r="G594">
        <v>1</v>
      </c>
      <c r="H594" t="str" cm="1">
        <f t="array" ref="H594">_xlfn._ARRAY(_xlfn._ARRAYROW(_xlfn._xlws.FILTER(tblSizes[[Size]:[Qty]],(tblSizes[Order ID]=tblSales[[#This Row],[Order ID]])*(tblSizes[Product]=tblSales[[#This Row],[Product Name]]),"")))</f>
        <v/>
      </c>
      <c r="I594" s="5">
        <v>59.99</v>
      </c>
      <c r="J594" t="s">
        <v>775</v>
      </c>
      <c r="K594" t="s">
        <v>776</v>
      </c>
      <c r="L594" s="6" t="s">
        <v>776</v>
      </c>
      <c r="M594" s="5">
        <v>0</v>
      </c>
      <c r="N594" s="7">
        <v>59.99</v>
      </c>
      <c r="O594">
        <f ca="1">IF(LEFT(tblSales[[#This Row],[Category]],1)="A",RANDBETWEEN(1,4),RANDBETWEEN(2,7))</f>
        <v>2</v>
      </c>
      <c r="P594" s="7">
        <f>IF(COUNTIF($A$2:A594,A594)=1,SUMIFS(tblSales[Revenue],tblSales[Order ID],tblSales[[#This Row],[Order ID]]),"")</f>
        <v>458.99</v>
      </c>
      <c r="Q594" t="str">
        <f>TEXT(tblSales[[#This Row],[Date]],"ddd")</f>
        <v>Wed</v>
      </c>
      <c r="R594">
        <f>1/COUNTIF(tblSales[Order ID],tblSales[[#This Row],[Order ID]])</f>
        <v>0.5</v>
      </c>
    </row>
    <row r="595" spans="1:18" x14ac:dyDescent="0.35">
      <c r="A595">
        <v>202144</v>
      </c>
      <c r="B595" s="3">
        <v>45483</v>
      </c>
      <c r="C595">
        <v>114115</v>
      </c>
      <c r="D595">
        <v>100251</v>
      </c>
      <c r="E595" t="s">
        <v>781</v>
      </c>
      <c r="F595" t="s">
        <v>795</v>
      </c>
      <c r="G595">
        <v>1</v>
      </c>
      <c r="H595" t="str" cm="1">
        <f t="array" ref="H595">_xlfn._ARRAY(_xlfn._ARRAYROW(_xlfn._xlws.FILTER(tblSizes[[Size]:[Qty]],(tblSizes[Order ID]=tblSales[[#This Row],[Order ID]])*(tblSizes[Product]=tblSales[[#This Row],[Product Name]]),"")))</f>
        <v/>
      </c>
      <c r="I595" s="5">
        <v>399</v>
      </c>
      <c r="J595" t="s">
        <v>775</v>
      </c>
      <c r="K595" t="s">
        <v>776</v>
      </c>
      <c r="L595" s="6" t="s">
        <v>776</v>
      </c>
      <c r="M595" s="5">
        <v>0</v>
      </c>
      <c r="N595" s="7">
        <v>399</v>
      </c>
      <c r="O595">
        <f ca="1">IF(LEFT(tblSales[[#This Row],[Category]],1)="A",RANDBETWEEN(1,4),RANDBETWEEN(2,7))</f>
        <v>6</v>
      </c>
      <c r="P595" s="7" t="str">
        <f>IF(COUNTIF($A$2:A595,A595)=1,SUMIFS(tblSales[Revenue],tblSales[Order ID],tblSales[[#This Row],[Order ID]]),"")</f>
        <v/>
      </c>
      <c r="Q595" t="str">
        <f>TEXT(tblSales[[#This Row],[Date]],"ddd")</f>
        <v>Wed</v>
      </c>
      <c r="R595">
        <f>1/COUNTIF(tblSales[Order ID],tblSales[[#This Row],[Order ID]])</f>
        <v>0.5</v>
      </c>
    </row>
    <row r="596" spans="1:18" x14ac:dyDescent="0.35">
      <c r="A596">
        <v>202145</v>
      </c>
      <c r="B596" s="3">
        <v>45482</v>
      </c>
      <c r="C596">
        <v>113854</v>
      </c>
      <c r="D596">
        <v>300191</v>
      </c>
      <c r="E596" t="s">
        <v>773</v>
      </c>
      <c r="F596" t="s">
        <v>791</v>
      </c>
      <c r="G596">
        <v>1</v>
      </c>
      <c r="H596" t="str" cm="1">
        <f t="array" ref="H596">_xlfn._ARRAY(_xlfn._ARRAYROW(_xlfn._xlws.FILTER(tblSizes[[Size]:[Qty]],(tblSizes[Order ID]=tblSales[[#This Row],[Order ID]])*(tblSizes[Product]=tblSales[[#This Row],[Product Name]]),"")))</f>
        <v/>
      </c>
      <c r="I596" s="5">
        <v>21.99</v>
      </c>
      <c r="J596" t="s">
        <v>775</v>
      </c>
      <c r="K596" t="s">
        <v>776</v>
      </c>
      <c r="L596" s="6" t="s">
        <v>776</v>
      </c>
      <c r="M596" s="5">
        <v>0</v>
      </c>
      <c r="N596" s="7">
        <v>21.99</v>
      </c>
      <c r="O596">
        <f ca="1">IF(LEFT(tblSales[[#This Row],[Category]],1)="A",RANDBETWEEN(1,4),RANDBETWEEN(2,7))</f>
        <v>2</v>
      </c>
      <c r="P596" s="7">
        <f>IF(COUNTIF($A$2:A596,A596)=1,SUMIFS(tblSales[Revenue],tblSales[Order ID],tblSales[[#This Row],[Order ID]]),"")</f>
        <v>21.99</v>
      </c>
      <c r="Q596" t="str">
        <f>TEXT(tblSales[[#This Row],[Date]],"ddd")</f>
        <v>Tue</v>
      </c>
      <c r="R596">
        <f>1/COUNTIF(tblSales[Order ID],tblSales[[#This Row],[Order ID]])</f>
        <v>1</v>
      </c>
    </row>
    <row r="597" spans="1:18" x14ac:dyDescent="0.35">
      <c r="A597">
        <v>202146</v>
      </c>
      <c r="B597" s="3">
        <v>45491</v>
      </c>
      <c r="C597">
        <v>108292</v>
      </c>
      <c r="D597">
        <v>300185</v>
      </c>
      <c r="E597" t="s">
        <v>773</v>
      </c>
      <c r="F597" t="s">
        <v>787</v>
      </c>
      <c r="G597">
        <v>4</v>
      </c>
      <c r="H597" t="str" cm="1">
        <f t="array" ref="H597">_xlfn._ARRAY(_xlfn._ARRAYROW(_xlfn._xlws.FILTER(tblSizes[[Size]:[Qty]],(tblSizes[Order ID]=tblSales[[#This Row],[Order ID]])*(tblSizes[Product]=tblSales[[#This Row],[Product Name]]),"")))</f>
        <v/>
      </c>
      <c r="I597" s="5">
        <v>29.99</v>
      </c>
      <c r="J597" t="s">
        <v>775</v>
      </c>
      <c r="K597" t="s">
        <v>776</v>
      </c>
      <c r="L597" s="6" t="s">
        <v>776</v>
      </c>
      <c r="M597" s="5">
        <v>0</v>
      </c>
      <c r="N597" s="7">
        <v>119.96</v>
      </c>
      <c r="O597">
        <f ca="1">IF(LEFT(tblSales[[#This Row],[Category]],1)="A",RANDBETWEEN(1,4),RANDBETWEEN(2,7))</f>
        <v>1</v>
      </c>
      <c r="P597" s="7">
        <f>IF(COUNTIF($A$2:A597,A597)=1,SUMIFS(tblSales[Revenue],tblSales[Order ID],tblSales[[#This Row],[Order ID]]),"")</f>
        <v>119.96</v>
      </c>
      <c r="Q597" t="str">
        <f>TEXT(tblSales[[#This Row],[Date]],"ddd")</f>
        <v>Thu</v>
      </c>
      <c r="R597">
        <f>1/COUNTIF(tblSales[Order ID],tblSales[[#This Row],[Order ID]])</f>
        <v>1</v>
      </c>
    </row>
    <row r="598" spans="1:18" x14ac:dyDescent="0.35">
      <c r="A598">
        <v>202147</v>
      </c>
      <c r="B598" s="3">
        <v>45487</v>
      </c>
      <c r="C598">
        <v>117973</v>
      </c>
      <c r="D598">
        <v>100252</v>
      </c>
      <c r="E598" t="s">
        <v>781</v>
      </c>
      <c r="F598" t="s">
        <v>785</v>
      </c>
      <c r="G598">
        <v>3</v>
      </c>
      <c r="H598" t="str" cm="1">
        <f t="array" ref="H598">_xlfn._ARRAY(_xlfn._ARRAYROW(_xlfn._xlws.FILTER(tblSizes[[Size]:[Qty]],(tblSizes[Order ID]=tblSales[[#This Row],[Order ID]])*(tblSizes[Product]=tblSales[[#This Row],[Product Name]]),"")))</f>
        <v/>
      </c>
      <c r="I598" s="5">
        <v>449</v>
      </c>
      <c r="J598" t="s">
        <v>775</v>
      </c>
      <c r="K598" t="s">
        <v>776</v>
      </c>
      <c r="L598" s="6" t="s">
        <v>776</v>
      </c>
      <c r="M598" s="5">
        <v>0</v>
      </c>
      <c r="N598" s="7">
        <v>1347</v>
      </c>
      <c r="O598">
        <f ca="1">IF(LEFT(tblSales[[#This Row],[Category]],1)="A",RANDBETWEEN(1,4),RANDBETWEEN(2,7))</f>
        <v>5</v>
      </c>
      <c r="P598" s="7">
        <f>IF(COUNTIF($A$2:A598,A598)=1,SUMIFS(tblSales[Revenue],tblSales[Order ID],tblSales[[#This Row],[Order ID]]),"")</f>
        <v>1347</v>
      </c>
      <c r="Q598" t="str">
        <f>TEXT(tblSales[[#This Row],[Date]],"ddd")</f>
        <v>Sun</v>
      </c>
      <c r="R598">
        <f>1/COUNTIF(tblSales[Order ID],tblSales[[#This Row],[Order ID]])</f>
        <v>1</v>
      </c>
    </row>
    <row r="599" spans="1:18" x14ac:dyDescent="0.35">
      <c r="A599">
        <v>202148</v>
      </c>
      <c r="B599" s="3">
        <v>45486</v>
      </c>
      <c r="C599">
        <v>124489</v>
      </c>
      <c r="D599">
        <v>300185</v>
      </c>
      <c r="E599" t="s">
        <v>773</v>
      </c>
      <c r="F599" t="s">
        <v>787</v>
      </c>
      <c r="G599">
        <v>1</v>
      </c>
      <c r="H599" t="str" cm="1">
        <f t="array" ref="H599">_xlfn._ARRAY(_xlfn._ARRAYROW(_xlfn._xlws.FILTER(tblSizes[[Size]:[Qty]],(tblSizes[Order ID]=tblSales[[#This Row],[Order ID]])*(tblSizes[Product]=tblSales[[#This Row],[Product Name]]),"")))</f>
        <v/>
      </c>
      <c r="I599" s="5">
        <v>29.99</v>
      </c>
      <c r="J599" t="s">
        <v>775</v>
      </c>
      <c r="K599" t="s">
        <v>776</v>
      </c>
      <c r="L599" s="6" t="s">
        <v>776</v>
      </c>
      <c r="M599" s="5">
        <v>0</v>
      </c>
      <c r="N599" s="7">
        <v>29.99</v>
      </c>
      <c r="O599">
        <f ca="1">IF(LEFT(tblSales[[#This Row],[Category]],1)="A",RANDBETWEEN(1,4),RANDBETWEEN(2,7))</f>
        <v>2</v>
      </c>
      <c r="P599" s="7">
        <f>IF(COUNTIF($A$2:A599,A599)=1,SUMIFS(tblSales[Revenue],tblSales[Order ID],tblSales[[#This Row],[Order ID]]),"")</f>
        <v>174.95000000000002</v>
      </c>
      <c r="Q599" t="str">
        <f>TEXT(tblSales[[#This Row],[Date]],"ddd")</f>
        <v>Sat</v>
      </c>
      <c r="R599">
        <f>1/COUNTIF(tblSales[Order ID],tblSales[[#This Row],[Order ID]])</f>
        <v>0.25</v>
      </c>
    </row>
    <row r="600" spans="1:18" x14ac:dyDescent="0.35">
      <c r="A600">
        <v>202148</v>
      </c>
      <c r="B600" s="3">
        <v>45486</v>
      </c>
      <c r="C600">
        <v>124489</v>
      </c>
      <c r="D600">
        <v>300185</v>
      </c>
      <c r="E600" t="s">
        <v>773</v>
      </c>
      <c r="F600" t="s">
        <v>787</v>
      </c>
      <c r="G600">
        <v>2</v>
      </c>
      <c r="H600" t="str" cm="1">
        <f t="array" ref="H600">_xlfn._ARRAY(_xlfn._ARRAYROW(_xlfn._xlws.FILTER(tblSizes[[Size]:[Qty]],(tblSizes[Order ID]=tblSales[[#This Row],[Order ID]])*(tblSizes[Product]=tblSales[[#This Row],[Product Name]]),"")))</f>
        <v/>
      </c>
      <c r="I600" s="5">
        <v>29.99</v>
      </c>
      <c r="J600" t="s">
        <v>775</v>
      </c>
      <c r="K600" t="s">
        <v>776</v>
      </c>
      <c r="L600" s="6" t="s">
        <v>776</v>
      </c>
      <c r="M600" s="5">
        <v>0</v>
      </c>
      <c r="N600" s="7">
        <v>59.98</v>
      </c>
      <c r="O600">
        <f ca="1">IF(LEFT(tblSales[[#This Row],[Category]],1)="A",RANDBETWEEN(1,4),RANDBETWEEN(2,7))</f>
        <v>2</v>
      </c>
      <c r="P600" s="7" t="str">
        <f>IF(COUNTIF($A$2:A600,A600)=1,SUMIFS(tblSales[Revenue],tblSales[Order ID],tblSales[[#This Row],[Order ID]]),"")</f>
        <v/>
      </c>
      <c r="Q600" t="str">
        <f>TEXT(tblSales[[#This Row],[Date]],"ddd")</f>
        <v>Sat</v>
      </c>
      <c r="R600">
        <f>1/COUNTIF(tblSales[Order ID],tblSales[[#This Row],[Order ID]])</f>
        <v>0.25</v>
      </c>
    </row>
    <row r="601" spans="1:18" x14ac:dyDescent="0.35">
      <c r="A601">
        <v>202148</v>
      </c>
      <c r="B601" s="3">
        <v>45486</v>
      </c>
      <c r="C601">
        <v>124489</v>
      </c>
      <c r="D601">
        <v>200559</v>
      </c>
      <c r="E601" t="s">
        <v>777</v>
      </c>
      <c r="F601" t="s">
        <v>780</v>
      </c>
      <c r="G601">
        <v>1</v>
      </c>
      <c r="H601" t="str" cm="1">
        <f t="array" ref="H601">_xlfn._ARRAY(_xlfn._ARRAYROW(_xlfn._xlws.FILTER(tblSizes[[Size]:[Qty]],(tblSizes[Order ID]=tblSales[[#This Row],[Order ID]])*(tblSizes[Product]=tblSales[[#This Row],[Product Name]]),"")))</f>
        <v/>
      </c>
      <c r="I601" s="5">
        <v>59.99</v>
      </c>
      <c r="J601" t="s">
        <v>775</v>
      </c>
      <c r="K601" t="s">
        <v>776</v>
      </c>
      <c r="L601" s="6" t="s">
        <v>776</v>
      </c>
      <c r="M601" s="5">
        <v>0</v>
      </c>
      <c r="N601" s="7">
        <v>59.99</v>
      </c>
      <c r="O601">
        <f ca="1">IF(LEFT(tblSales[[#This Row],[Category]],1)="A",RANDBETWEEN(1,4),RANDBETWEEN(2,7))</f>
        <v>1</v>
      </c>
      <c r="P601" s="7" t="str">
        <f>IF(COUNTIF($A$2:A601,A601)=1,SUMIFS(tblSales[Revenue],tblSales[Order ID],tblSales[[#This Row],[Order ID]]),"")</f>
        <v/>
      </c>
      <c r="Q601" t="str">
        <f>TEXT(tblSales[[#This Row],[Date]],"ddd")</f>
        <v>Sat</v>
      </c>
      <c r="R601">
        <f>1/COUNTIF(tblSales[Order ID],tblSales[[#This Row],[Order ID]])</f>
        <v>0.25</v>
      </c>
    </row>
    <row r="602" spans="1:18" x14ac:dyDescent="0.35">
      <c r="A602">
        <v>202148</v>
      </c>
      <c r="B602" s="3">
        <v>45486</v>
      </c>
      <c r="C602">
        <v>124489</v>
      </c>
      <c r="D602">
        <v>300189</v>
      </c>
      <c r="E602" t="s">
        <v>773</v>
      </c>
      <c r="F602" t="s">
        <v>790</v>
      </c>
      <c r="G602">
        <v>1</v>
      </c>
      <c r="H602" t="str" cm="1">
        <f t="array" ref="H602">_xlfn._ARRAY(_xlfn._ARRAYROW(_xlfn._xlws.FILTER(tblSizes[[Size]:[Qty]],(tblSizes[Order ID]=tblSales[[#This Row],[Order ID]])*(tblSizes[Product]=tblSales[[#This Row],[Product Name]]),"")))</f>
        <v/>
      </c>
      <c r="I602" s="5">
        <v>24.99</v>
      </c>
      <c r="J602" t="s">
        <v>775</v>
      </c>
      <c r="K602" t="s">
        <v>776</v>
      </c>
      <c r="L602" s="6" t="s">
        <v>776</v>
      </c>
      <c r="M602" s="5">
        <v>0</v>
      </c>
      <c r="N602" s="7">
        <v>24.99</v>
      </c>
      <c r="O602">
        <f ca="1">IF(LEFT(tblSales[[#This Row],[Category]],1)="A",RANDBETWEEN(1,4),RANDBETWEEN(2,7))</f>
        <v>2</v>
      </c>
      <c r="P602" s="7" t="str">
        <f>IF(COUNTIF($A$2:A602,A602)=1,SUMIFS(tblSales[Revenue],tblSales[Order ID],tblSales[[#This Row],[Order ID]]),"")</f>
        <v/>
      </c>
      <c r="Q602" t="str">
        <f>TEXT(tblSales[[#This Row],[Date]],"ddd")</f>
        <v>Sat</v>
      </c>
      <c r="R602">
        <f>1/COUNTIF(tblSales[Order ID],tblSales[[#This Row],[Order ID]])</f>
        <v>0.25</v>
      </c>
    </row>
    <row r="603" spans="1:18" x14ac:dyDescent="0.35">
      <c r="A603">
        <v>202149</v>
      </c>
      <c r="B603" s="3">
        <v>45493</v>
      </c>
      <c r="C603">
        <v>122926</v>
      </c>
      <c r="D603">
        <v>100252</v>
      </c>
      <c r="E603" t="s">
        <v>781</v>
      </c>
      <c r="F603" t="s">
        <v>785</v>
      </c>
      <c r="G603">
        <v>1</v>
      </c>
      <c r="H603" t="str" cm="1">
        <f t="array" ref="H603">_xlfn._ARRAY(_xlfn._ARRAYROW(_xlfn._xlws.FILTER(tblSizes[[Size]:[Qty]],(tblSizes[Order ID]=tblSales[[#This Row],[Order ID]])*(tblSizes[Product]=tblSales[[#This Row],[Product Name]]),"")))</f>
        <v/>
      </c>
      <c r="I603" s="5">
        <v>449</v>
      </c>
      <c r="J603" t="s">
        <v>775</v>
      </c>
      <c r="K603" t="s">
        <v>776</v>
      </c>
      <c r="L603" s="6" t="s">
        <v>776</v>
      </c>
      <c r="M603" s="5">
        <v>0</v>
      </c>
      <c r="N603" s="7">
        <v>449</v>
      </c>
      <c r="O603">
        <f ca="1">IF(LEFT(tblSales[[#This Row],[Category]],1)="A",RANDBETWEEN(1,4),RANDBETWEEN(2,7))</f>
        <v>4</v>
      </c>
      <c r="P603" s="7">
        <f>IF(COUNTIF($A$2:A603,A603)=1,SUMIFS(tblSales[Revenue],tblSales[Order ID],tblSales[[#This Row],[Order ID]]),"")</f>
        <v>449</v>
      </c>
      <c r="Q603" t="str">
        <f>TEXT(tblSales[[#This Row],[Date]],"ddd")</f>
        <v>Sat</v>
      </c>
      <c r="R603">
        <f>1/COUNTIF(tblSales[Order ID],tblSales[[#This Row],[Order ID]])</f>
        <v>1</v>
      </c>
    </row>
    <row r="604" spans="1:18" x14ac:dyDescent="0.35">
      <c r="A604">
        <v>202150</v>
      </c>
      <c r="B604" s="3">
        <v>45486</v>
      </c>
      <c r="C604">
        <v>115572</v>
      </c>
      <c r="D604">
        <v>100254</v>
      </c>
      <c r="E604" t="s">
        <v>781</v>
      </c>
      <c r="F604" t="s">
        <v>789</v>
      </c>
      <c r="G604">
        <v>1</v>
      </c>
      <c r="H604" t="str" cm="1">
        <f t="array" ref="H604">_xlfn._ARRAY(_xlfn._ARRAYROW(_xlfn._xlws.FILTER(tblSizes[[Size]:[Qty]],(tblSizes[Order ID]=tblSales[[#This Row],[Order ID]])*(tblSizes[Product]=tblSales[[#This Row],[Product Name]]),"")))</f>
        <v/>
      </c>
      <c r="I604" s="5">
        <v>799</v>
      </c>
      <c r="J604" t="s">
        <v>775</v>
      </c>
      <c r="K604" t="s">
        <v>776</v>
      </c>
      <c r="L604" s="6" t="s">
        <v>776</v>
      </c>
      <c r="M604" s="5">
        <v>0</v>
      </c>
      <c r="N604" s="7">
        <v>799</v>
      </c>
      <c r="O604">
        <f ca="1">IF(LEFT(tblSales[[#This Row],[Category]],1)="A",RANDBETWEEN(1,4),RANDBETWEEN(2,7))</f>
        <v>7</v>
      </c>
      <c r="P604" s="7">
        <f>IF(COUNTIF($A$2:A604,A604)=1,SUMIFS(tblSales[Revenue],tblSales[Order ID],tblSales[[#This Row],[Order ID]]),"")</f>
        <v>6054.99</v>
      </c>
      <c r="Q604" t="str">
        <f>TEXT(tblSales[[#This Row],[Date]],"ddd")</f>
        <v>Sat</v>
      </c>
      <c r="R604">
        <f>1/COUNTIF(tblSales[Order ID],tblSales[[#This Row],[Order ID]])</f>
        <v>0.33333333333333331</v>
      </c>
    </row>
    <row r="605" spans="1:18" x14ac:dyDescent="0.35">
      <c r="A605">
        <v>202150</v>
      </c>
      <c r="B605" s="3">
        <v>45486</v>
      </c>
      <c r="C605">
        <v>115572</v>
      </c>
      <c r="D605">
        <v>200559</v>
      </c>
      <c r="E605" t="s">
        <v>777</v>
      </c>
      <c r="F605" t="s">
        <v>780</v>
      </c>
      <c r="G605">
        <v>1</v>
      </c>
      <c r="H605" t="str" cm="1">
        <f t="array" ref="H605">_xlfn._ARRAY(_xlfn._ARRAYROW(_xlfn._xlws.FILTER(tblSizes[[Size]:[Qty]],(tblSizes[Order ID]=tblSales[[#This Row],[Order ID]])*(tblSizes[Product]=tblSales[[#This Row],[Product Name]]),"")))</f>
        <v/>
      </c>
      <c r="I605" s="5">
        <v>59.99</v>
      </c>
      <c r="J605" t="s">
        <v>775</v>
      </c>
      <c r="K605" t="s">
        <v>776</v>
      </c>
      <c r="L605" s="6" t="s">
        <v>776</v>
      </c>
      <c r="M605" s="5">
        <v>0</v>
      </c>
      <c r="N605" s="7">
        <v>59.99</v>
      </c>
      <c r="O605">
        <f ca="1">IF(LEFT(tblSales[[#This Row],[Category]],1)="A",RANDBETWEEN(1,4),RANDBETWEEN(2,7))</f>
        <v>3</v>
      </c>
      <c r="P605" s="7" t="str">
        <f>IF(COUNTIF($A$2:A605,A605)=1,SUMIFS(tblSales[Revenue],tblSales[Order ID],tblSales[[#This Row],[Order ID]]),"")</f>
        <v/>
      </c>
      <c r="Q605" t="str">
        <f>TEXT(tblSales[[#This Row],[Date]],"ddd")</f>
        <v>Sat</v>
      </c>
      <c r="R605">
        <f>1/COUNTIF(tblSales[Order ID],tblSales[[#This Row],[Order ID]])</f>
        <v>0.33333333333333331</v>
      </c>
    </row>
    <row r="606" spans="1:18" x14ac:dyDescent="0.35">
      <c r="A606">
        <v>202150</v>
      </c>
      <c r="B606" s="3">
        <v>45486</v>
      </c>
      <c r="C606">
        <v>115572</v>
      </c>
      <c r="D606">
        <v>100255</v>
      </c>
      <c r="E606" t="s">
        <v>781</v>
      </c>
      <c r="F606" t="s">
        <v>803</v>
      </c>
      <c r="G606">
        <v>4</v>
      </c>
      <c r="H606" t="str" cm="1">
        <f t="array" ref="H606">_xlfn._ARRAY(_xlfn._ARRAYROW(_xlfn._xlws.FILTER(tblSizes[[Size]:[Qty]],(tblSizes[Order ID]=tblSales[[#This Row],[Order ID]])*(tblSizes[Product]=tblSales[[#This Row],[Product Name]]),"")))</f>
        <v/>
      </c>
      <c r="I606" s="5">
        <v>1299</v>
      </c>
      <c r="J606" t="s">
        <v>775</v>
      </c>
      <c r="K606" t="s">
        <v>776</v>
      </c>
      <c r="L606" s="6" t="s">
        <v>776</v>
      </c>
      <c r="M606" s="5">
        <v>0</v>
      </c>
      <c r="N606" s="7">
        <v>5196</v>
      </c>
      <c r="O606">
        <f ca="1">IF(LEFT(tblSales[[#This Row],[Category]],1)="A",RANDBETWEEN(1,4),RANDBETWEEN(2,7))</f>
        <v>4</v>
      </c>
      <c r="P606" s="7" t="str">
        <f>IF(COUNTIF($A$2:A606,A606)=1,SUMIFS(tblSales[Revenue],tblSales[Order ID],tblSales[[#This Row],[Order ID]]),"")</f>
        <v/>
      </c>
      <c r="Q606" t="str">
        <f>TEXT(tblSales[[#This Row],[Date]],"ddd")</f>
        <v>Sat</v>
      </c>
      <c r="R606">
        <f>1/COUNTIF(tblSales[Order ID],tblSales[[#This Row],[Order ID]])</f>
        <v>0.33333333333333331</v>
      </c>
    </row>
    <row r="607" spans="1:18" x14ac:dyDescent="0.35">
      <c r="A607">
        <v>202151</v>
      </c>
      <c r="B607" s="3">
        <v>45484</v>
      </c>
      <c r="C607">
        <v>107928</v>
      </c>
      <c r="D607">
        <v>300190</v>
      </c>
      <c r="E607" t="s">
        <v>773</v>
      </c>
      <c r="F607" t="s">
        <v>774</v>
      </c>
      <c r="G607">
        <v>1</v>
      </c>
      <c r="H607" t="str" cm="1">
        <f t="array" ref="H607">_xlfn._ARRAY(_xlfn._ARRAYROW(_xlfn._xlws.FILTER(tblSizes[[Size]:[Qty]],(tblSizes[Order ID]=tblSales[[#This Row],[Order ID]])*(tblSizes[Product]=tblSales[[#This Row],[Product Name]]),"")))</f>
        <v/>
      </c>
      <c r="I607" s="5">
        <v>35.99</v>
      </c>
      <c r="J607" t="s">
        <v>775</v>
      </c>
      <c r="K607" t="s">
        <v>776</v>
      </c>
      <c r="L607" s="6" t="s">
        <v>776</v>
      </c>
      <c r="M607" s="5">
        <v>0</v>
      </c>
      <c r="N607" s="7">
        <v>35.99</v>
      </c>
      <c r="O607">
        <f ca="1">IF(LEFT(tblSales[[#This Row],[Category]],1)="A",RANDBETWEEN(1,4),RANDBETWEEN(2,7))</f>
        <v>3</v>
      </c>
      <c r="P607" s="7">
        <f>IF(COUNTIF($A$2:A607,A607)=1,SUMIFS(tblSales[Revenue],tblSales[Order ID],tblSales[[#This Row],[Order ID]]),"")</f>
        <v>364.92</v>
      </c>
      <c r="Q607" t="str">
        <f>TEXT(tblSales[[#This Row],[Date]],"ddd")</f>
        <v>Thu</v>
      </c>
      <c r="R607">
        <f>1/COUNTIF(tblSales[Order ID],tblSales[[#This Row],[Order ID]])</f>
        <v>0.16666666666666666</v>
      </c>
    </row>
    <row r="608" spans="1:18" x14ac:dyDescent="0.35">
      <c r="A608">
        <v>202151</v>
      </c>
      <c r="B608" s="3">
        <v>45484</v>
      </c>
      <c r="C608">
        <v>107928</v>
      </c>
      <c r="D608">
        <v>200559</v>
      </c>
      <c r="E608" t="s">
        <v>777</v>
      </c>
      <c r="F608" t="s">
        <v>780</v>
      </c>
      <c r="G608">
        <v>2</v>
      </c>
      <c r="H608" t="str" cm="1">
        <f t="array" ref="H608">_xlfn._ARRAY(_xlfn._ARRAYROW(_xlfn._xlws.FILTER(tblSizes[[Size]:[Qty]],(tblSizes[Order ID]=tblSales[[#This Row],[Order ID]])*(tblSizes[Product]=tblSales[[#This Row],[Product Name]]),"")))</f>
        <v/>
      </c>
      <c r="I608" s="5">
        <v>59.99</v>
      </c>
      <c r="J608" t="s">
        <v>775</v>
      </c>
      <c r="K608" t="s">
        <v>776</v>
      </c>
      <c r="L608" s="6" t="s">
        <v>776</v>
      </c>
      <c r="M608" s="5">
        <v>0</v>
      </c>
      <c r="N608" s="7">
        <v>119.98</v>
      </c>
      <c r="O608">
        <f ca="1">IF(LEFT(tblSales[[#This Row],[Category]],1)="A",RANDBETWEEN(1,4),RANDBETWEEN(2,7))</f>
        <v>1</v>
      </c>
      <c r="P608" s="7" t="str">
        <f>IF(COUNTIF($A$2:A608,A608)=1,SUMIFS(tblSales[Revenue],tblSales[Order ID],tblSales[[#This Row],[Order ID]]),"")</f>
        <v/>
      </c>
      <c r="Q608" t="str">
        <f>TEXT(tblSales[[#This Row],[Date]],"ddd")</f>
        <v>Thu</v>
      </c>
      <c r="R608">
        <f>1/COUNTIF(tblSales[Order ID],tblSales[[#This Row],[Order ID]])</f>
        <v>0.16666666666666666</v>
      </c>
    </row>
    <row r="609" spans="1:18" x14ac:dyDescent="0.35">
      <c r="A609">
        <v>202151</v>
      </c>
      <c r="B609" s="3">
        <v>45484</v>
      </c>
      <c r="C609">
        <v>107928</v>
      </c>
      <c r="D609">
        <v>200556</v>
      </c>
      <c r="E609" t="s">
        <v>777</v>
      </c>
      <c r="F609" t="s">
        <v>779</v>
      </c>
      <c r="G609">
        <v>2</v>
      </c>
      <c r="H609" t="str" cm="1">
        <f t="array" ref="H609">_xlfn._ARRAY(_xlfn._ARRAYROW(_xlfn._xlws.FILTER(tblSizes[[Size]:[Qty]],(tblSizes[Order ID]=tblSales[[#This Row],[Order ID]])*(tblSizes[Product]=tblSales[[#This Row],[Product Name]]),"")))</f>
        <v/>
      </c>
      <c r="I609" s="5">
        <v>64.989999999999995</v>
      </c>
      <c r="J609" t="s">
        <v>775</v>
      </c>
      <c r="K609" t="s">
        <v>776</v>
      </c>
      <c r="L609" s="6" t="s">
        <v>776</v>
      </c>
      <c r="M609" s="5">
        <v>0</v>
      </c>
      <c r="N609" s="7">
        <v>129.97999999999999</v>
      </c>
      <c r="O609">
        <f ca="1">IF(LEFT(tblSales[[#This Row],[Category]],1)="A",RANDBETWEEN(1,4),RANDBETWEEN(2,7))</f>
        <v>1</v>
      </c>
      <c r="P609" s="7" t="str">
        <f>IF(COUNTIF($A$2:A609,A609)=1,SUMIFS(tblSales[Revenue],tblSales[Order ID],tblSales[[#This Row],[Order ID]]),"")</f>
        <v/>
      </c>
      <c r="Q609" t="str">
        <f>TEXT(tblSales[[#This Row],[Date]],"ddd")</f>
        <v>Thu</v>
      </c>
      <c r="R609">
        <f>1/COUNTIF(tblSales[Order ID],tblSales[[#This Row],[Order ID]])</f>
        <v>0.16666666666666666</v>
      </c>
    </row>
    <row r="610" spans="1:18" x14ac:dyDescent="0.35">
      <c r="A610">
        <v>202151</v>
      </c>
      <c r="B610" s="3">
        <v>45484</v>
      </c>
      <c r="C610">
        <v>107928</v>
      </c>
      <c r="D610">
        <v>300185</v>
      </c>
      <c r="E610" t="s">
        <v>773</v>
      </c>
      <c r="F610" t="s">
        <v>787</v>
      </c>
      <c r="G610">
        <v>1</v>
      </c>
      <c r="H610" t="str" cm="1">
        <f t="array" ref="H610">_xlfn._ARRAY(_xlfn._ARRAYROW(_xlfn._xlws.FILTER(tblSizes[[Size]:[Qty]],(tblSizes[Order ID]=tblSales[[#This Row],[Order ID]])*(tblSizes[Product]=tblSales[[#This Row],[Product Name]]),"")))</f>
        <v/>
      </c>
      <c r="I610" s="5">
        <v>29.99</v>
      </c>
      <c r="J610" t="s">
        <v>775</v>
      </c>
      <c r="K610" t="s">
        <v>776</v>
      </c>
      <c r="L610" s="6" t="s">
        <v>776</v>
      </c>
      <c r="M610" s="5">
        <v>0</v>
      </c>
      <c r="N610" s="7">
        <v>29.99</v>
      </c>
      <c r="O610">
        <f ca="1">IF(LEFT(tblSales[[#This Row],[Category]],1)="A",RANDBETWEEN(1,4),RANDBETWEEN(2,7))</f>
        <v>3</v>
      </c>
      <c r="P610" s="7" t="str">
        <f>IF(COUNTIF($A$2:A610,A610)=1,SUMIFS(tblSales[Revenue],tblSales[Order ID],tblSales[[#This Row],[Order ID]]),"")</f>
        <v/>
      </c>
      <c r="Q610" t="str">
        <f>TEXT(tblSales[[#This Row],[Date]],"ddd")</f>
        <v>Thu</v>
      </c>
      <c r="R610">
        <f>1/COUNTIF(tblSales[Order ID],tblSales[[#This Row],[Order ID]])</f>
        <v>0.16666666666666666</v>
      </c>
    </row>
    <row r="611" spans="1:18" x14ac:dyDescent="0.35">
      <c r="A611">
        <v>202151</v>
      </c>
      <c r="B611" s="3">
        <v>45484</v>
      </c>
      <c r="C611">
        <v>107928</v>
      </c>
      <c r="D611">
        <v>200549</v>
      </c>
      <c r="E611" t="s">
        <v>777</v>
      </c>
      <c r="F611" t="s">
        <v>778</v>
      </c>
      <c r="G611">
        <v>1</v>
      </c>
      <c r="H611" t="str" cm="1">
        <f t="array" ref="H611">_xlfn._ARRAY(_xlfn._ARRAYROW(_xlfn._xlws.FILTER(tblSizes[[Size]:[Qty]],(tblSizes[Order ID]=tblSales[[#This Row],[Order ID]])*(tblSizes[Product]=tblSales[[#This Row],[Product Name]]),"")))</f>
        <v/>
      </c>
      <c r="I611" s="5">
        <v>18.989999999999998</v>
      </c>
      <c r="J611" t="s">
        <v>775</v>
      </c>
      <c r="K611" t="s">
        <v>776</v>
      </c>
      <c r="L611" s="6" t="s">
        <v>776</v>
      </c>
      <c r="M611" s="5">
        <v>0</v>
      </c>
      <c r="N611" s="7">
        <v>18.989999999999998</v>
      </c>
      <c r="O611">
        <f ca="1">IF(LEFT(tblSales[[#This Row],[Category]],1)="A",RANDBETWEEN(1,4),RANDBETWEEN(2,7))</f>
        <v>1</v>
      </c>
      <c r="P611" s="7" t="str">
        <f>IF(COUNTIF($A$2:A611,A611)=1,SUMIFS(tblSales[Revenue],tblSales[Order ID],tblSales[[#This Row],[Order ID]]),"")</f>
        <v/>
      </c>
      <c r="Q611" t="str">
        <f>TEXT(tblSales[[#This Row],[Date]],"ddd")</f>
        <v>Thu</v>
      </c>
      <c r="R611">
        <f>1/COUNTIF(tblSales[Order ID],tblSales[[#This Row],[Order ID]])</f>
        <v>0.16666666666666666</v>
      </c>
    </row>
    <row r="612" spans="1:18" x14ac:dyDescent="0.35">
      <c r="A612">
        <v>202151</v>
      </c>
      <c r="B612" s="3">
        <v>45484</v>
      </c>
      <c r="C612">
        <v>107928</v>
      </c>
      <c r="D612">
        <v>200548</v>
      </c>
      <c r="E612" t="s">
        <v>777</v>
      </c>
      <c r="F612" t="s">
        <v>802</v>
      </c>
      <c r="G612">
        <v>1</v>
      </c>
      <c r="H612" t="str" cm="1">
        <f t="array" ref="H612">_xlfn._ARRAY(_xlfn._ARRAYROW(_xlfn._xlws.FILTER(tblSizes[[Size]:[Qty]],(tblSizes[Order ID]=tblSales[[#This Row],[Order ID]])*(tblSizes[Product]=tblSales[[#This Row],[Product Name]]),"")))</f>
        <v/>
      </c>
      <c r="I612" s="5">
        <v>29.99</v>
      </c>
      <c r="J612" t="s">
        <v>775</v>
      </c>
      <c r="K612" t="s">
        <v>776</v>
      </c>
      <c r="L612" s="6" t="s">
        <v>776</v>
      </c>
      <c r="M612" s="5">
        <v>0</v>
      </c>
      <c r="N612" s="7">
        <v>29.99</v>
      </c>
      <c r="O612">
        <f ca="1">IF(LEFT(tblSales[[#This Row],[Category]],1)="A",RANDBETWEEN(1,4),RANDBETWEEN(2,7))</f>
        <v>3</v>
      </c>
      <c r="P612" s="7" t="str">
        <f>IF(COUNTIF($A$2:A612,A612)=1,SUMIFS(tblSales[Revenue],tblSales[Order ID],tblSales[[#This Row],[Order ID]]),"")</f>
        <v/>
      </c>
      <c r="Q612" t="str">
        <f>TEXT(tblSales[[#This Row],[Date]],"ddd")</f>
        <v>Thu</v>
      </c>
      <c r="R612">
        <f>1/COUNTIF(tblSales[Order ID],tblSales[[#This Row],[Order ID]])</f>
        <v>0.16666666666666666</v>
      </c>
    </row>
    <row r="613" spans="1:18" x14ac:dyDescent="0.35">
      <c r="A613">
        <v>202152</v>
      </c>
      <c r="B613" s="3">
        <v>45492</v>
      </c>
      <c r="C613">
        <v>105618</v>
      </c>
      <c r="D613">
        <v>100250</v>
      </c>
      <c r="E613" t="s">
        <v>781</v>
      </c>
      <c r="F613" t="s">
        <v>797</v>
      </c>
      <c r="G613">
        <v>4</v>
      </c>
      <c r="H613" t="str" cm="1">
        <f t="array" ref="H613">_xlfn._ARRAY(_xlfn._ARRAYROW(_xlfn._xlws.FILTER(tblSizes[[Size]:[Qty]],(tblSizes[Order ID]=tblSales[[#This Row],[Order ID]])*(tblSizes[Product]=tblSales[[#This Row],[Product Name]]),"")))</f>
        <v/>
      </c>
      <c r="I613" s="5">
        <v>189</v>
      </c>
      <c r="J613" t="s">
        <v>783</v>
      </c>
      <c r="K613" t="s">
        <v>784</v>
      </c>
      <c r="L613" s="6">
        <v>0.1</v>
      </c>
      <c r="M613" s="5">
        <v>75.600000000000009</v>
      </c>
      <c r="N613" s="7">
        <v>680.4</v>
      </c>
      <c r="O613">
        <f ca="1">IF(LEFT(tblSales[[#This Row],[Category]],1)="A",RANDBETWEEN(1,4),RANDBETWEEN(2,7))</f>
        <v>3</v>
      </c>
      <c r="P613" s="7">
        <f>IF(COUNTIF($A$2:A613,A613)=1,SUMIFS(tblSales[Revenue],tblSales[Order ID],tblSales[[#This Row],[Order ID]]),"")</f>
        <v>680.4</v>
      </c>
      <c r="Q613" t="str">
        <f>TEXT(tblSales[[#This Row],[Date]],"ddd")</f>
        <v>Fri</v>
      </c>
      <c r="R613">
        <f>1/COUNTIF(tblSales[Order ID],tblSales[[#This Row],[Order ID]])</f>
        <v>1</v>
      </c>
    </row>
    <row r="614" spans="1:18" x14ac:dyDescent="0.35">
      <c r="A614">
        <v>202153</v>
      </c>
      <c r="B614" s="3">
        <v>45491</v>
      </c>
      <c r="C614">
        <v>129122</v>
      </c>
      <c r="D614">
        <v>300185</v>
      </c>
      <c r="E614" t="s">
        <v>773</v>
      </c>
      <c r="F614" t="s">
        <v>787</v>
      </c>
      <c r="G614">
        <v>2</v>
      </c>
      <c r="H614" t="str" cm="1">
        <f t="array" ref="H614">_xlfn._ARRAY(_xlfn._ARRAYROW(_xlfn._xlws.FILTER(tblSizes[[Size]:[Qty]],(tblSizes[Order ID]=tblSales[[#This Row],[Order ID]])*(tblSizes[Product]=tblSales[[#This Row],[Product Name]]),"")))</f>
        <v/>
      </c>
      <c r="I614" s="5">
        <v>29.99</v>
      </c>
      <c r="J614" t="s">
        <v>783</v>
      </c>
      <c r="K614" t="s">
        <v>784</v>
      </c>
      <c r="L614" s="6">
        <v>0.1</v>
      </c>
      <c r="M614" s="5">
        <v>5.9980000000000002</v>
      </c>
      <c r="N614" s="7">
        <v>53.981999999999999</v>
      </c>
      <c r="O614">
        <f ca="1">IF(LEFT(tblSales[[#This Row],[Category]],1)="A",RANDBETWEEN(1,4),RANDBETWEEN(2,7))</f>
        <v>1</v>
      </c>
      <c r="P614" s="7">
        <f>IF(COUNTIF($A$2:A614,A614)=1,SUMIFS(tblSales[Revenue],tblSales[Order ID],tblSales[[#This Row],[Order ID]]),"")</f>
        <v>53.981999999999999</v>
      </c>
      <c r="Q614" t="str">
        <f>TEXT(tblSales[[#This Row],[Date]],"ddd")</f>
        <v>Thu</v>
      </c>
      <c r="R614">
        <f>1/COUNTIF(tblSales[Order ID],tblSales[[#This Row],[Order ID]])</f>
        <v>1</v>
      </c>
    </row>
    <row r="615" spans="1:18" x14ac:dyDescent="0.35">
      <c r="A615">
        <v>202154</v>
      </c>
      <c r="B615" s="3">
        <v>45486</v>
      </c>
      <c r="C615">
        <v>123836</v>
      </c>
      <c r="D615">
        <v>200556</v>
      </c>
      <c r="E615" t="s">
        <v>777</v>
      </c>
      <c r="F615" t="s">
        <v>779</v>
      </c>
      <c r="G615">
        <v>1</v>
      </c>
      <c r="H615" t="str" cm="1">
        <f t="array" ref="H615">_xlfn._ARRAY(_xlfn._ARRAYROW(_xlfn._xlws.FILTER(tblSizes[[Size]:[Qty]],(tblSizes[Order ID]=tblSales[[#This Row],[Order ID]])*(tblSizes[Product]=tblSales[[#This Row],[Product Name]]),"")))</f>
        <v/>
      </c>
      <c r="I615" s="5">
        <v>64.989999999999995</v>
      </c>
      <c r="J615" t="s">
        <v>775</v>
      </c>
      <c r="K615" t="s">
        <v>776</v>
      </c>
      <c r="L615" s="6" t="s">
        <v>776</v>
      </c>
      <c r="M615" s="5">
        <v>0</v>
      </c>
      <c r="N615" s="7">
        <v>64.989999999999995</v>
      </c>
      <c r="O615">
        <f ca="1">IF(LEFT(tblSales[[#This Row],[Category]],1)="A",RANDBETWEEN(1,4),RANDBETWEEN(2,7))</f>
        <v>1</v>
      </c>
      <c r="P615" s="7">
        <f>IF(COUNTIF($A$2:A615,A615)=1,SUMIFS(tblSales[Revenue],tblSales[Order ID],tblSales[[#This Row],[Order ID]]),"")</f>
        <v>64.989999999999995</v>
      </c>
      <c r="Q615" t="str">
        <f>TEXT(tblSales[[#This Row],[Date]],"ddd")</f>
        <v>Sat</v>
      </c>
      <c r="R615">
        <f>1/COUNTIF(tblSales[Order ID],tblSales[[#This Row],[Order ID]])</f>
        <v>1</v>
      </c>
    </row>
    <row r="616" spans="1:18" x14ac:dyDescent="0.35">
      <c r="A616">
        <v>202155</v>
      </c>
      <c r="B616" s="3">
        <v>45485</v>
      </c>
      <c r="C616">
        <v>109663</v>
      </c>
      <c r="D616">
        <v>300191</v>
      </c>
      <c r="E616" t="s">
        <v>773</v>
      </c>
      <c r="F616" t="s">
        <v>791</v>
      </c>
      <c r="G616">
        <v>1</v>
      </c>
      <c r="H616" t="str" cm="1">
        <f t="array" ref="H616">_xlfn._ARRAY(_xlfn._ARRAYROW(_xlfn._xlws.FILTER(tblSizes[[Size]:[Qty]],(tblSizes[Order ID]=tblSales[[#This Row],[Order ID]])*(tblSizes[Product]=tblSales[[#This Row],[Product Name]]),"")))</f>
        <v/>
      </c>
      <c r="I616" s="5">
        <v>21.99</v>
      </c>
      <c r="J616" t="s">
        <v>783</v>
      </c>
      <c r="K616" t="s">
        <v>784</v>
      </c>
      <c r="L616" s="6">
        <v>0.1</v>
      </c>
      <c r="M616" s="5">
        <v>2.1989999999999998</v>
      </c>
      <c r="N616" s="7">
        <v>19.790999999999997</v>
      </c>
      <c r="O616">
        <f ca="1">IF(LEFT(tblSales[[#This Row],[Category]],1)="A",RANDBETWEEN(1,4),RANDBETWEEN(2,7))</f>
        <v>3</v>
      </c>
      <c r="P616" s="7">
        <f>IF(COUNTIF($A$2:A616,A616)=1,SUMIFS(tblSales[Revenue],tblSales[Order ID],tblSales[[#This Row],[Order ID]]),"")</f>
        <v>258.255</v>
      </c>
      <c r="Q616" t="str">
        <f>TEXT(tblSales[[#This Row],[Date]],"ddd")</f>
        <v>Fri</v>
      </c>
      <c r="R616">
        <f>1/COUNTIF(tblSales[Order ID],tblSales[[#This Row],[Order ID]])</f>
        <v>0.25</v>
      </c>
    </row>
    <row r="617" spans="1:18" x14ac:dyDescent="0.35">
      <c r="A617">
        <v>202155</v>
      </c>
      <c r="B617" s="3">
        <v>45485</v>
      </c>
      <c r="C617">
        <v>109663</v>
      </c>
      <c r="D617">
        <v>200549</v>
      </c>
      <c r="E617" t="s">
        <v>777</v>
      </c>
      <c r="F617" t="s">
        <v>778</v>
      </c>
      <c r="G617">
        <v>3</v>
      </c>
      <c r="H617" t="str" cm="1">
        <f t="array" ref="H617">_xlfn._ARRAY(_xlfn._ARRAYROW(_xlfn._xlws.FILTER(tblSizes[[Size]:[Qty]],(tblSizes[Order ID]=tblSales[[#This Row],[Order ID]])*(tblSizes[Product]=tblSales[[#This Row],[Product Name]]),"")))</f>
        <v/>
      </c>
      <c r="I617" s="5">
        <v>18.989999999999998</v>
      </c>
      <c r="J617" t="s">
        <v>783</v>
      </c>
      <c r="K617" t="s">
        <v>784</v>
      </c>
      <c r="L617" s="6">
        <v>0.1</v>
      </c>
      <c r="M617" s="5">
        <v>5.6970000000000001</v>
      </c>
      <c r="N617" s="7">
        <v>51.272999999999996</v>
      </c>
      <c r="O617">
        <f ca="1">IF(LEFT(tblSales[[#This Row],[Category]],1)="A",RANDBETWEEN(1,4),RANDBETWEEN(2,7))</f>
        <v>2</v>
      </c>
      <c r="P617" s="7" t="str">
        <f>IF(COUNTIF($A$2:A617,A617)=1,SUMIFS(tblSales[Revenue],tblSales[Order ID],tblSales[[#This Row],[Order ID]]),"")</f>
        <v/>
      </c>
      <c r="Q617" t="str">
        <f>TEXT(tblSales[[#This Row],[Date]],"ddd")</f>
        <v>Fri</v>
      </c>
      <c r="R617">
        <f>1/COUNTIF(tblSales[Order ID],tblSales[[#This Row],[Order ID]])</f>
        <v>0.25</v>
      </c>
    </row>
    <row r="618" spans="1:18" x14ac:dyDescent="0.35">
      <c r="A618">
        <v>202155</v>
      </c>
      <c r="B618" s="3">
        <v>45485</v>
      </c>
      <c r="C618">
        <v>109663</v>
      </c>
      <c r="D618">
        <v>100250</v>
      </c>
      <c r="E618" t="s">
        <v>781</v>
      </c>
      <c r="F618" t="s">
        <v>797</v>
      </c>
      <c r="G618">
        <v>1</v>
      </c>
      <c r="H618" t="str" cm="1">
        <f t="array" ref="H618">_xlfn._ARRAY(_xlfn._ARRAYROW(_xlfn._xlws.FILTER(tblSizes[[Size]:[Qty]],(tblSizes[Order ID]=tblSales[[#This Row],[Order ID]])*(tblSizes[Product]=tblSales[[#This Row],[Product Name]]),"")))</f>
        <v/>
      </c>
      <c r="I618" s="5">
        <v>189</v>
      </c>
      <c r="J618" t="s">
        <v>783</v>
      </c>
      <c r="K618" t="s">
        <v>784</v>
      </c>
      <c r="L618" s="6">
        <v>0.1</v>
      </c>
      <c r="M618" s="5">
        <v>18.900000000000002</v>
      </c>
      <c r="N618" s="7">
        <v>170.1</v>
      </c>
      <c r="O618">
        <f ca="1">IF(LEFT(tblSales[[#This Row],[Category]],1)="A",RANDBETWEEN(1,4),RANDBETWEEN(2,7))</f>
        <v>2</v>
      </c>
      <c r="P618" s="7" t="str">
        <f>IF(COUNTIF($A$2:A618,A618)=1,SUMIFS(tblSales[Revenue],tblSales[Order ID],tblSales[[#This Row],[Order ID]]),"")</f>
        <v/>
      </c>
      <c r="Q618" t="str">
        <f>TEXT(tblSales[[#This Row],[Date]],"ddd")</f>
        <v>Fri</v>
      </c>
      <c r="R618">
        <f>1/COUNTIF(tblSales[Order ID],tblSales[[#This Row],[Order ID]])</f>
        <v>0.25</v>
      </c>
    </row>
    <row r="619" spans="1:18" x14ac:dyDescent="0.35">
      <c r="A619">
        <v>202155</v>
      </c>
      <c r="B619" s="3">
        <v>45485</v>
      </c>
      <c r="C619">
        <v>109663</v>
      </c>
      <c r="D619">
        <v>200549</v>
      </c>
      <c r="E619" t="s">
        <v>777</v>
      </c>
      <c r="F619" t="s">
        <v>778</v>
      </c>
      <c r="G619">
        <v>1</v>
      </c>
      <c r="H619" t="str" cm="1">
        <f t="array" ref="H619">_xlfn._ARRAY(_xlfn._ARRAYROW(_xlfn._xlws.FILTER(tblSizes[[Size]:[Qty]],(tblSizes[Order ID]=tblSales[[#This Row],[Order ID]])*(tblSizes[Product]=tblSales[[#This Row],[Product Name]]),"")))</f>
        <v/>
      </c>
      <c r="I619" s="5">
        <v>18.989999999999998</v>
      </c>
      <c r="J619" t="s">
        <v>783</v>
      </c>
      <c r="K619" t="s">
        <v>784</v>
      </c>
      <c r="L619" s="6">
        <v>0.1</v>
      </c>
      <c r="M619" s="5">
        <v>1.899</v>
      </c>
      <c r="N619" s="7">
        <v>17.090999999999998</v>
      </c>
      <c r="O619">
        <f ca="1">IF(LEFT(tblSales[[#This Row],[Category]],1)="A",RANDBETWEEN(1,4),RANDBETWEEN(2,7))</f>
        <v>2</v>
      </c>
      <c r="P619" s="7" t="str">
        <f>IF(COUNTIF($A$2:A619,A619)=1,SUMIFS(tblSales[Revenue],tblSales[Order ID],tblSales[[#This Row],[Order ID]]),"")</f>
        <v/>
      </c>
      <c r="Q619" t="str">
        <f>TEXT(tblSales[[#This Row],[Date]],"ddd")</f>
        <v>Fri</v>
      </c>
      <c r="R619">
        <f>1/COUNTIF(tblSales[Order ID],tblSales[[#This Row],[Order ID]])</f>
        <v>0.25</v>
      </c>
    </row>
    <row r="620" spans="1:18" x14ac:dyDescent="0.35">
      <c r="A620">
        <v>202156</v>
      </c>
      <c r="B620" s="3">
        <v>45486</v>
      </c>
      <c r="C620">
        <v>128619</v>
      </c>
      <c r="D620">
        <v>200559</v>
      </c>
      <c r="E620" t="s">
        <v>777</v>
      </c>
      <c r="F620" t="s">
        <v>780</v>
      </c>
      <c r="G620">
        <v>1</v>
      </c>
      <c r="H620" t="str" cm="1">
        <f t="array" ref="H620">_xlfn._ARRAY(_xlfn._ARRAYROW(_xlfn._xlws.FILTER(tblSizes[[Size]:[Qty]],(tblSizes[Order ID]=tblSales[[#This Row],[Order ID]])*(tblSizes[Product]=tblSales[[#This Row],[Product Name]]),"")))</f>
        <v/>
      </c>
      <c r="I620" s="5">
        <v>59.99</v>
      </c>
      <c r="J620" t="s">
        <v>775</v>
      </c>
      <c r="K620" t="s">
        <v>776</v>
      </c>
      <c r="L620" s="6" t="s">
        <v>776</v>
      </c>
      <c r="M620" s="5">
        <v>0</v>
      </c>
      <c r="N620" s="7">
        <v>59.99</v>
      </c>
      <c r="O620">
        <f ca="1">IF(LEFT(tblSales[[#This Row],[Category]],1)="A",RANDBETWEEN(1,4),RANDBETWEEN(2,7))</f>
        <v>3</v>
      </c>
      <c r="P620" s="7">
        <f>IF(COUNTIF($A$2:A620,A620)=1,SUMIFS(tblSales[Revenue],tblSales[Order ID],tblSales[[#This Row],[Order ID]]),"")</f>
        <v>59.99</v>
      </c>
      <c r="Q620" t="str">
        <f>TEXT(tblSales[[#This Row],[Date]],"ddd")</f>
        <v>Sat</v>
      </c>
      <c r="R620">
        <f>1/COUNTIF(tblSales[Order ID],tblSales[[#This Row],[Order ID]])</f>
        <v>1</v>
      </c>
    </row>
    <row r="621" spans="1:18" x14ac:dyDescent="0.35">
      <c r="A621">
        <v>202157</v>
      </c>
      <c r="B621" s="3">
        <v>45491</v>
      </c>
      <c r="C621">
        <v>110844</v>
      </c>
      <c r="D621">
        <v>100254</v>
      </c>
      <c r="E621" t="s">
        <v>781</v>
      </c>
      <c r="F621" t="s">
        <v>789</v>
      </c>
      <c r="G621">
        <v>1</v>
      </c>
      <c r="H621" t="str" cm="1">
        <f t="array" ref="H621">_xlfn._ARRAY(_xlfn._ARRAYROW(_xlfn._xlws.FILTER(tblSizes[[Size]:[Qty]],(tblSizes[Order ID]=tblSales[[#This Row],[Order ID]])*(tblSizes[Product]=tblSales[[#This Row],[Product Name]]),"")))</f>
        <v/>
      </c>
      <c r="I621" s="5">
        <v>799</v>
      </c>
      <c r="J621" t="s">
        <v>775</v>
      </c>
      <c r="K621" t="s">
        <v>776</v>
      </c>
      <c r="L621" s="6" t="s">
        <v>776</v>
      </c>
      <c r="M621" s="5">
        <v>0</v>
      </c>
      <c r="N621" s="7">
        <v>799</v>
      </c>
      <c r="O621">
        <f ca="1">IF(LEFT(tblSales[[#This Row],[Category]],1)="A",RANDBETWEEN(1,4),RANDBETWEEN(2,7))</f>
        <v>4</v>
      </c>
      <c r="P621" s="7">
        <f>IF(COUNTIF($A$2:A621,A621)=1,SUMIFS(tblSales[Revenue],tblSales[Order ID],tblSales[[#This Row],[Order ID]]),"")</f>
        <v>978.97</v>
      </c>
      <c r="Q621" t="str">
        <f>TEXT(tblSales[[#This Row],[Date]],"ddd")</f>
        <v>Thu</v>
      </c>
      <c r="R621">
        <f>1/COUNTIF(tblSales[Order ID],tblSales[[#This Row],[Order ID]])</f>
        <v>0.25</v>
      </c>
    </row>
    <row r="622" spans="1:18" x14ac:dyDescent="0.35">
      <c r="A622">
        <v>202157</v>
      </c>
      <c r="B622" s="3">
        <v>45491</v>
      </c>
      <c r="C622">
        <v>110844</v>
      </c>
      <c r="D622">
        <v>200559</v>
      </c>
      <c r="E622" t="s">
        <v>777</v>
      </c>
      <c r="F622" t="s">
        <v>780</v>
      </c>
      <c r="G622">
        <v>1</v>
      </c>
      <c r="H622" t="str" cm="1">
        <f t="array" ref="H622">_xlfn._ARRAY(_xlfn._ARRAYROW(_xlfn._xlws.FILTER(tblSizes[[Size]:[Qty]],(tblSizes[Order ID]=tblSales[[#This Row],[Order ID]])*(tblSizes[Product]=tblSales[[#This Row],[Product Name]]),"")))</f>
        <v/>
      </c>
      <c r="I622" s="5">
        <v>59.99</v>
      </c>
      <c r="J622" t="s">
        <v>775</v>
      </c>
      <c r="K622" t="s">
        <v>776</v>
      </c>
      <c r="L622" s="6" t="s">
        <v>776</v>
      </c>
      <c r="M622" s="5">
        <v>0</v>
      </c>
      <c r="N622" s="7">
        <v>59.99</v>
      </c>
      <c r="O622">
        <f ca="1">IF(LEFT(tblSales[[#This Row],[Category]],1)="A",RANDBETWEEN(1,4),RANDBETWEEN(2,7))</f>
        <v>4</v>
      </c>
      <c r="P622" s="7" t="str">
        <f>IF(COUNTIF($A$2:A622,A622)=1,SUMIFS(tblSales[Revenue],tblSales[Order ID],tblSales[[#This Row],[Order ID]]),"")</f>
        <v/>
      </c>
      <c r="Q622" t="str">
        <f>TEXT(tblSales[[#This Row],[Date]],"ddd")</f>
        <v>Thu</v>
      </c>
      <c r="R622">
        <f>1/COUNTIF(tblSales[Order ID],tblSales[[#This Row],[Order ID]])</f>
        <v>0.25</v>
      </c>
    </row>
    <row r="623" spans="1:18" x14ac:dyDescent="0.35">
      <c r="A623">
        <v>202157</v>
      </c>
      <c r="B623" s="3">
        <v>45491</v>
      </c>
      <c r="C623">
        <v>110844</v>
      </c>
      <c r="D623">
        <v>200559</v>
      </c>
      <c r="E623" t="s">
        <v>777</v>
      </c>
      <c r="F623" t="s">
        <v>780</v>
      </c>
      <c r="G623">
        <v>1</v>
      </c>
      <c r="H623" t="str" cm="1">
        <f t="array" ref="H623">_xlfn._ARRAY(_xlfn._ARRAYROW(_xlfn._xlws.FILTER(tblSizes[[Size]:[Qty]],(tblSizes[Order ID]=tblSales[[#This Row],[Order ID]])*(tblSizes[Product]=tblSales[[#This Row],[Product Name]]),"")))</f>
        <v/>
      </c>
      <c r="I623" s="5">
        <v>59.99</v>
      </c>
      <c r="J623" t="s">
        <v>775</v>
      </c>
      <c r="K623" t="s">
        <v>776</v>
      </c>
      <c r="L623" s="6" t="s">
        <v>776</v>
      </c>
      <c r="M623" s="5">
        <v>0</v>
      </c>
      <c r="N623" s="7">
        <v>59.99</v>
      </c>
      <c r="O623">
        <f ca="1">IF(LEFT(tblSales[[#This Row],[Category]],1)="A",RANDBETWEEN(1,4),RANDBETWEEN(2,7))</f>
        <v>2</v>
      </c>
      <c r="P623" s="7" t="str">
        <f>IF(COUNTIF($A$2:A623,A623)=1,SUMIFS(tblSales[Revenue],tblSales[Order ID],tblSales[[#This Row],[Order ID]]),"")</f>
        <v/>
      </c>
      <c r="Q623" t="str">
        <f>TEXT(tblSales[[#This Row],[Date]],"ddd")</f>
        <v>Thu</v>
      </c>
      <c r="R623">
        <f>1/COUNTIF(tblSales[Order ID],tblSales[[#This Row],[Order ID]])</f>
        <v>0.25</v>
      </c>
    </row>
    <row r="624" spans="1:18" x14ac:dyDescent="0.35">
      <c r="A624">
        <v>202157</v>
      </c>
      <c r="B624" s="3">
        <v>45491</v>
      </c>
      <c r="C624">
        <v>110844</v>
      </c>
      <c r="D624">
        <v>200559</v>
      </c>
      <c r="E624" t="s">
        <v>777</v>
      </c>
      <c r="F624" t="s">
        <v>780</v>
      </c>
      <c r="G624">
        <v>1</v>
      </c>
      <c r="H624" t="str" cm="1">
        <f t="array" ref="H624">_xlfn._ARRAY(_xlfn._ARRAYROW(_xlfn._xlws.FILTER(tblSizes[[Size]:[Qty]],(tblSizes[Order ID]=tblSales[[#This Row],[Order ID]])*(tblSizes[Product]=tblSales[[#This Row],[Product Name]]),"")))</f>
        <v/>
      </c>
      <c r="I624" s="5">
        <v>59.99</v>
      </c>
      <c r="J624" t="s">
        <v>775</v>
      </c>
      <c r="K624" t="s">
        <v>776</v>
      </c>
      <c r="L624" s="6" t="s">
        <v>776</v>
      </c>
      <c r="M624" s="5">
        <v>0</v>
      </c>
      <c r="N624" s="7">
        <v>59.99</v>
      </c>
      <c r="O624">
        <f ca="1">IF(LEFT(tblSales[[#This Row],[Category]],1)="A",RANDBETWEEN(1,4),RANDBETWEEN(2,7))</f>
        <v>2</v>
      </c>
      <c r="P624" s="7" t="str">
        <f>IF(COUNTIF($A$2:A624,A624)=1,SUMIFS(tblSales[Revenue],tblSales[Order ID],tblSales[[#This Row],[Order ID]]),"")</f>
        <v/>
      </c>
      <c r="Q624" t="str">
        <f>TEXT(tblSales[[#This Row],[Date]],"ddd")</f>
        <v>Thu</v>
      </c>
      <c r="R624">
        <f>1/COUNTIF(tblSales[Order ID],tblSales[[#This Row],[Order ID]])</f>
        <v>0.25</v>
      </c>
    </row>
    <row r="625" spans="1:18" x14ac:dyDescent="0.35">
      <c r="A625">
        <v>202158</v>
      </c>
      <c r="B625" s="3">
        <v>45483</v>
      </c>
      <c r="C625">
        <v>116270</v>
      </c>
      <c r="D625">
        <v>100250</v>
      </c>
      <c r="E625" t="s">
        <v>781</v>
      </c>
      <c r="F625" t="s">
        <v>797</v>
      </c>
      <c r="G625">
        <v>2</v>
      </c>
      <c r="H625" t="str" cm="1">
        <f t="array" ref="H625">_xlfn._ARRAY(_xlfn._ARRAYROW(_xlfn._xlws.FILTER(tblSizes[[Size]:[Qty]],(tblSizes[Order ID]=tblSales[[#This Row],[Order ID]])*(tblSizes[Product]=tblSales[[#This Row],[Product Name]]),"")))</f>
        <v/>
      </c>
      <c r="I625" s="5">
        <v>189</v>
      </c>
      <c r="J625" t="s">
        <v>775</v>
      </c>
      <c r="K625" t="s">
        <v>776</v>
      </c>
      <c r="L625" s="6" t="s">
        <v>776</v>
      </c>
      <c r="M625" s="5">
        <v>0</v>
      </c>
      <c r="N625" s="7">
        <v>378</v>
      </c>
      <c r="O625">
        <f ca="1">IF(LEFT(tblSales[[#This Row],[Category]],1)="A",RANDBETWEEN(1,4),RANDBETWEEN(2,7))</f>
        <v>4</v>
      </c>
      <c r="P625" s="7">
        <f>IF(COUNTIF($A$2:A625,A625)=1,SUMIFS(tblSales[Revenue],tblSales[Order ID],tblSales[[#This Row],[Order ID]]),"")</f>
        <v>1677</v>
      </c>
      <c r="Q625" t="str">
        <f>TEXT(tblSales[[#This Row],[Date]],"ddd")</f>
        <v>Wed</v>
      </c>
      <c r="R625">
        <f>1/COUNTIF(tblSales[Order ID],tblSales[[#This Row],[Order ID]])</f>
        <v>0.5</v>
      </c>
    </row>
    <row r="626" spans="1:18" x14ac:dyDescent="0.35">
      <c r="A626">
        <v>202158</v>
      </c>
      <c r="B626" s="3">
        <v>45483</v>
      </c>
      <c r="C626">
        <v>116270</v>
      </c>
      <c r="D626">
        <v>100255</v>
      </c>
      <c r="E626" t="s">
        <v>781</v>
      </c>
      <c r="F626" t="s">
        <v>803</v>
      </c>
      <c r="G626">
        <v>1</v>
      </c>
      <c r="H626" t="str" cm="1">
        <f t="array" ref="H626">_xlfn._ARRAY(_xlfn._ARRAYROW(_xlfn._xlws.FILTER(tblSizes[[Size]:[Qty]],(tblSizes[Order ID]=tblSales[[#This Row],[Order ID]])*(tblSizes[Product]=tblSales[[#This Row],[Product Name]]),"")))</f>
        <v/>
      </c>
      <c r="I626" s="5">
        <v>1299</v>
      </c>
      <c r="J626" t="s">
        <v>775</v>
      </c>
      <c r="K626" t="s">
        <v>776</v>
      </c>
      <c r="L626" s="6" t="s">
        <v>776</v>
      </c>
      <c r="M626" s="5">
        <v>0</v>
      </c>
      <c r="N626" s="7">
        <v>1299</v>
      </c>
      <c r="O626">
        <f ca="1">IF(LEFT(tblSales[[#This Row],[Category]],1)="A",RANDBETWEEN(1,4),RANDBETWEEN(2,7))</f>
        <v>3</v>
      </c>
      <c r="P626" s="7" t="str">
        <f>IF(COUNTIF($A$2:A626,A626)=1,SUMIFS(tblSales[Revenue],tblSales[Order ID],tblSales[[#This Row],[Order ID]]),"")</f>
        <v/>
      </c>
      <c r="Q626" t="str">
        <f>TEXT(tblSales[[#This Row],[Date]],"ddd")</f>
        <v>Wed</v>
      </c>
      <c r="R626">
        <f>1/COUNTIF(tblSales[Order ID],tblSales[[#This Row],[Order ID]])</f>
        <v>0.5</v>
      </c>
    </row>
    <row r="627" spans="1:18" x14ac:dyDescent="0.35">
      <c r="A627">
        <v>202159</v>
      </c>
      <c r="B627" s="3">
        <v>45493</v>
      </c>
      <c r="C627">
        <v>110119</v>
      </c>
      <c r="D627">
        <v>100249</v>
      </c>
      <c r="E627" t="s">
        <v>781</v>
      </c>
      <c r="F627" t="s">
        <v>788</v>
      </c>
      <c r="G627">
        <v>4</v>
      </c>
      <c r="H627" t="str" cm="1">
        <f t="array" ref="H627">_xlfn._ARRAY(_xlfn._ARRAYROW(_xlfn._xlws.FILTER(tblSizes[[Size]:[Qty]],(tblSizes[Order ID]=tblSales[[#This Row],[Order ID]])*(tblSizes[Product]=tblSales[[#This Row],[Product Name]]),"")))</f>
        <v/>
      </c>
      <c r="I627" s="5">
        <v>249</v>
      </c>
      <c r="J627" t="s">
        <v>783</v>
      </c>
      <c r="K627" t="s">
        <v>784</v>
      </c>
      <c r="L627" s="6">
        <v>0.1</v>
      </c>
      <c r="M627" s="5">
        <v>99.600000000000009</v>
      </c>
      <c r="N627" s="7">
        <v>896.4</v>
      </c>
      <c r="O627">
        <f ca="1">IF(LEFT(tblSales[[#This Row],[Category]],1)="A",RANDBETWEEN(1,4),RANDBETWEEN(2,7))</f>
        <v>7</v>
      </c>
      <c r="P627" s="7">
        <f>IF(COUNTIF($A$2:A627,A627)=1,SUMIFS(tblSales[Revenue],tblSales[Order ID],tblSales[[#This Row],[Order ID]]),"")</f>
        <v>896.4</v>
      </c>
      <c r="Q627" t="str">
        <f>TEXT(tblSales[[#This Row],[Date]],"ddd")</f>
        <v>Sat</v>
      </c>
      <c r="R627">
        <f>1/COUNTIF(tblSales[Order ID],tblSales[[#This Row],[Order ID]])</f>
        <v>1</v>
      </c>
    </row>
    <row r="628" spans="1:18" x14ac:dyDescent="0.35">
      <c r="A628">
        <v>202160</v>
      </c>
      <c r="B628" s="3">
        <v>45485</v>
      </c>
      <c r="C628">
        <v>130598</v>
      </c>
      <c r="D628">
        <v>200559</v>
      </c>
      <c r="E628" t="s">
        <v>777</v>
      </c>
      <c r="F628" t="s">
        <v>780</v>
      </c>
      <c r="G628">
        <v>4</v>
      </c>
      <c r="H628" t="str" cm="1">
        <f t="array" ref="H628">_xlfn._ARRAY(_xlfn._ARRAYROW(_xlfn._xlws.FILTER(tblSizes[[Size]:[Qty]],(tblSizes[Order ID]=tblSales[[#This Row],[Order ID]])*(tblSizes[Product]=tblSales[[#This Row],[Product Name]]),"")))</f>
        <v/>
      </c>
      <c r="I628" s="5">
        <v>59.99</v>
      </c>
      <c r="J628" t="s">
        <v>775</v>
      </c>
      <c r="K628" t="s">
        <v>776</v>
      </c>
      <c r="L628" s="6" t="s">
        <v>776</v>
      </c>
      <c r="M628" s="5">
        <v>0</v>
      </c>
      <c r="N628" s="7">
        <v>239.96</v>
      </c>
      <c r="O628">
        <f ca="1">IF(LEFT(tblSales[[#This Row],[Category]],1)="A",RANDBETWEEN(1,4),RANDBETWEEN(2,7))</f>
        <v>2</v>
      </c>
      <c r="P628" s="7">
        <f>IF(COUNTIF($A$2:A628,A628)=1,SUMIFS(tblSales[Revenue],tblSales[Order ID],tblSales[[#This Row],[Order ID]]),"")</f>
        <v>239.96</v>
      </c>
      <c r="Q628" t="str">
        <f>TEXT(tblSales[[#This Row],[Date]],"ddd")</f>
        <v>Fri</v>
      </c>
      <c r="R628">
        <f>1/COUNTIF(tblSales[Order ID],tblSales[[#This Row],[Order ID]])</f>
        <v>1</v>
      </c>
    </row>
    <row r="629" spans="1:18" x14ac:dyDescent="0.35">
      <c r="A629">
        <v>202161</v>
      </c>
      <c r="B629" s="3">
        <v>45483</v>
      </c>
      <c r="C629">
        <v>126632</v>
      </c>
      <c r="D629">
        <v>200559</v>
      </c>
      <c r="E629" t="s">
        <v>777</v>
      </c>
      <c r="F629" t="s">
        <v>780</v>
      </c>
      <c r="G629">
        <v>2</v>
      </c>
      <c r="H629" t="str" cm="1">
        <f t="array" ref="H629">_xlfn._ARRAY(_xlfn._ARRAYROW(_xlfn._xlws.FILTER(tblSizes[[Size]:[Qty]],(tblSizes[Order ID]=tblSales[[#This Row],[Order ID]])*(tblSizes[Product]=tblSales[[#This Row],[Product Name]]),"")))</f>
        <v/>
      </c>
      <c r="I629" s="5">
        <v>59.99</v>
      </c>
      <c r="J629" t="s">
        <v>775</v>
      </c>
      <c r="K629" t="s">
        <v>776</v>
      </c>
      <c r="L629" s="6" t="s">
        <v>776</v>
      </c>
      <c r="M629" s="5">
        <v>0</v>
      </c>
      <c r="N629" s="7">
        <v>119.98</v>
      </c>
      <c r="O629">
        <f ca="1">IF(LEFT(tblSales[[#This Row],[Category]],1)="A",RANDBETWEEN(1,4),RANDBETWEEN(2,7))</f>
        <v>1</v>
      </c>
      <c r="P629" s="7">
        <f>IF(COUNTIF($A$2:A629,A629)=1,SUMIFS(tblSales[Revenue],tblSales[Order ID],tblSales[[#This Row],[Order ID]]),"")</f>
        <v>2023.88</v>
      </c>
      <c r="Q629" t="str">
        <f>TEXT(tblSales[[#This Row],[Date]],"ddd")</f>
        <v>Wed</v>
      </c>
      <c r="R629">
        <f>1/COUNTIF(tblSales[Order ID],tblSales[[#This Row],[Order ID]])</f>
        <v>0.16666666666666666</v>
      </c>
    </row>
    <row r="630" spans="1:18" x14ac:dyDescent="0.35">
      <c r="A630">
        <v>202161</v>
      </c>
      <c r="B630" s="3">
        <v>45483</v>
      </c>
      <c r="C630">
        <v>126632</v>
      </c>
      <c r="D630">
        <v>200559</v>
      </c>
      <c r="E630" t="s">
        <v>777</v>
      </c>
      <c r="F630" t="s">
        <v>780</v>
      </c>
      <c r="G630">
        <v>4</v>
      </c>
      <c r="H630" t="str" cm="1">
        <f t="array" ref="H630">_xlfn._ARRAY(_xlfn._ARRAYROW(_xlfn._xlws.FILTER(tblSizes[[Size]:[Qty]],(tblSizes[Order ID]=tblSales[[#This Row],[Order ID]])*(tblSizes[Product]=tblSales[[#This Row],[Product Name]]),"")))</f>
        <v/>
      </c>
      <c r="I630" s="5">
        <v>59.99</v>
      </c>
      <c r="J630" t="s">
        <v>775</v>
      </c>
      <c r="K630" t="s">
        <v>776</v>
      </c>
      <c r="L630" s="6" t="s">
        <v>776</v>
      </c>
      <c r="M630" s="5">
        <v>0</v>
      </c>
      <c r="N630" s="7">
        <v>239.96</v>
      </c>
      <c r="O630">
        <f ca="1">IF(LEFT(tblSales[[#This Row],[Category]],1)="A",RANDBETWEEN(1,4),RANDBETWEEN(2,7))</f>
        <v>3</v>
      </c>
      <c r="P630" s="7" t="str">
        <f>IF(COUNTIF($A$2:A630,A630)=1,SUMIFS(tblSales[Revenue],tblSales[Order ID],tblSales[[#This Row],[Order ID]]),"")</f>
        <v/>
      </c>
      <c r="Q630" t="str">
        <f>TEXT(tblSales[[#This Row],[Date]],"ddd")</f>
        <v>Wed</v>
      </c>
      <c r="R630">
        <f>1/COUNTIF(tblSales[Order ID],tblSales[[#This Row],[Order ID]])</f>
        <v>0.16666666666666666</v>
      </c>
    </row>
    <row r="631" spans="1:18" x14ac:dyDescent="0.35">
      <c r="A631">
        <v>202161</v>
      </c>
      <c r="B631" s="3">
        <v>45483</v>
      </c>
      <c r="C631">
        <v>126632</v>
      </c>
      <c r="D631">
        <v>200559</v>
      </c>
      <c r="E631" t="s">
        <v>777</v>
      </c>
      <c r="F631" t="s">
        <v>780</v>
      </c>
      <c r="G631">
        <v>1</v>
      </c>
      <c r="H631" t="str" cm="1">
        <f t="array" ref="H631">_xlfn._ARRAY(_xlfn._ARRAYROW(_xlfn._xlws.FILTER(tblSizes[[Size]:[Qty]],(tblSizes[Order ID]=tblSales[[#This Row],[Order ID]])*(tblSizes[Product]=tblSales[[#This Row],[Product Name]]),"")))</f>
        <v/>
      </c>
      <c r="I631" s="5">
        <v>59.99</v>
      </c>
      <c r="J631" t="s">
        <v>775</v>
      </c>
      <c r="K631" t="s">
        <v>776</v>
      </c>
      <c r="L631" s="6" t="s">
        <v>776</v>
      </c>
      <c r="M631" s="5">
        <v>0</v>
      </c>
      <c r="N631" s="7">
        <v>59.99</v>
      </c>
      <c r="O631">
        <f ca="1">IF(LEFT(tblSales[[#This Row],[Category]],1)="A",RANDBETWEEN(1,4),RANDBETWEEN(2,7))</f>
        <v>3</v>
      </c>
      <c r="P631" s="7" t="str">
        <f>IF(COUNTIF($A$2:A631,A631)=1,SUMIFS(tblSales[Revenue],tblSales[Order ID],tblSales[[#This Row],[Order ID]]),"")</f>
        <v/>
      </c>
      <c r="Q631" t="str">
        <f>TEXT(tblSales[[#This Row],[Date]],"ddd")</f>
        <v>Wed</v>
      </c>
      <c r="R631">
        <f>1/COUNTIF(tblSales[Order ID],tblSales[[#This Row],[Order ID]])</f>
        <v>0.16666666666666666</v>
      </c>
    </row>
    <row r="632" spans="1:18" x14ac:dyDescent="0.35">
      <c r="A632">
        <v>202161</v>
      </c>
      <c r="B632" s="3">
        <v>45483</v>
      </c>
      <c r="C632">
        <v>126632</v>
      </c>
      <c r="D632">
        <v>100255</v>
      </c>
      <c r="E632" t="s">
        <v>781</v>
      </c>
      <c r="F632" t="s">
        <v>803</v>
      </c>
      <c r="G632">
        <v>1</v>
      </c>
      <c r="H632" t="str" cm="1">
        <f t="array" ref="H632">_xlfn._ARRAY(_xlfn._ARRAYROW(_xlfn._xlws.FILTER(tblSizes[[Size]:[Qty]],(tblSizes[Order ID]=tblSales[[#This Row],[Order ID]])*(tblSizes[Product]=tblSales[[#This Row],[Product Name]]),"")))</f>
        <v/>
      </c>
      <c r="I632" s="5">
        <v>1299</v>
      </c>
      <c r="J632" t="s">
        <v>775</v>
      </c>
      <c r="K632" t="s">
        <v>776</v>
      </c>
      <c r="L632" s="6" t="s">
        <v>776</v>
      </c>
      <c r="M632" s="5">
        <v>0</v>
      </c>
      <c r="N632" s="7">
        <v>1299</v>
      </c>
      <c r="O632">
        <f ca="1">IF(LEFT(tblSales[[#This Row],[Category]],1)="A",RANDBETWEEN(1,4),RANDBETWEEN(2,7))</f>
        <v>7</v>
      </c>
      <c r="P632" s="7" t="str">
        <f>IF(COUNTIF($A$2:A632,A632)=1,SUMIFS(tblSales[Revenue],tblSales[Order ID],tblSales[[#This Row],[Order ID]]),"")</f>
        <v/>
      </c>
      <c r="Q632" t="str">
        <f>TEXT(tblSales[[#This Row],[Date]],"ddd")</f>
        <v>Wed</v>
      </c>
      <c r="R632">
        <f>1/COUNTIF(tblSales[Order ID],tblSales[[#This Row],[Order ID]])</f>
        <v>0.16666666666666666</v>
      </c>
    </row>
    <row r="633" spans="1:18" x14ac:dyDescent="0.35">
      <c r="A633">
        <v>202161</v>
      </c>
      <c r="B633" s="3">
        <v>45483</v>
      </c>
      <c r="C633">
        <v>126632</v>
      </c>
      <c r="D633">
        <v>200559</v>
      </c>
      <c r="E633" t="s">
        <v>777</v>
      </c>
      <c r="F633" t="s">
        <v>780</v>
      </c>
      <c r="G633">
        <v>4</v>
      </c>
      <c r="H633" t="str" cm="1">
        <f t="array" ref="H633">_xlfn._ARRAY(_xlfn._ARRAYROW(_xlfn._xlws.FILTER(tblSizes[[Size]:[Qty]],(tblSizes[Order ID]=tblSales[[#This Row],[Order ID]])*(tblSizes[Product]=tblSales[[#This Row],[Product Name]]),"")))</f>
        <v/>
      </c>
      <c r="I633" s="5">
        <v>59.99</v>
      </c>
      <c r="J633" t="s">
        <v>775</v>
      </c>
      <c r="K633" t="s">
        <v>776</v>
      </c>
      <c r="L633" s="6" t="s">
        <v>776</v>
      </c>
      <c r="M633" s="5">
        <v>0</v>
      </c>
      <c r="N633" s="7">
        <v>239.96</v>
      </c>
      <c r="O633">
        <f ca="1">IF(LEFT(tblSales[[#This Row],[Category]],1)="A",RANDBETWEEN(1,4),RANDBETWEEN(2,7))</f>
        <v>1</v>
      </c>
      <c r="P633" s="7" t="str">
        <f>IF(COUNTIF($A$2:A633,A633)=1,SUMIFS(tblSales[Revenue],tblSales[Order ID],tblSales[[#This Row],[Order ID]]),"")</f>
        <v/>
      </c>
      <c r="Q633" t="str">
        <f>TEXT(tblSales[[#This Row],[Date]],"ddd")</f>
        <v>Wed</v>
      </c>
      <c r="R633">
        <f>1/COUNTIF(tblSales[Order ID],tblSales[[#This Row],[Order ID]])</f>
        <v>0.16666666666666666</v>
      </c>
    </row>
    <row r="634" spans="1:18" x14ac:dyDescent="0.35">
      <c r="A634">
        <v>202161</v>
      </c>
      <c r="B634" s="3">
        <v>45483</v>
      </c>
      <c r="C634">
        <v>126632</v>
      </c>
      <c r="D634">
        <v>200556</v>
      </c>
      <c r="E634" t="s">
        <v>777</v>
      </c>
      <c r="F634" t="s">
        <v>779</v>
      </c>
      <c r="G634">
        <v>1</v>
      </c>
      <c r="H634" t="str" cm="1">
        <f t="array" ref="H634">_xlfn._ARRAY(_xlfn._ARRAYROW(_xlfn._xlws.FILTER(tblSizes[[Size]:[Qty]],(tblSizes[Order ID]=tblSales[[#This Row],[Order ID]])*(tblSizes[Product]=tblSales[[#This Row],[Product Name]]),"")))</f>
        <v/>
      </c>
      <c r="I634" s="5">
        <v>64.989999999999995</v>
      </c>
      <c r="J634" t="s">
        <v>775</v>
      </c>
      <c r="K634" t="s">
        <v>776</v>
      </c>
      <c r="L634" s="6" t="s">
        <v>776</v>
      </c>
      <c r="M634" s="5">
        <v>0</v>
      </c>
      <c r="N634" s="7">
        <v>64.989999999999995</v>
      </c>
      <c r="O634">
        <f ca="1">IF(LEFT(tblSales[[#This Row],[Category]],1)="A",RANDBETWEEN(1,4),RANDBETWEEN(2,7))</f>
        <v>2</v>
      </c>
      <c r="P634" s="7" t="str">
        <f>IF(COUNTIF($A$2:A634,A634)=1,SUMIFS(tblSales[Revenue],tblSales[Order ID],tblSales[[#This Row],[Order ID]]),"")</f>
        <v/>
      </c>
      <c r="Q634" t="str">
        <f>TEXT(tblSales[[#This Row],[Date]],"ddd")</f>
        <v>Wed</v>
      </c>
      <c r="R634">
        <f>1/COUNTIF(tblSales[Order ID],tblSales[[#This Row],[Order ID]])</f>
        <v>0.16666666666666666</v>
      </c>
    </row>
    <row r="635" spans="1:18" x14ac:dyDescent="0.35">
      <c r="A635">
        <v>202162</v>
      </c>
      <c r="B635" s="3">
        <v>45486</v>
      </c>
      <c r="C635">
        <v>106483</v>
      </c>
      <c r="D635">
        <v>300187</v>
      </c>
      <c r="E635" t="s">
        <v>773</v>
      </c>
      <c r="F635" t="s">
        <v>801</v>
      </c>
      <c r="G635">
        <v>1</v>
      </c>
      <c r="H635" t="str" cm="1">
        <f t="array" ref="H635">_xlfn._ARRAY(_xlfn._ARRAYROW(_xlfn._xlws.FILTER(tblSizes[[Size]:[Qty]],(tblSizes[Order ID]=tblSales[[#This Row],[Order ID]])*(tblSizes[Product]=tblSales[[#This Row],[Product Name]]),"")))</f>
        <v/>
      </c>
      <c r="I635" s="5">
        <v>54.99</v>
      </c>
      <c r="J635" t="s">
        <v>775</v>
      </c>
      <c r="K635" t="s">
        <v>776</v>
      </c>
      <c r="L635" s="6" t="s">
        <v>776</v>
      </c>
      <c r="M635" s="5">
        <v>0</v>
      </c>
      <c r="N635" s="7">
        <v>54.99</v>
      </c>
      <c r="O635">
        <f ca="1">IF(LEFT(tblSales[[#This Row],[Category]],1)="A",RANDBETWEEN(1,4),RANDBETWEEN(2,7))</f>
        <v>4</v>
      </c>
      <c r="P635" s="7">
        <f>IF(COUNTIF($A$2:A635,A635)=1,SUMIFS(tblSales[Revenue],tblSales[Order ID],tblSales[[#This Row],[Order ID]]),"")</f>
        <v>1673.97</v>
      </c>
      <c r="Q635" t="str">
        <f>TEXT(tblSales[[#This Row],[Date]],"ddd")</f>
        <v>Sat</v>
      </c>
      <c r="R635">
        <f>1/COUNTIF(tblSales[Order ID],tblSales[[#This Row],[Order ID]])</f>
        <v>0.33333333333333331</v>
      </c>
    </row>
    <row r="636" spans="1:18" x14ac:dyDescent="0.35">
      <c r="A636">
        <v>202162</v>
      </c>
      <c r="B636" s="3">
        <v>45486</v>
      </c>
      <c r="C636">
        <v>106483</v>
      </c>
      <c r="D636">
        <v>100256</v>
      </c>
      <c r="E636" t="s">
        <v>781</v>
      </c>
      <c r="F636" t="s">
        <v>799</v>
      </c>
      <c r="G636">
        <v>1</v>
      </c>
      <c r="H636" t="str" cm="1">
        <f t="array" ref="H636">_xlfn._ARRAY(_xlfn._ARRAYROW(_xlfn._xlws.FILTER(tblSizes[[Size]:[Qty]],(tblSizes[Order ID]=tblSales[[#This Row],[Order ID]])*(tblSizes[Product]=tblSales[[#This Row],[Product Name]]),"")))</f>
        <v/>
      </c>
      <c r="I636" s="5">
        <v>1499</v>
      </c>
      <c r="J636" t="s">
        <v>775</v>
      </c>
      <c r="K636" t="s">
        <v>776</v>
      </c>
      <c r="L636" s="6" t="s">
        <v>776</v>
      </c>
      <c r="M636" s="5">
        <v>0</v>
      </c>
      <c r="N636" s="7">
        <v>1499</v>
      </c>
      <c r="O636">
        <f ca="1">IF(LEFT(tblSales[[#This Row],[Category]],1)="A",RANDBETWEEN(1,4),RANDBETWEEN(2,7))</f>
        <v>2</v>
      </c>
      <c r="P636" s="7" t="str">
        <f>IF(COUNTIF($A$2:A636,A636)=1,SUMIFS(tblSales[Revenue],tblSales[Order ID],tblSales[[#This Row],[Order ID]]),"")</f>
        <v/>
      </c>
      <c r="Q636" t="str">
        <f>TEXT(tblSales[[#This Row],[Date]],"ddd")</f>
        <v>Sat</v>
      </c>
      <c r="R636">
        <f>1/COUNTIF(tblSales[Order ID],tblSales[[#This Row],[Order ID]])</f>
        <v>0.33333333333333331</v>
      </c>
    </row>
    <row r="637" spans="1:18" x14ac:dyDescent="0.35">
      <c r="A637">
        <v>202162</v>
      </c>
      <c r="B637" s="3">
        <v>45486</v>
      </c>
      <c r="C637">
        <v>106483</v>
      </c>
      <c r="D637">
        <v>200559</v>
      </c>
      <c r="E637" t="s">
        <v>777</v>
      </c>
      <c r="F637" t="s">
        <v>780</v>
      </c>
      <c r="G637">
        <v>2</v>
      </c>
      <c r="H637" t="str" cm="1">
        <f t="array" ref="H637">_xlfn._ARRAY(_xlfn._ARRAYROW(_xlfn._xlws.FILTER(tblSizes[[Size]:[Qty]],(tblSizes[Order ID]=tblSales[[#This Row],[Order ID]])*(tblSizes[Product]=tblSales[[#This Row],[Product Name]]),"")))</f>
        <v/>
      </c>
      <c r="I637" s="5">
        <v>59.99</v>
      </c>
      <c r="J637" t="s">
        <v>775</v>
      </c>
      <c r="K637" t="s">
        <v>776</v>
      </c>
      <c r="L637" s="6" t="s">
        <v>776</v>
      </c>
      <c r="M637" s="5">
        <v>0</v>
      </c>
      <c r="N637" s="7">
        <v>119.98</v>
      </c>
      <c r="O637">
        <f ca="1">IF(LEFT(tblSales[[#This Row],[Category]],1)="A",RANDBETWEEN(1,4),RANDBETWEEN(2,7))</f>
        <v>3</v>
      </c>
      <c r="P637" s="7" t="str">
        <f>IF(COUNTIF($A$2:A637,A637)=1,SUMIFS(tblSales[Revenue],tblSales[Order ID],tblSales[[#This Row],[Order ID]]),"")</f>
        <v/>
      </c>
      <c r="Q637" t="str">
        <f>TEXT(tblSales[[#This Row],[Date]],"ddd")</f>
        <v>Sat</v>
      </c>
      <c r="R637">
        <f>1/COUNTIF(tblSales[Order ID],tblSales[[#This Row],[Order ID]])</f>
        <v>0.33333333333333331</v>
      </c>
    </row>
    <row r="638" spans="1:18" x14ac:dyDescent="0.35">
      <c r="A638">
        <v>202163</v>
      </c>
      <c r="B638" s="3">
        <v>45484</v>
      </c>
      <c r="C638">
        <v>120264</v>
      </c>
      <c r="D638">
        <v>100253</v>
      </c>
      <c r="E638" t="s">
        <v>781</v>
      </c>
      <c r="F638" t="s">
        <v>810</v>
      </c>
      <c r="G638">
        <v>3</v>
      </c>
      <c r="H638" t="str" cm="1">
        <f t="array" ref="H638">_xlfn._ARRAY(_xlfn._ARRAYROW(_xlfn._xlws.FILTER(tblSizes[[Size]:[Qty]],(tblSizes[Order ID]=tblSales[[#This Row],[Order ID]])*(tblSizes[Product]=tblSales[[#This Row],[Product Name]]),"")))</f>
        <v/>
      </c>
      <c r="I638" s="5">
        <v>279</v>
      </c>
      <c r="J638" t="s">
        <v>775</v>
      </c>
      <c r="K638" t="s">
        <v>776</v>
      </c>
      <c r="L638" s="6" t="s">
        <v>776</v>
      </c>
      <c r="M638" s="5">
        <v>0</v>
      </c>
      <c r="N638" s="7">
        <v>837</v>
      </c>
      <c r="O638">
        <f ca="1">IF(LEFT(tblSales[[#This Row],[Category]],1)="A",RANDBETWEEN(1,4),RANDBETWEEN(2,7))</f>
        <v>5</v>
      </c>
      <c r="P638" s="7">
        <f>IF(COUNTIF($A$2:A638,A638)=1,SUMIFS(tblSales[Revenue],tblSales[Order ID],tblSales[[#This Row],[Order ID]]),"")</f>
        <v>1046.96</v>
      </c>
      <c r="Q638" t="str">
        <f>TEXT(tblSales[[#This Row],[Date]],"ddd")</f>
        <v>Thu</v>
      </c>
      <c r="R638">
        <f>1/COUNTIF(tblSales[Order ID],tblSales[[#This Row],[Order ID]])</f>
        <v>0.25</v>
      </c>
    </row>
    <row r="639" spans="1:18" x14ac:dyDescent="0.35">
      <c r="A639">
        <v>202163</v>
      </c>
      <c r="B639" s="3">
        <v>45484</v>
      </c>
      <c r="C639">
        <v>120264</v>
      </c>
      <c r="D639">
        <v>300185</v>
      </c>
      <c r="E639" t="s">
        <v>773</v>
      </c>
      <c r="F639" t="s">
        <v>787</v>
      </c>
      <c r="G639">
        <v>1</v>
      </c>
      <c r="H639" t="str" cm="1">
        <f t="array" ref="H639">_xlfn._ARRAY(_xlfn._ARRAYROW(_xlfn._xlws.FILTER(tblSizes[[Size]:[Qty]],(tblSizes[Order ID]=tblSales[[#This Row],[Order ID]])*(tblSizes[Product]=tblSales[[#This Row],[Product Name]]),"")))</f>
        <v/>
      </c>
      <c r="I639" s="5">
        <v>29.99</v>
      </c>
      <c r="J639" t="s">
        <v>775</v>
      </c>
      <c r="K639" t="s">
        <v>776</v>
      </c>
      <c r="L639" s="6" t="s">
        <v>776</v>
      </c>
      <c r="M639" s="5">
        <v>0</v>
      </c>
      <c r="N639" s="7">
        <v>29.99</v>
      </c>
      <c r="O639">
        <f ca="1">IF(LEFT(tblSales[[#This Row],[Category]],1)="A",RANDBETWEEN(1,4),RANDBETWEEN(2,7))</f>
        <v>2</v>
      </c>
      <c r="P639" s="7" t="str">
        <f>IF(COUNTIF($A$2:A639,A639)=1,SUMIFS(tblSales[Revenue],tblSales[Order ID],tblSales[[#This Row],[Order ID]]),"")</f>
        <v/>
      </c>
      <c r="Q639" t="str">
        <f>TEXT(tblSales[[#This Row],[Date]],"ddd")</f>
        <v>Thu</v>
      </c>
      <c r="R639">
        <f>1/COUNTIF(tblSales[Order ID],tblSales[[#This Row],[Order ID]])</f>
        <v>0.25</v>
      </c>
    </row>
    <row r="640" spans="1:18" x14ac:dyDescent="0.35">
      <c r="A640">
        <v>202163</v>
      </c>
      <c r="B640" s="3">
        <v>45484</v>
      </c>
      <c r="C640">
        <v>120264</v>
      </c>
      <c r="D640">
        <v>200559</v>
      </c>
      <c r="E640" t="s">
        <v>777</v>
      </c>
      <c r="F640" t="s">
        <v>780</v>
      </c>
      <c r="G640">
        <v>1</v>
      </c>
      <c r="H640" t="str" cm="1">
        <f t="array" ref="H640">_xlfn._ARRAY(_xlfn._ARRAYROW(_xlfn._xlws.FILTER(tblSizes[[Size]:[Qty]],(tblSizes[Order ID]=tblSales[[#This Row],[Order ID]])*(tblSizes[Product]=tblSales[[#This Row],[Product Name]]),"")))</f>
        <v/>
      </c>
      <c r="I640" s="5">
        <v>59.99</v>
      </c>
      <c r="J640" t="s">
        <v>775</v>
      </c>
      <c r="K640" t="s">
        <v>776</v>
      </c>
      <c r="L640" s="6" t="s">
        <v>776</v>
      </c>
      <c r="M640" s="5">
        <v>0</v>
      </c>
      <c r="N640" s="7">
        <v>59.99</v>
      </c>
      <c r="O640">
        <f ca="1">IF(LEFT(tblSales[[#This Row],[Category]],1)="A",RANDBETWEEN(1,4),RANDBETWEEN(2,7))</f>
        <v>1</v>
      </c>
      <c r="P640" s="7" t="str">
        <f>IF(COUNTIF($A$2:A640,A640)=1,SUMIFS(tblSales[Revenue],tblSales[Order ID],tblSales[[#This Row],[Order ID]]),"")</f>
        <v/>
      </c>
      <c r="Q640" t="str">
        <f>TEXT(tblSales[[#This Row],[Date]],"ddd")</f>
        <v>Thu</v>
      </c>
      <c r="R640">
        <f>1/COUNTIF(tblSales[Order ID],tblSales[[#This Row],[Order ID]])</f>
        <v>0.25</v>
      </c>
    </row>
    <row r="641" spans="1:18" x14ac:dyDescent="0.35">
      <c r="A641">
        <v>202163</v>
      </c>
      <c r="B641" s="3">
        <v>45484</v>
      </c>
      <c r="C641">
        <v>120264</v>
      </c>
      <c r="D641">
        <v>200559</v>
      </c>
      <c r="E641" t="s">
        <v>777</v>
      </c>
      <c r="F641" t="s">
        <v>780</v>
      </c>
      <c r="G641">
        <v>2</v>
      </c>
      <c r="H641" t="str" cm="1">
        <f t="array" ref="H641">_xlfn._ARRAY(_xlfn._ARRAYROW(_xlfn._xlws.FILTER(tblSizes[[Size]:[Qty]],(tblSizes[Order ID]=tblSales[[#This Row],[Order ID]])*(tblSizes[Product]=tblSales[[#This Row],[Product Name]]),"")))</f>
        <v/>
      </c>
      <c r="I641" s="5">
        <v>59.99</v>
      </c>
      <c r="J641" t="s">
        <v>775</v>
      </c>
      <c r="K641" t="s">
        <v>776</v>
      </c>
      <c r="L641" s="6" t="s">
        <v>776</v>
      </c>
      <c r="M641" s="5">
        <v>0</v>
      </c>
      <c r="N641" s="7">
        <v>119.98</v>
      </c>
      <c r="O641">
        <f ca="1">IF(LEFT(tblSales[[#This Row],[Category]],1)="A",RANDBETWEEN(1,4),RANDBETWEEN(2,7))</f>
        <v>1</v>
      </c>
      <c r="P641" s="7" t="str">
        <f>IF(COUNTIF($A$2:A641,A641)=1,SUMIFS(tblSales[Revenue],tblSales[Order ID],tblSales[[#This Row],[Order ID]]),"")</f>
        <v/>
      </c>
      <c r="Q641" t="str">
        <f>TEXT(tblSales[[#This Row],[Date]],"ddd")</f>
        <v>Thu</v>
      </c>
      <c r="R641">
        <f>1/COUNTIF(tblSales[Order ID],tblSales[[#This Row],[Order ID]])</f>
        <v>0.25</v>
      </c>
    </row>
    <row r="642" spans="1:18" x14ac:dyDescent="0.35">
      <c r="A642">
        <v>202164</v>
      </c>
      <c r="B642" s="3">
        <v>45488</v>
      </c>
      <c r="C642">
        <v>111548</v>
      </c>
      <c r="D642">
        <v>300185</v>
      </c>
      <c r="E642" t="s">
        <v>773</v>
      </c>
      <c r="F642" t="s">
        <v>787</v>
      </c>
      <c r="G642">
        <v>1</v>
      </c>
      <c r="H642" t="str" cm="1">
        <f t="array" ref="H642">_xlfn._ARRAY(_xlfn._ARRAYROW(_xlfn._xlws.FILTER(tblSizes[[Size]:[Qty]],(tblSizes[Order ID]=tblSales[[#This Row],[Order ID]])*(tblSizes[Product]=tblSales[[#This Row],[Product Name]]),"")))</f>
        <v/>
      </c>
      <c r="I642" s="5">
        <v>29.99</v>
      </c>
      <c r="J642" t="s">
        <v>775</v>
      </c>
      <c r="K642" t="s">
        <v>776</v>
      </c>
      <c r="L642" s="6" t="s">
        <v>776</v>
      </c>
      <c r="M642" s="5">
        <v>0</v>
      </c>
      <c r="N642" s="7">
        <v>29.99</v>
      </c>
      <c r="O642">
        <f ca="1">IF(LEFT(tblSales[[#This Row],[Category]],1)="A",RANDBETWEEN(1,4),RANDBETWEEN(2,7))</f>
        <v>2</v>
      </c>
      <c r="P642" s="7">
        <f>IF(COUNTIF($A$2:A642,A642)=1,SUMIFS(tblSales[Revenue],tblSales[Order ID],tblSales[[#This Row],[Order ID]]),"")</f>
        <v>29.99</v>
      </c>
      <c r="Q642" t="str">
        <f>TEXT(tblSales[[#This Row],[Date]],"ddd")</f>
        <v>Mon</v>
      </c>
      <c r="R642">
        <f>1/COUNTIF(tblSales[Order ID],tblSales[[#This Row],[Order ID]])</f>
        <v>1</v>
      </c>
    </row>
    <row r="643" spans="1:18" x14ac:dyDescent="0.35">
      <c r="A643">
        <v>202165</v>
      </c>
      <c r="B643" s="3">
        <v>45485</v>
      </c>
      <c r="C643">
        <v>131042</v>
      </c>
      <c r="D643">
        <v>300185</v>
      </c>
      <c r="E643" t="s">
        <v>773</v>
      </c>
      <c r="F643" t="s">
        <v>787</v>
      </c>
      <c r="G643">
        <v>1</v>
      </c>
      <c r="H643" t="str" cm="1">
        <f t="array" ref="H643">_xlfn._ARRAY(_xlfn._ARRAYROW(_xlfn._xlws.FILTER(tblSizes[[Size]:[Qty]],(tblSizes[Order ID]=tblSales[[#This Row],[Order ID]])*(tblSizes[Product]=tblSales[[#This Row],[Product Name]]),"")))</f>
        <v/>
      </c>
      <c r="I643" s="5">
        <v>29.99</v>
      </c>
      <c r="J643" t="s">
        <v>783</v>
      </c>
      <c r="K643" t="s">
        <v>784</v>
      </c>
      <c r="L643" s="6">
        <v>0.1</v>
      </c>
      <c r="M643" s="5">
        <v>2.9990000000000001</v>
      </c>
      <c r="N643" s="7">
        <v>26.991</v>
      </c>
      <c r="O643">
        <f ca="1">IF(LEFT(tblSales[[#This Row],[Category]],1)="A",RANDBETWEEN(1,4),RANDBETWEEN(2,7))</f>
        <v>4</v>
      </c>
      <c r="P643" s="7">
        <f>IF(COUNTIF($A$2:A643,A643)=1,SUMIFS(tblSales[Revenue],tblSales[Order ID],tblSales[[#This Row],[Order ID]]),"")</f>
        <v>367.19099999999997</v>
      </c>
      <c r="Q643" t="str">
        <f>TEXT(tblSales[[#This Row],[Date]],"ddd")</f>
        <v>Fri</v>
      </c>
      <c r="R643">
        <f>1/COUNTIF(tblSales[Order ID],tblSales[[#This Row],[Order ID]])</f>
        <v>0.5</v>
      </c>
    </row>
    <row r="644" spans="1:18" x14ac:dyDescent="0.35">
      <c r="A644">
        <v>202165</v>
      </c>
      <c r="B644" s="3">
        <v>45485</v>
      </c>
      <c r="C644">
        <v>131042</v>
      </c>
      <c r="D644">
        <v>100250</v>
      </c>
      <c r="E644" t="s">
        <v>781</v>
      </c>
      <c r="F644" t="s">
        <v>797</v>
      </c>
      <c r="G644">
        <v>2</v>
      </c>
      <c r="H644" t="str" cm="1">
        <f t="array" ref="H644">_xlfn._ARRAY(_xlfn._ARRAYROW(_xlfn._xlws.FILTER(tblSizes[[Size]:[Qty]],(tblSizes[Order ID]=tblSales[[#This Row],[Order ID]])*(tblSizes[Product]=tblSales[[#This Row],[Product Name]]),"")))</f>
        <v/>
      </c>
      <c r="I644" s="5">
        <v>189</v>
      </c>
      <c r="J644" t="s">
        <v>783</v>
      </c>
      <c r="K644" t="s">
        <v>784</v>
      </c>
      <c r="L644" s="6">
        <v>0.1</v>
      </c>
      <c r="M644" s="5">
        <v>37.800000000000004</v>
      </c>
      <c r="N644" s="7">
        <v>340.2</v>
      </c>
      <c r="O644">
        <f ca="1">IF(LEFT(tblSales[[#This Row],[Category]],1)="A",RANDBETWEEN(1,4),RANDBETWEEN(2,7))</f>
        <v>3</v>
      </c>
      <c r="P644" s="7" t="str">
        <f>IF(COUNTIF($A$2:A644,A644)=1,SUMIFS(tblSales[Revenue],tblSales[Order ID],tblSales[[#This Row],[Order ID]]),"")</f>
        <v/>
      </c>
      <c r="Q644" t="str">
        <f>TEXT(tblSales[[#This Row],[Date]],"ddd")</f>
        <v>Fri</v>
      </c>
      <c r="R644">
        <f>1/COUNTIF(tblSales[Order ID],tblSales[[#This Row],[Order ID]])</f>
        <v>0.5</v>
      </c>
    </row>
    <row r="645" spans="1:18" x14ac:dyDescent="0.35">
      <c r="A645">
        <v>202166</v>
      </c>
      <c r="B645" s="3">
        <v>45486</v>
      </c>
      <c r="C645">
        <v>118008</v>
      </c>
      <c r="D645">
        <v>100250</v>
      </c>
      <c r="E645" t="s">
        <v>781</v>
      </c>
      <c r="F645" t="s">
        <v>797</v>
      </c>
      <c r="G645">
        <v>1</v>
      </c>
      <c r="H645" t="str" cm="1">
        <f t="array" ref="H645">_xlfn._ARRAY(_xlfn._ARRAYROW(_xlfn._xlws.FILTER(tblSizes[[Size]:[Qty]],(tblSizes[Order ID]=tblSales[[#This Row],[Order ID]])*(tblSizes[Product]=tblSales[[#This Row],[Product Name]]),"")))</f>
        <v/>
      </c>
      <c r="I645" s="5">
        <v>189</v>
      </c>
      <c r="J645" t="s">
        <v>775</v>
      </c>
      <c r="K645" t="s">
        <v>776</v>
      </c>
      <c r="L645" s="6" t="s">
        <v>776</v>
      </c>
      <c r="M645" s="5">
        <v>0</v>
      </c>
      <c r="N645" s="7">
        <v>189</v>
      </c>
      <c r="O645">
        <f ca="1">IF(LEFT(tblSales[[#This Row],[Category]],1)="A",RANDBETWEEN(1,4),RANDBETWEEN(2,7))</f>
        <v>3</v>
      </c>
      <c r="P645" s="7">
        <f>IF(COUNTIF($A$2:A645,A645)=1,SUMIFS(tblSales[Revenue],tblSales[Order ID],tblSales[[#This Row],[Order ID]]),"")</f>
        <v>189</v>
      </c>
      <c r="Q645" t="str">
        <f>TEXT(tblSales[[#This Row],[Date]],"ddd")</f>
        <v>Sat</v>
      </c>
      <c r="R645">
        <f>1/COUNTIF(tblSales[Order ID],tblSales[[#This Row],[Order ID]])</f>
        <v>1</v>
      </c>
    </row>
    <row r="646" spans="1:18" x14ac:dyDescent="0.35">
      <c r="A646">
        <v>202167</v>
      </c>
      <c r="B646" s="3">
        <v>45492</v>
      </c>
      <c r="C646">
        <v>108046</v>
      </c>
      <c r="D646">
        <v>300191</v>
      </c>
      <c r="E646" t="s">
        <v>773</v>
      </c>
      <c r="F646" t="s">
        <v>791</v>
      </c>
      <c r="G646">
        <v>5</v>
      </c>
      <c r="H646" t="str" cm="1">
        <f t="array" ref="H646">_xlfn._ARRAY(_xlfn._ARRAYROW(_xlfn._xlws.FILTER(tblSizes[[Size]:[Qty]],(tblSizes[Order ID]=tblSales[[#This Row],[Order ID]])*(tblSizes[Product]=tblSales[[#This Row],[Product Name]]),"")))</f>
        <v/>
      </c>
      <c r="I646" s="5">
        <v>21.99</v>
      </c>
      <c r="J646" t="s">
        <v>775</v>
      </c>
      <c r="K646" t="s">
        <v>776</v>
      </c>
      <c r="L646" s="6" t="s">
        <v>776</v>
      </c>
      <c r="M646" s="5">
        <v>0</v>
      </c>
      <c r="N646" s="7">
        <v>109.94999999999999</v>
      </c>
      <c r="O646">
        <f ca="1">IF(LEFT(tblSales[[#This Row],[Category]],1)="A",RANDBETWEEN(1,4),RANDBETWEEN(2,7))</f>
        <v>3</v>
      </c>
      <c r="P646" s="7">
        <f>IF(COUNTIF($A$2:A646,A646)=1,SUMIFS(tblSales[Revenue],tblSales[Order ID],tblSales[[#This Row],[Order ID]]),"")</f>
        <v>257.89</v>
      </c>
      <c r="Q646" t="str">
        <f>TEXT(tblSales[[#This Row],[Date]],"ddd")</f>
        <v>Fri</v>
      </c>
      <c r="R646">
        <f>1/COUNTIF(tblSales[Order ID],tblSales[[#This Row],[Order ID]])</f>
        <v>0.25</v>
      </c>
    </row>
    <row r="647" spans="1:18" x14ac:dyDescent="0.35">
      <c r="A647">
        <v>202167</v>
      </c>
      <c r="B647" s="3">
        <v>45492</v>
      </c>
      <c r="C647">
        <v>108046</v>
      </c>
      <c r="D647">
        <v>300191</v>
      </c>
      <c r="E647" t="s">
        <v>773</v>
      </c>
      <c r="F647" t="s">
        <v>791</v>
      </c>
      <c r="G647">
        <v>4</v>
      </c>
      <c r="H647" t="str" cm="1">
        <f t="array" ref="H647">_xlfn._ARRAY(_xlfn._ARRAYROW(_xlfn._xlws.FILTER(tblSizes[[Size]:[Qty]],(tblSizes[Order ID]=tblSales[[#This Row],[Order ID]])*(tblSizes[Product]=tblSales[[#This Row],[Product Name]]),"")))</f>
        <v/>
      </c>
      <c r="I647" s="5">
        <v>21.99</v>
      </c>
      <c r="J647" t="s">
        <v>775</v>
      </c>
      <c r="K647" t="s">
        <v>776</v>
      </c>
      <c r="L647" s="6" t="s">
        <v>776</v>
      </c>
      <c r="M647" s="5">
        <v>0</v>
      </c>
      <c r="N647" s="7">
        <v>87.96</v>
      </c>
      <c r="O647">
        <f ca="1">IF(LEFT(tblSales[[#This Row],[Category]],1)="A",RANDBETWEEN(1,4),RANDBETWEEN(2,7))</f>
        <v>1</v>
      </c>
      <c r="P647" s="7" t="str">
        <f>IF(COUNTIF($A$2:A647,A647)=1,SUMIFS(tblSales[Revenue],tblSales[Order ID],tblSales[[#This Row],[Order ID]]),"")</f>
        <v/>
      </c>
      <c r="Q647" t="str">
        <f>TEXT(tblSales[[#This Row],[Date]],"ddd")</f>
        <v>Fri</v>
      </c>
      <c r="R647">
        <f>1/COUNTIF(tblSales[Order ID],tblSales[[#This Row],[Order ID]])</f>
        <v>0.25</v>
      </c>
    </row>
    <row r="648" spans="1:18" x14ac:dyDescent="0.35">
      <c r="A648">
        <v>202167</v>
      </c>
      <c r="B648" s="3">
        <v>45492</v>
      </c>
      <c r="C648">
        <v>108046</v>
      </c>
      <c r="D648">
        <v>300185</v>
      </c>
      <c r="E648" t="s">
        <v>773</v>
      </c>
      <c r="F648" t="s">
        <v>787</v>
      </c>
      <c r="G648">
        <v>1</v>
      </c>
      <c r="H648" t="str" cm="1">
        <f t="array" ref="H648">_xlfn._ARRAY(_xlfn._ARRAYROW(_xlfn._xlws.FILTER(tblSizes[[Size]:[Qty]],(tblSizes[Order ID]=tblSales[[#This Row],[Order ID]])*(tblSizes[Product]=tblSales[[#This Row],[Product Name]]),"")))</f>
        <v/>
      </c>
      <c r="I648" s="5">
        <v>29.99</v>
      </c>
      <c r="J648" t="s">
        <v>775</v>
      </c>
      <c r="K648" t="s">
        <v>776</v>
      </c>
      <c r="L648" s="6" t="s">
        <v>776</v>
      </c>
      <c r="M648" s="5">
        <v>0</v>
      </c>
      <c r="N648" s="7">
        <v>29.99</v>
      </c>
      <c r="O648">
        <f ca="1">IF(LEFT(tblSales[[#This Row],[Category]],1)="A",RANDBETWEEN(1,4),RANDBETWEEN(2,7))</f>
        <v>3</v>
      </c>
      <c r="P648" s="7" t="str">
        <f>IF(COUNTIF($A$2:A648,A648)=1,SUMIFS(tblSales[Revenue],tblSales[Order ID],tblSales[[#This Row],[Order ID]]),"")</f>
        <v/>
      </c>
      <c r="Q648" t="str">
        <f>TEXT(tblSales[[#This Row],[Date]],"ddd")</f>
        <v>Fri</v>
      </c>
      <c r="R648">
        <f>1/COUNTIF(tblSales[Order ID],tblSales[[#This Row],[Order ID]])</f>
        <v>0.25</v>
      </c>
    </row>
    <row r="649" spans="1:18" x14ac:dyDescent="0.35">
      <c r="A649">
        <v>202167</v>
      </c>
      <c r="B649" s="3">
        <v>45492</v>
      </c>
      <c r="C649">
        <v>108046</v>
      </c>
      <c r="D649">
        <v>300185</v>
      </c>
      <c r="E649" t="s">
        <v>773</v>
      </c>
      <c r="F649" t="s">
        <v>787</v>
      </c>
      <c r="G649">
        <v>1</v>
      </c>
      <c r="H649" t="str" cm="1">
        <f t="array" ref="H649">_xlfn._ARRAY(_xlfn._ARRAYROW(_xlfn._xlws.FILTER(tblSizes[[Size]:[Qty]],(tblSizes[Order ID]=tblSales[[#This Row],[Order ID]])*(tblSizes[Product]=tblSales[[#This Row],[Product Name]]),"")))</f>
        <v/>
      </c>
      <c r="I649" s="5">
        <v>29.99</v>
      </c>
      <c r="J649" t="s">
        <v>775</v>
      </c>
      <c r="K649" t="s">
        <v>776</v>
      </c>
      <c r="L649" s="6" t="s">
        <v>776</v>
      </c>
      <c r="M649" s="5">
        <v>0</v>
      </c>
      <c r="N649" s="7">
        <v>29.99</v>
      </c>
      <c r="O649">
        <f ca="1">IF(LEFT(tblSales[[#This Row],[Category]],1)="A",RANDBETWEEN(1,4),RANDBETWEEN(2,7))</f>
        <v>1</v>
      </c>
      <c r="P649" s="7" t="str">
        <f>IF(COUNTIF($A$2:A649,A649)=1,SUMIFS(tblSales[Revenue],tblSales[Order ID],tblSales[[#This Row],[Order ID]]),"")</f>
        <v/>
      </c>
      <c r="Q649" t="str">
        <f>TEXT(tblSales[[#This Row],[Date]],"ddd")</f>
        <v>Fri</v>
      </c>
      <c r="R649">
        <f>1/COUNTIF(tblSales[Order ID],tblSales[[#This Row],[Order ID]])</f>
        <v>0.25</v>
      </c>
    </row>
    <row r="650" spans="1:18" x14ac:dyDescent="0.35">
      <c r="A650">
        <v>202168</v>
      </c>
      <c r="B650" s="3">
        <v>45481</v>
      </c>
      <c r="C650">
        <v>130360</v>
      </c>
      <c r="D650">
        <v>200559</v>
      </c>
      <c r="E650" t="s">
        <v>777</v>
      </c>
      <c r="F650" t="s">
        <v>780</v>
      </c>
      <c r="G650">
        <v>2</v>
      </c>
      <c r="H650" t="str" cm="1">
        <f t="array" ref="H650">_xlfn._ARRAY(_xlfn._ARRAYROW(_xlfn._xlws.FILTER(tblSizes[[Size]:[Qty]],(tblSizes[Order ID]=tblSales[[#This Row],[Order ID]])*(tblSizes[Product]=tblSales[[#This Row],[Product Name]]),"")))</f>
        <v/>
      </c>
      <c r="I650" s="5">
        <v>59.99</v>
      </c>
      <c r="J650" t="s">
        <v>775</v>
      </c>
      <c r="K650" t="s">
        <v>776</v>
      </c>
      <c r="L650" s="6" t="s">
        <v>776</v>
      </c>
      <c r="M650" s="5">
        <v>0</v>
      </c>
      <c r="N650" s="7">
        <v>119.98</v>
      </c>
      <c r="O650">
        <f ca="1">IF(LEFT(tblSales[[#This Row],[Category]],1)="A",RANDBETWEEN(1,4),RANDBETWEEN(2,7))</f>
        <v>3</v>
      </c>
      <c r="P650" s="7">
        <f>IF(COUNTIF($A$2:A650,A650)=1,SUMIFS(tblSales[Revenue],tblSales[Order ID],tblSales[[#This Row],[Order ID]]),"")</f>
        <v>119.98</v>
      </c>
      <c r="Q650" t="str">
        <f>TEXT(tblSales[[#This Row],[Date]],"ddd")</f>
        <v>Mon</v>
      </c>
      <c r="R650">
        <f>1/COUNTIF(tblSales[Order ID],tblSales[[#This Row],[Order ID]])</f>
        <v>1</v>
      </c>
    </row>
    <row r="651" spans="1:18" x14ac:dyDescent="0.35">
      <c r="A651">
        <v>202169</v>
      </c>
      <c r="B651" s="3">
        <v>45482</v>
      </c>
      <c r="C651">
        <v>127808</v>
      </c>
      <c r="D651">
        <v>200549</v>
      </c>
      <c r="E651" t="s">
        <v>777</v>
      </c>
      <c r="F651" t="s">
        <v>778</v>
      </c>
      <c r="G651">
        <v>3</v>
      </c>
      <c r="H651" t="str" cm="1">
        <f t="array" ref="H651">_xlfn._ARRAY(_xlfn._ARRAYROW(_xlfn._xlws.FILTER(tblSizes[[Size]:[Qty]],(tblSizes[Order ID]=tblSales[[#This Row],[Order ID]])*(tblSizes[Product]=tblSales[[#This Row],[Product Name]]),"")))</f>
        <v/>
      </c>
      <c r="I651" s="5">
        <v>18.989999999999998</v>
      </c>
      <c r="J651" t="s">
        <v>775</v>
      </c>
      <c r="K651" t="s">
        <v>776</v>
      </c>
      <c r="L651" s="6" t="s">
        <v>776</v>
      </c>
      <c r="M651" s="5">
        <v>0</v>
      </c>
      <c r="N651" s="7">
        <v>56.97</v>
      </c>
      <c r="O651">
        <f ca="1">IF(LEFT(tblSales[[#This Row],[Category]],1)="A",RANDBETWEEN(1,4),RANDBETWEEN(2,7))</f>
        <v>4</v>
      </c>
      <c r="P651" s="7">
        <f>IF(COUNTIF($A$2:A651,A651)=1,SUMIFS(tblSales[Revenue],tblSales[Order ID],tblSales[[#This Row],[Order ID]]),"")</f>
        <v>2716.96</v>
      </c>
      <c r="Q651" t="str">
        <f>TEXT(tblSales[[#This Row],[Date]],"ddd")</f>
        <v>Tue</v>
      </c>
      <c r="R651">
        <f>1/COUNTIF(tblSales[Order ID],tblSales[[#This Row],[Order ID]])</f>
        <v>0.2</v>
      </c>
    </row>
    <row r="652" spans="1:18" x14ac:dyDescent="0.35">
      <c r="A652">
        <v>202169</v>
      </c>
      <c r="B652" s="3">
        <v>45482</v>
      </c>
      <c r="C652">
        <v>127808</v>
      </c>
      <c r="D652">
        <v>300188</v>
      </c>
      <c r="E652" t="s">
        <v>773</v>
      </c>
      <c r="F652" t="s">
        <v>804</v>
      </c>
      <c r="G652">
        <v>1</v>
      </c>
      <c r="H652" t="str" cm="1">
        <f t="array" ref="H652">_xlfn._ARRAY(_xlfn._ARRAYROW(_xlfn._xlws.FILTER(tblSizes[[Size]:[Qty]],(tblSizes[Order ID]=tblSales[[#This Row],[Order ID]])*(tblSizes[Product]=tblSales[[#This Row],[Product Name]]),"")))</f>
        <v/>
      </c>
      <c r="I652" s="5">
        <v>64.989999999999995</v>
      </c>
      <c r="J652" t="s">
        <v>775</v>
      </c>
      <c r="K652" t="s">
        <v>776</v>
      </c>
      <c r="L652" s="6" t="s">
        <v>776</v>
      </c>
      <c r="M652" s="5">
        <v>0</v>
      </c>
      <c r="N652" s="7">
        <v>64.989999999999995</v>
      </c>
      <c r="O652">
        <f ca="1">IF(LEFT(tblSales[[#This Row],[Category]],1)="A",RANDBETWEEN(1,4),RANDBETWEEN(2,7))</f>
        <v>4</v>
      </c>
      <c r="P652" s="7" t="str">
        <f>IF(COUNTIF($A$2:A652,A652)=1,SUMIFS(tblSales[Revenue],tblSales[Order ID],tblSales[[#This Row],[Order ID]]),"")</f>
        <v/>
      </c>
      <c r="Q652" t="str">
        <f>TEXT(tblSales[[#This Row],[Date]],"ddd")</f>
        <v>Tue</v>
      </c>
      <c r="R652">
        <f>1/COUNTIF(tblSales[Order ID],tblSales[[#This Row],[Order ID]])</f>
        <v>0.2</v>
      </c>
    </row>
    <row r="653" spans="1:18" x14ac:dyDescent="0.35">
      <c r="A653">
        <v>202169</v>
      </c>
      <c r="B653" s="3">
        <v>45482</v>
      </c>
      <c r="C653">
        <v>127808</v>
      </c>
      <c r="D653">
        <v>100252</v>
      </c>
      <c r="E653" t="s">
        <v>781</v>
      </c>
      <c r="F653" t="s">
        <v>785</v>
      </c>
      <c r="G653">
        <v>1</v>
      </c>
      <c r="H653" t="str" cm="1">
        <f t="array" ref="H653">_xlfn._ARRAY(_xlfn._ARRAYROW(_xlfn._xlws.FILTER(tblSizes[[Size]:[Qty]],(tblSizes[Order ID]=tblSales[[#This Row],[Order ID]])*(tblSizes[Product]=tblSales[[#This Row],[Product Name]]),"")))</f>
        <v/>
      </c>
      <c r="I653" s="5">
        <v>449</v>
      </c>
      <c r="J653" t="s">
        <v>775</v>
      </c>
      <c r="K653" t="s">
        <v>776</v>
      </c>
      <c r="L653" s="6" t="s">
        <v>776</v>
      </c>
      <c r="M653" s="5">
        <v>0</v>
      </c>
      <c r="N653" s="7">
        <v>449</v>
      </c>
      <c r="O653">
        <f ca="1">IF(LEFT(tblSales[[#This Row],[Category]],1)="A",RANDBETWEEN(1,4),RANDBETWEEN(2,7))</f>
        <v>6</v>
      </c>
      <c r="P653" s="7" t="str">
        <f>IF(COUNTIF($A$2:A653,A653)=1,SUMIFS(tblSales[Revenue],tblSales[Order ID],tblSales[[#This Row],[Order ID]]),"")</f>
        <v/>
      </c>
      <c r="Q653" t="str">
        <f>TEXT(tblSales[[#This Row],[Date]],"ddd")</f>
        <v>Tue</v>
      </c>
      <c r="R653">
        <f>1/COUNTIF(tblSales[Order ID],tblSales[[#This Row],[Order ID]])</f>
        <v>0.2</v>
      </c>
    </row>
    <row r="654" spans="1:18" x14ac:dyDescent="0.35">
      <c r="A654">
        <v>202169</v>
      </c>
      <c r="B654" s="3">
        <v>45482</v>
      </c>
      <c r="C654">
        <v>127808</v>
      </c>
      <c r="D654">
        <v>100252</v>
      </c>
      <c r="E654" t="s">
        <v>781</v>
      </c>
      <c r="F654" t="s">
        <v>785</v>
      </c>
      <c r="G654">
        <v>3</v>
      </c>
      <c r="H654" t="str" cm="1">
        <f t="array" ref="H654">_xlfn._ARRAY(_xlfn._ARRAYROW(_xlfn._xlws.FILTER(tblSizes[[Size]:[Qty]],(tblSizes[Order ID]=tblSales[[#This Row],[Order ID]])*(tblSizes[Product]=tblSales[[#This Row],[Product Name]]),"")))</f>
        <v/>
      </c>
      <c r="I654" s="5">
        <v>449</v>
      </c>
      <c r="J654" t="s">
        <v>775</v>
      </c>
      <c r="K654" t="s">
        <v>776</v>
      </c>
      <c r="L654" s="6" t="s">
        <v>776</v>
      </c>
      <c r="M654" s="5">
        <v>0</v>
      </c>
      <c r="N654" s="7">
        <v>1347</v>
      </c>
      <c r="O654">
        <f ca="1">IF(LEFT(tblSales[[#This Row],[Category]],1)="A",RANDBETWEEN(1,4),RANDBETWEEN(2,7))</f>
        <v>2</v>
      </c>
      <c r="P654" s="7" t="str">
        <f>IF(COUNTIF($A$2:A654,A654)=1,SUMIFS(tblSales[Revenue],tblSales[Order ID],tblSales[[#This Row],[Order ID]]),"")</f>
        <v/>
      </c>
      <c r="Q654" t="str">
        <f>TEXT(tblSales[[#This Row],[Date]],"ddd")</f>
        <v>Tue</v>
      </c>
      <c r="R654">
        <f>1/COUNTIF(tblSales[Order ID],tblSales[[#This Row],[Order ID]])</f>
        <v>0.2</v>
      </c>
    </row>
    <row r="655" spans="1:18" x14ac:dyDescent="0.35">
      <c r="A655">
        <v>202169</v>
      </c>
      <c r="B655" s="3">
        <v>45482</v>
      </c>
      <c r="C655">
        <v>127808</v>
      </c>
      <c r="D655">
        <v>100254</v>
      </c>
      <c r="E655" t="s">
        <v>781</v>
      </c>
      <c r="F655" t="s">
        <v>789</v>
      </c>
      <c r="G655">
        <v>1</v>
      </c>
      <c r="H655" t="str" cm="1">
        <f t="array" ref="H655">_xlfn._ARRAY(_xlfn._ARRAYROW(_xlfn._xlws.FILTER(tblSizes[[Size]:[Qty]],(tblSizes[Order ID]=tblSales[[#This Row],[Order ID]])*(tblSizes[Product]=tblSales[[#This Row],[Product Name]]),"")))</f>
        <v/>
      </c>
      <c r="I655" s="5">
        <v>799</v>
      </c>
      <c r="J655" t="s">
        <v>775</v>
      </c>
      <c r="K655" t="s">
        <v>776</v>
      </c>
      <c r="L655" s="6" t="s">
        <v>776</v>
      </c>
      <c r="M655" s="5">
        <v>0</v>
      </c>
      <c r="N655" s="7">
        <v>799</v>
      </c>
      <c r="O655">
        <f ca="1">IF(LEFT(tblSales[[#This Row],[Category]],1)="A",RANDBETWEEN(1,4),RANDBETWEEN(2,7))</f>
        <v>2</v>
      </c>
      <c r="P655" s="7" t="str">
        <f>IF(COUNTIF($A$2:A655,A655)=1,SUMIFS(tblSales[Revenue],tblSales[Order ID],tblSales[[#This Row],[Order ID]]),"")</f>
        <v/>
      </c>
      <c r="Q655" t="str">
        <f>TEXT(tblSales[[#This Row],[Date]],"ddd")</f>
        <v>Tue</v>
      </c>
      <c r="R655">
        <f>1/COUNTIF(tblSales[Order ID],tblSales[[#This Row],[Order ID]])</f>
        <v>0.2</v>
      </c>
    </row>
    <row r="656" spans="1:18" x14ac:dyDescent="0.35">
      <c r="A656">
        <v>202170</v>
      </c>
      <c r="B656" s="3">
        <v>45492</v>
      </c>
      <c r="C656">
        <v>120372</v>
      </c>
      <c r="D656">
        <v>200551</v>
      </c>
      <c r="E656" t="s">
        <v>777</v>
      </c>
      <c r="F656" t="s">
        <v>807</v>
      </c>
      <c r="G656">
        <v>1</v>
      </c>
      <c r="H656" t="str" cm="1">
        <f t="array" ref="H656">_xlfn._ARRAY(_xlfn._ARRAYROW(_xlfn._xlws.FILTER(tblSizes[[Size]:[Qty]],(tblSizes[Order ID]=tblSales[[#This Row],[Order ID]])*(tblSizes[Product]=tblSales[[#This Row],[Product Name]]),"")))</f>
        <v/>
      </c>
      <c r="I656" s="5">
        <v>79.989999999999995</v>
      </c>
      <c r="J656" t="s">
        <v>775</v>
      </c>
      <c r="K656" t="s">
        <v>776</v>
      </c>
      <c r="L656" s="6" t="s">
        <v>776</v>
      </c>
      <c r="M656" s="5">
        <v>0</v>
      </c>
      <c r="N656" s="7">
        <v>79.989999999999995</v>
      </c>
      <c r="O656">
        <f ca="1">IF(LEFT(tblSales[[#This Row],[Category]],1)="A",RANDBETWEEN(1,4),RANDBETWEEN(2,7))</f>
        <v>2</v>
      </c>
      <c r="P656" s="7">
        <f>IF(COUNTIF($A$2:A656,A656)=1,SUMIFS(tblSales[Revenue],tblSales[Order ID],tblSales[[#This Row],[Order ID]]),"")</f>
        <v>285.93</v>
      </c>
      <c r="Q656" t="str">
        <f>TEXT(tblSales[[#This Row],[Date]],"ddd")</f>
        <v>Fri</v>
      </c>
      <c r="R656">
        <f>1/COUNTIF(tblSales[Order ID],tblSales[[#This Row],[Order ID]])</f>
        <v>0.2</v>
      </c>
    </row>
    <row r="657" spans="1:18" x14ac:dyDescent="0.35">
      <c r="A657">
        <v>202170</v>
      </c>
      <c r="B657" s="3">
        <v>45492</v>
      </c>
      <c r="C657">
        <v>120372</v>
      </c>
      <c r="D657">
        <v>300185</v>
      </c>
      <c r="E657" t="s">
        <v>773</v>
      </c>
      <c r="F657" t="s">
        <v>787</v>
      </c>
      <c r="G657">
        <v>1</v>
      </c>
      <c r="H657" t="str" cm="1">
        <f t="array" ref="H657">_xlfn._ARRAY(_xlfn._ARRAYROW(_xlfn._xlws.FILTER(tblSizes[[Size]:[Qty]],(tblSizes[Order ID]=tblSales[[#This Row],[Order ID]])*(tblSizes[Product]=tblSales[[#This Row],[Product Name]]),"")))</f>
        <v/>
      </c>
      <c r="I657" s="5">
        <v>29.99</v>
      </c>
      <c r="J657" t="s">
        <v>775</v>
      </c>
      <c r="K657" t="s">
        <v>776</v>
      </c>
      <c r="L657" s="6" t="s">
        <v>776</v>
      </c>
      <c r="M657" s="5">
        <v>0</v>
      </c>
      <c r="N657" s="7">
        <v>29.99</v>
      </c>
      <c r="O657">
        <f ca="1">IF(LEFT(tblSales[[#This Row],[Category]],1)="A",RANDBETWEEN(1,4),RANDBETWEEN(2,7))</f>
        <v>2</v>
      </c>
      <c r="P657" s="7" t="str">
        <f>IF(COUNTIF($A$2:A657,A657)=1,SUMIFS(tblSales[Revenue],tblSales[Order ID],tblSales[[#This Row],[Order ID]]),"")</f>
        <v/>
      </c>
      <c r="Q657" t="str">
        <f>TEXT(tblSales[[#This Row],[Date]],"ddd")</f>
        <v>Fri</v>
      </c>
      <c r="R657">
        <f>1/COUNTIF(tblSales[Order ID],tblSales[[#This Row],[Order ID]])</f>
        <v>0.2</v>
      </c>
    </row>
    <row r="658" spans="1:18" x14ac:dyDescent="0.35">
      <c r="A658">
        <v>202170</v>
      </c>
      <c r="B658" s="3">
        <v>45492</v>
      </c>
      <c r="C658">
        <v>120372</v>
      </c>
      <c r="D658">
        <v>300191</v>
      </c>
      <c r="E658" t="s">
        <v>773</v>
      </c>
      <c r="F658" t="s">
        <v>791</v>
      </c>
      <c r="G658">
        <v>3</v>
      </c>
      <c r="H658" t="str" cm="1">
        <f t="array" ref="H658">_xlfn._ARRAY(_xlfn._ARRAYROW(_xlfn._xlws.FILTER(tblSizes[[Size]:[Qty]],(tblSizes[Order ID]=tblSales[[#This Row],[Order ID]])*(tblSizes[Product]=tblSales[[#This Row],[Product Name]]),"")))</f>
        <v/>
      </c>
      <c r="I658" s="5">
        <v>21.99</v>
      </c>
      <c r="J658" t="s">
        <v>775</v>
      </c>
      <c r="K658" t="s">
        <v>776</v>
      </c>
      <c r="L658" s="6" t="s">
        <v>776</v>
      </c>
      <c r="M658" s="5">
        <v>0</v>
      </c>
      <c r="N658" s="7">
        <v>65.97</v>
      </c>
      <c r="O658">
        <f ca="1">IF(LEFT(tblSales[[#This Row],[Category]],1)="A",RANDBETWEEN(1,4),RANDBETWEEN(2,7))</f>
        <v>2</v>
      </c>
      <c r="P658" s="7" t="str">
        <f>IF(COUNTIF($A$2:A658,A658)=1,SUMIFS(tblSales[Revenue],tblSales[Order ID],tblSales[[#This Row],[Order ID]]),"")</f>
        <v/>
      </c>
      <c r="Q658" t="str">
        <f>TEXT(tblSales[[#This Row],[Date]],"ddd")</f>
        <v>Fri</v>
      </c>
      <c r="R658">
        <f>1/COUNTIF(tblSales[Order ID],tblSales[[#This Row],[Order ID]])</f>
        <v>0.2</v>
      </c>
    </row>
    <row r="659" spans="1:18" x14ac:dyDescent="0.35">
      <c r="A659">
        <v>202170</v>
      </c>
      <c r="B659" s="3">
        <v>45492</v>
      </c>
      <c r="C659">
        <v>120372</v>
      </c>
      <c r="D659">
        <v>200552</v>
      </c>
      <c r="E659" t="s">
        <v>777</v>
      </c>
      <c r="F659" t="s">
        <v>798</v>
      </c>
      <c r="G659">
        <v>1</v>
      </c>
      <c r="H659" t="str" cm="1">
        <f t="array" ref="H659">_xlfn._ARRAY(_xlfn._ARRAYROW(_xlfn._xlws.FILTER(tblSizes[[Size]:[Qty]],(tblSizes[Order ID]=tblSales[[#This Row],[Order ID]])*(tblSizes[Product]=tblSales[[#This Row],[Product Name]]),"")))</f>
        <v/>
      </c>
      <c r="I659" s="5">
        <v>49.99</v>
      </c>
      <c r="J659" t="s">
        <v>775</v>
      </c>
      <c r="K659" t="s">
        <v>776</v>
      </c>
      <c r="L659" s="6" t="s">
        <v>776</v>
      </c>
      <c r="M659" s="5">
        <v>0</v>
      </c>
      <c r="N659" s="7">
        <v>49.99</v>
      </c>
      <c r="O659">
        <f ca="1">IF(LEFT(tblSales[[#This Row],[Category]],1)="A",RANDBETWEEN(1,4),RANDBETWEEN(2,7))</f>
        <v>4</v>
      </c>
      <c r="P659" s="7" t="str">
        <f>IF(COUNTIF($A$2:A659,A659)=1,SUMIFS(tblSales[Revenue],tblSales[Order ID],tblSales[[#This Row],[Order ID]]),"")</f>
        <v/>
      </c>
      <c r="Q659" t="str">
        <f>TEXT(tblSales[[#This Row],[Date]],"ddd")</f>
        <v>Fri</v>
      </c>
      <c r="R659">
        <f>1/COUNTIF(tblSales[Order ID],tblSales[[#This Row],[Order ID]])</f>
        <v>0.2</v>
      </c>
    </row>
    <row r="660" spans="1:18" x14ac:dyDescent="0.35">
      <c r="A660">
        <v>202170</v>
      </c>
      <c r="B660" s="3">
        <v>45492</v>
      </c>
      <c r="C660">
        <v>120372</v>
      </c>
      <c r="D660">
        <v>200559</v>
      </c>
      <c r="E660" t="s">
        <v>777</v>
      </c>
      <c r="F660" t="s">
        <v>780</v>
      </c>
      <c r="G660">
        <v>1</v>
      </c>
      <c r="H660" t="str" cm="1">
        <f t="array" ref="H660">_xlfn._ARRAY(_xlfn._ARRAYROW(_xlfn._xlws.FILTER(tblSizes[[Size]:[Qty]],(tblSizes[Order ID]=tblSales[[#This Row],[Order ID]])*(tblSizes[Product]=tblSales[[#This Row],[Product Name]]),"")))</f>
        <v/>
      </c>
      <c r="I660" s="5">
        <v>59.99</v>
      </c>
      <c r="J660" t="s">
        <v>775</v>
      </c>
      <c r="K660" t="s">
        <v>776</v>
      </c>
      <c r="L660" s="6" t="s">
        <v>776</v>
      </c>
      <c r="M660" s="5">
        <v>0</v>
      </c>
      <c r="N660" s="7">
        <v>59.99</v>
      </c>
      <c r="O660">
        <f ca="1">IF(LEFT(tblSales[[#This Row],[Category]],1)="A",RANDBETWEEN(1,4),RANDBETWEEN(2,7))</f>
        <v>1</v>
      </c>
      <c r="P660" s="7" t="str">
        <f>IF(COUNTIF($A$2:A660,A660)=1,SUMIFS(tblSales[Revenue],tblSales[Order ID],tblSales[[#This Row],[Order ID]]),"")</f>
        <v/>
      </c>
      <c r="Q660" t="str">
        <f>TEXT(tblSales[[#This Row],[Date]],"ddd")</f>
        <v>Fri</v>
      </c>
      <c r="R660">
        <f>1/COUNTIF(tblSales[Order ID],tblSales[[#This Row],[Order ID]])</f>
        <v>0.2</v>
      </c>
    </row>
    <row r="661" spans="1:18" x14ac:dyDescent="0.35">
      <c r="A661">
        <v>202171</v>
      </c>
      <c r="B661" s="3">
        <v>45493</v>
      </c>
      <c r="C661">
        <v>102692</v>
      </c>
      <c r="D661">
        <v>200556</v>
      </c>
      <c r="E661" t="s">
        <v>777</v>
      </c>
      <c r="F661" t="s">
        <v>779</v>
      </c>
      <c r="G661">
        <v>1</v>
      </c>
      <c r="H661" t="str" cm="1">
        <f t="array" ref="H661">_xlfn._ARRAY(_xlfn._ARRAYROW(_xlfn._xlws.FILTER(tblSizes[[Size]:[Qty]],(tblSizes[Order ID]=tblSales[[#This Row],[Order ID]])*(tblSizes[Product]=tblSales[[#This Row],[Product Name]]),"")))</f>
        <v/>
      </c>
      <c r="I661" s="5">
        <v>64.989999999999995</v>
      </c>
      <c r="J661" t="s">
        <v>775</v>
      </c>
      <c r="K661" t="s">
        <v>776</v>
      </c>
      <c r="L661" s="6" t="s">
        <v>776</v>
      </c>
      <c r="M661" s="5">
        <v>0</v>
      </c>
      <c r="N661" s="7">
        <v>64.989999999999995</v>
      </c>
      <c r="O661">
        <f ca="1">IF(LEFT(tblSales[[#This Row],[Category]],1)="A",RANDBETWEEN(1,4),RANDBETWEEN(2,7))</f>
        <v>4</v>
      </c>
      <c r="P661" s="7">
        <f>IF(COUNTIF($A$2:A661,A661)=1,SUMIFS(tblSales[Revenue],tblSales[Order ID],tblSales[[#This Row],[Order ID]]),"")</f>
        <v>253.99</v>
      </c>
      <c r="Q661" t="str">
        <f>TEXT(tblSales[[#This Row],[Date]],"ddd")</f>
        <v>Sat</v>
      </c>
      <c r="R661">
        <f>1/COUNTIF(tblSales[Order ID],tblSales[[#This Row],[Order ID]])</f>
        <v>0.5</v>
      </c>
    </row>
    <row r="662" spans="1:18" x14ac:dyDescent="0.35">
      <c r="A662">
        <v>202171</v>
      </c>
      <c r="B662" s="3">
        <v>45493</v>
      </c>
      <c r="C662">
        <v>102692</v>
      </c>
      <c r="D662">
        <v>100250</v>
      </c>
      <c r="E662" t="s">
        <v>781</v>
      </c>
      <c r="F662" t="s">
        <v>797</v>
      </c>
      <c r="G662">
        <v>1</v>
      </c>
      <c r="H662" t="str" cm="1">
        <f t="array" ref="H662">_xlfn._ARRAY(_xlfn._ARRAYROW(_xlfn._xlws.FILTER(tblSizes[[Size]:[Qty]],(tblSizes[Order ID]=tblSales[[#This Row],[Order ID]])*(tblSizes[Product]=tblSales[[#This Row],[Product Name]]),"")))</f>
        <v/>
      </c>
      <c r="I662" s="5">
        <v>189</v>
      </c>
      <c r="J662" t="s">
        <v>775</v>
      </c>
      <c r="K662" t="s">
        <v>776</v>
      </c>
      <c r="L662" s="6" t="s">
        <v>776</v>
      </c>
      <c r="M662" s="5">
        <v>0</v>
      </c>
      <c r="N662" s="7">
        <v>189</v>
      </c>
      <c r="O662">
        <f ca="1">IF(LEFT(tblSales[[#This Row],[Category]],1)="A",RANDBETWEEN(1,4),RANDBETWEEN(2,7))</f>
        <v>7</v>
      </c>
      <c r="P662" s="7" t="str">
        <f>IF(COUNTIF($A$2:A662,A662)=1,SUMIFS(tblSales[Revenue],tblSales[Order ID],tblSales[[#This Row],[Order ID]]),"")</f>
        <v/>
      </c>
      <c r="Q662" t="str">
        <f>TEXT(tblSales[[#This Row],[Date]],"ddd")</f>
        <v>Sat</v>
      </c>
      <c r="R662">
        <f>1/COUNTIF(tblSales[Order ID],tblSales[[#This Row],[Order ID]])</f>
        <v>0.5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1606B-E6E1-48AE-AA62-EA64FBEA9DB6}">
  <dimension ref="A1:D13"/>
  <sheetViews>
    <sheetView workbookViewId="0">
      <selection activeCell="D8" sqref="D8"/>
    </sheetView>
  </sheetViews>
  <sheetFormatPr defaultRowHeight="14.5" x14ac:dyDescent="0.35"/>
  <cols>
    <col min="1" max="1" width="9.81640625" bestFit="1" customWidth="1"/>
    <col min="2" max="2" width="20.08984375" bestFit="1" customWidth="1"/>
  </cols>
  <sheetData>
    <row r="1" spans="1:4" x14ac:dyDescent="0.35">
      <c r="A1" t="s">
        <v>758</v>
      </c>
      <c r="B1" t="s">
        <v>816</v>
      </c>
      <c r="C1" t="s">
        <v>817</v>
      </c>
      <c r="D1" t="s">
        <v>756</v>
      </c>
    </row>
    <row r="2" spans="1:4" x14ac:dyDescent="0.35">
      <c r="A2">
        <v>202124</v>
      </c>
      <c r="B2" t="s">
        <v>787</v>
      </c>
      <c r="C2" t="s">
        <v>826</v>
      </c>
      <c r="D2">
        <v>3</v>
      </c>
    </row>
    <row r="3" spans="1:4" x14ac:dyDescent="0.35">
      <c r="A3">
        <v>202126</v>
      </c>
      <c r="B3" t="s">
        <v>791</v>
      </c>
      <c r="C3" t="s">
        <v>827</v>
      </c>
      <c r="D3">
        <v>1</v>
      </c>
    </row>
    <row r="4" spans="1:4" x14ac:dyDescent="0.35">
      <c r="A4">
        <v>202126</v>
      </c>
      <c r="B4" t="s">
        <v>804</v>
      </c>
      <c r="C4" t="s">
        <v>828</v>
      </c>
      <c r="D4">
        <v>2</v>
      </c>
    </row>
    <row r="5" spans="1:4" x14ac:dyDescent="0.35">
      <c r="A5">
        <v>202126</v>
      </c>
      <c r="B5" t="s">
        <v>804</v>
      </c>
      <c r="C5" t="s">
        <v>829</v>
      </c>
      <c r="D5">
        <v>2</v>
      </c>
    </row>
    <row r="6" spans="1:4" x14ac:dyDescent="0.35">
      <c r="A6">
        <v>202126</v>
      </c>
      <c r="B6" t="s">
        <v>804</v>
      </c>
      <c r="C6" t="s">
        <v>827</v>
      </c>
      <c r="D6">
        <v>1</v>
      </c>
    </row>
    <row r="7" spans="1:4" x14ac:dyDescent="0.35">
      <c r="A7">
        <v>202126</v>
      </c>
      <c r="B7" t="s">
        <v>787</v>
      </c>
      <c r="C7" t="s">
        <v>827</v>
      </c>
      <c r="D7">
        <v>2</v>
      </c>
    </row>
    <row r="8" spans="1:4" x14ac:dyDescent="0.35">
      <c r="A8">
        <v>202126</v>
      </c>
      <c r="B8" t="s">
        <v>787</v>
      </c>
      <c r="C8" t="s">
        <v>826</v>
      </c>
      <c r="D8">
        <v>1</v>
      </c>
    </row>
    <row r="9" spans="1:4" x14ac:dyDescent="0.35">
      <c r="A9">
        <v>202129</v>
      </c>
      <c r="B9" t="s">
        <v>791</v>
      </c>
      <c r="C9" t="s">
        <v>828</v>
      </c>
      <c r="D9">
        <v>1</v>
      </c>
    </row>
    <row r="10" spans="1:4" x14ac:dyDescent="0.35">
      <c r="A10">
        <v>202129</v>
      </c>
      <c r="B10" t="s">
        <v>791</v>
      </c>
      <c r="C10" t="s">
        <v>827</v>
      </c>
      <c r="D10">
        <v>1</v>
      </c>
    </row>
    <row r="11" spans="1:4" x14ac:dyDescent="0.35">
      <c r="A11">
        <v>202131</v>
      </c>
      <c r="B11" t="s">
        <v>787</v>
      </c>
      <c r="C11" t="s">
        <v>827</v>
      </c>
      <c r="D11">
        <v>1</v>
      </c>
    </row>
    <row r="12" spans="1:4" x14ac:dyDescent="0.35">
      <c r="A12">
        <v>202132</v>
      </c>
      <c r="B12" t="s">
        <v>787</v>
      </c>
      <c r="C12" t="s">
        <v>827</v>
      </c>
      <c r="D12">
        <v>2</v>
      </c>
    </row>
    <row r="13" spans="1:4" x14ac:dyDescent="0.35">
      <c r="A13">
        <v>202132</v>
      </c>
      <c r="B13" t="s">
        <v>787</v>
      </c>
      <c r="C13" t="s">
        <v>830</v>
      </c>
      <c r="D13">
        <v>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5EB2-248B-4051-8974-A14708F6C239}">
  <dimension ref="B2:B4"/>
  <sheetViews>
    <sheetView workbookViewId="0">
      <selection activeCell="B2" sqref="B2"/>
    </sheetView>
  </sheetViews>
  <sheetFormatPr defaultRowHeight="14.5" x14ac:dyDescent="0.35"/>
  <sheetData>
    <row r="2" spans="2:2" x14ac:dyDescent="0.35">
      <c r="B2" t="s">
        <v>23</v>
      </c>
    </row>
    <row r="3" spans="2:2" x14ac:dyDescent="0.35">
      <c r="B3" t="s">
        <v>24</v>
      </c>
    </row>
    <row r="4" spans="2:2" x14ac:dyDescent="0.35">
      <c r="B4" t="s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14AC6-1761-4832-AB27-C24C1C3DFC07}">
  <dimension ref="B1:W481"/>
  <sheetViews>
    <sheetView topLeftCell="D4" workbookViewId="0">
      <selection activeCell="H4" sqref="H4:O481"/>
    </sheetView>
  </sheetViews>
  <sheetFormatPr defaultRowHeight="14.5" x14ac:dyDescent="0.35"/>
  <cols>
    <col min="1" max="1" width="3.7265625" customWidth="1"/>
    <col min="2" max="2" width="16.54296875" customWidth="1"/>
    <col min="3" max="3" width="47.453125" bestFit="1" customWidth="1"/>
    <col min="4" max="6" width="9.1796875" customWidth="1"/>
    <col min="8" max="8" width="21.54296875" bestFit="1" customWidth="1"/>
    <col min="9" max="9" width="10.54296875" bestFit="1" customWidth="1"/>
    <col min="10" max="10" width="16.26953125" bestFit="1" customWidth="1"/>
    <col min="11" max="11" width="16.81640625" bestFit="1" customWidth="1"/>
    <col min="12" max="12" width="18" bestFit="1" customWidth="1"/>
    <col min="13" max="13" width="11.81640625" bestFit="1" customWidth="1"/>
    <col min="14" max="14" width="18" bestFit="1" customWidth="1"/>
    <col min="15" max="15" width="11" bestFit="1" customWidth="1"/>
    <col min="16" max="16" width="12" bestFit="1" customWidth="1"/>
    <col min="21" max="21" width="9.453125" bestFit="1" customWidth="1"/>
  </cols>
  <sheetData>
    <row r="1" spans="2:23" s="1" customFormat="1" ht="30" customHeight="1" x14ac:dyDescent="0.5">
      <c r="B1" s="1" t="s">
        <v>754</v>
      </c>
    </row>
    <row r="3" spans="2:23" x14ac:dyDescent="0.35">
      <c r="B3" t="s">
        <v>28</v>
      </c>
      <c r="C3" t="s">
        <v>755</v>
      </c>
      <c r="D3" t="s">
        <v>756</v>
      </c>
      <c r="H3" t="s">
        <v>26</v>
      </c>
      <c r="I3" t="s">
        <v>32</v>
      </c>
      <c r="J3" t="s">
        <v>33</v>
      </c>
      <c r="K3" t="s">
        <v>34</v>
      </c>
      <c r="L3" t="s">
        <v>740</v>
      </c>
      <c r="M3" t="s">
        <v>754</v>
      </c>
      <c r="N3" t="s">
        <v>35</v>
      </c>
      <c r="O3" t="s">
        <v>36</v>
      </c>
    </row>
    <row r="4" spans="2:23" x14ac:dyDescent="0.35">
      <c r="B4" t="s">
        <v>29</v>
      </c>
      <c r="C4" t="e" cm="1" vm="34">
        <f t="array" ref="C4">_xlfn._ARRAY(_xlfn._ARRAYROW(_xlfn._xlws.FILTER(tblCustomers5[[Location]:[Inventory]],tblCustomers5[Customer Name]=tblInventory[[#This Row],[Customer]])))</f>
        <v>#VALUE!</v>
      </c>
      <c r="H4" t="s">
        <v>598</v>
      </c>
      <c r="I4" s="3">
        <v>44507</v>
      </c>
      <c r="J4" t="s">
        <v>599</v>
      </c>
      <c r="K4" s="2">
        <v>5557914872</v>
      </c>
      <c r="L4" t="s">
        <v>741</v>
      </c>
      <c r="M4">
        <v>35</v>
      </c>
      <c r="N4" t="s">
        <v>73</v>
      </c>
      <c r="O4" t="s">
        <v>74</v>
      </c>
      <c r="Q4" t="str" cm="1">
        <f t="array" ref="Q4:R40">_xlfn._xlws.FLATTEN(tblInventory[Location, Inventory])</f>
        <v>Main</v>
      </c>
      <c r="R4">
        <v>22</v>
      </c>
      <c r="U4" s="3"/>
    </row>
    <row r="5" spans="2:23" x14ac:dyDescent="0.35">
      <c r="B5" t="s">
        <v>30</v>
      </c>
      <c r="C5" t="e" cm="1" vm="80">
        <f t="array" ref="C5">_xlfn._ARRAY(_xlfn._ARRAYROW(_xlfn._xlws.FILTER(tblCustomers5[[Location]:[Inventory]],tblCustomers5[Customer Name]=tblInventory[[#This Row],[Customer]])))</f>
        <v>#VALUE!</v>
      </c>
      <c r="H5" t="s">
        <v>385</v>
      </c>
      <c r="I5" s="3">
        <v>44519</v>
      </c>
      <c r="J5" t="s">
        <v>386</v>
      </c>
      <c r="K5" s="2">
        <v>5555390223</v>
      </c>
      <c r="L5" t="s">
        <v>741</v>
      </c>
      <c r="M5">
        <v>25</v>
      </c>
      <c r="N5" t="s">
        <v>51</v>
      </c>
      <c r="O5" t="s">
        <v>47</v>
      </c>
      <c r="Q5" t="str">
        <v>Boardwalk</v>
      </c>
      <c r="R5">
        <v>36</v>
      </c>
      <c r="U5" s="3"/>
    </row>
    <row r="6" spans="2:23" x14ac:dyDescent="0.35">
      <c r="B6" t="s">
        <v>31</v>
      </c>
      <c r="C6" t="e" cm="1" vm="36">
        <f t="array" ref="C6">_xlfn._ARRAY(_xlfn._ARRAYROW(_xlfn._xlws.FILTER(tblCustomers5[[Location]:[Inventory]],tblCustomers5[Customer Name]=tblInventory[[#This Row],[Customer]])))</f>
        <v>#VALUE!</v>
      </c>
      <c r="H6" t="s">
        <v>385</v>
      </c>
      <c r="I6" s="3">
        <v>44840</v>
      </c>
      <c r="J6" t="s">
        <v>628</v>
      </c>
      <c r="K6" s="2">
        <v>5558229486</v>
      </c>
      <c r="L6" t="s">
        <v>743</v>
      </c>
      <c r="M6">
        <v>10</v>
      </c>
      <c r="N6" t="s">
        <v>51</v>
      </c>
      <c r="O6" t="s">
        <v>47</v>
      </c>
      <c r="Q6" t="str">
        <v>Marina</v>
      </c>
      <c r="R6">
        <v>2</v>
      </c>
      <c r="W6" s="4" t="s">
        <v>37</v>
      </c>
    </row>
    <row r="7" spans="2:23" x14ac:dyDescent="0.35">
      <c r="B7" t="s">
        <v>38</v>
      </c>
      <c r="C7" t="e" cm="1" vm="37">
        <f t="array" ref="C7">_xlfn._ARRAY(_xlfn._ARRAYROW(_xlfn._xlws.FILTER(tblCustomers5[[Location]:[Inventory]],tblCustomers5[Customer Name]=tblInventory[[#This Row],[Customer]])))</f>
        <v>#VALUE!</v>
      </c>
      <c r="H7" t="s">
        <v>294</v>
      </c>
      <c r="I7" s="3">
        <v>44062</v>
      </c>
      <c r="J7" t="s">
        <v>295</v>
      </c>
      <c r="K7" s="2">
        <v>5554055305</v>
      </c>
      <c r="L7" t="s">
        <v>741</v>
      </c>
      <c r="M7">
        <v>22</v>
      </c>
      <c r="N7" t="s">
        <v>86</v>
      </c>
      <c r="O7" t="s">
        <v>42</v>
      </c>
      <c r="Q7" t="str">
        <v>North</v>
      </c>
      <c r="R7">
        <v>20</v>
      </c>
      <c r="W7" t="str" cm="1">
        <f t="array" ref="W7:W199">_xlfn._xlws.SORT(_xlfn.UNIQUE(H4:H481))</f>
        <v>Adventure Surf</v>
      </c>
    </row>
    <row r="8" spans="2:23" x14ac:dyDescent="0.35">
      <c r="B8" t="s">
        <v>407</v>
      </c>
      <c r="C8" t="e" cm="1" vm="81">
        <f t="array" ref="C8">_xlfn._ARRAY(_xlfn._ARRAYROW(_xlfn._xlws.FILTER(tblCustomers5[[Location]:[Inventory]],tblCustomers5[Customer Name]=tblInventory[[#This Row],[Customer]])))</f>
        <v>#VALUE!</v>
      </c>
      <c r="H8" t="s">
        <v>294</v>
      </c>
      <c r="I8" s="3">
        <v>44482</v>
      </c>
      <c r="J8" t="s">
        <v>397</v>
      </c>
      <c r="K8" s="2">
        <v>5555495875</v>
      </c>
      <c r="L8" t="s">
        <v>752</v>
      </c>
      <c r="M8">
        <v>33</v>
      </c>
      <c r="N8" t="s">
        <v>86</v>
      </c>
      <c r="O8" t="s">
        <v>42</v>
      </c>
      <c r="Q8" t="str">
        <v>Main</v>
      </c>
      <c r="R8">
        <v>5</v>
      </c>
      <c r="W8" t="str">
        <v>Aqua Edge</v>
      </c>
    </row>
    <row r="9" spans="2:23" x14ac:dyDescent="0.35">
      <c r="B9" t="s">
        <v>48</v>
      </c>
      <c r="C9" t="e" cm="1" vm="39">
        <f t="array" ref="C9">_xlfn._ARRAY(_xlfn._ARRAYROW(_xlfn._xlws.FILTER(tblCustomers5[[Location]:[Inventory]],tblCustomers5[Customer Name]=tblInventory[[#This Row],[Customer]])))</f>
        <v>#VALUE!</v>
      </c>
      <c r="H9" t="s">
        <v>294</v>
      </c>
      <c r="I9" s="3">
        <v>44644</v>
      </c>
      <c r="J9" t="s">
        <v>409</v>
      </c>
      <c r="K9" s="2">
        <v>5555569215</v>
      </c>
      <c r="L9" t="s">
        <v>751</v>
      </c>
      <c r="M9">
        <v>39</v>
      </c>
      <c r="N9" t="s">
        <v>86</v>
      </c>
      <c r="O9" t="s">
        <v>42</v>
      </c>
      <c r="Q9" t="str">
        <v>Boardwalk</v>
      </c>
      <c r="R9">
        <v>49</v>
      </c>
      <c r="W9" t="str">
        <v>Aqua Surf</v>
      </c>
    </row>
    <row r="10" spans="2:23" x14ac:dyDescent="0.35">
      <c r="B10" t="s">
        <v>52</v>
      </c>
      <c r="C10" t="e" cm="1" vm="40">
        <f t="array" ref="C10">_xlfn._ARRAY(_xlfn._ARRAYROW(_xlfn._xlws.FILTER(tblCustomers5[[Location]:[Inventory]],tblCustomers5[Customer Name]=tblInventory[[#This Row],[Customer]])))</f>
        <v>#VALUE!</v>
      </c>
      <c r="H10" t="s">
        <v>294</v>
      </c>
      <c r="I10" s="3">
        <v>43964</v>
      </c>
      <c r="J10" t="s">
        <v>627</v>
      </c>
      <c r="K10" s="2">
        <v>5558208465</v>
      </c>
      <c r="L10" t="s">
        <v>745</v>
      </c>
      <c r="M10">
        <v>7</v>
      </c>
      <c r="N10" t="s">
        <v>86</v>
      </c>
      <c r="O10" t="s">
        <v>42</v>
      </c>
      <c r="Q10" t="str">
        <v>Main</v>
      </c>
      <c r="R10">
        <v>16</v>
      </c>
      <c r="W10" t="str">
        <v>Bayside Boards</v>
      </c>
    </row>
    <row r="11" spans="2:23" x14ac:dyDescent="0.35">
      <c r="B11" t="s">
        <v>55</v>
      </c>
      <c r="C11" t="e" cm="1" vm="41">
        <f t="array" ref="C11">_xlfn._ARRAY(_xlfn._ARRAYROW(_xlfn._xlws.FILTER(tblCustomers5[[Location]:[Inventory]],tblCustomers5[Customer Name]=tblInventory[[#This Row],[Customer]])))</f>
        <v>#VALUE!</v>
      </c>
      <c r="H11" t="s">
        <v>67</v>
      </c>
      <c r="I11" s="3">
        <v>43839</v>
      </c>
      <c r="J11" t="s">
        <v>68</v>
      </c>
      <c r="K11" s="2">
        <v>5552143357</v>
      </c>
      <c r="L11" t="s">
        <v>741</v>
      </c>
      <c r="M11">
        <v>8</v>
      </c>
      <c r="N11" t="s">
        <v>69</v>
      </c>
      <c r="O11" t="s">
        <v>47</v>
      </c>
      <c r="Q11" t="str">
        <v>Main</v>
      </c>
      <c r="R11">
        <v>34</v>
      </c>
      <c r="W11" t="str">
        <v>Beach Boys Surf</v>
      </c>
    </row>
    <row r="12" spans="2:23" x14ac:dyDescent="0.35">
      <c r="B12" t="s">
        <v>59</v>
      </c>
      <c r="C12" t="e" cm="1" vm="42">
        <f t="array" ref="C12">_xlfn._ARRAY(_xlfn._ARRAYROW(_xlfn._xlws.FILTER(tblCustomers5[[Location]:[Inventory]],tblCustomers5[Customer Name]=tblInventory[[#This Row],[Customer]])))</f>
        <v>#VALUE!</v>
      </c>
      <c r="H12" t="s">
        <v>392</v>
      </c>
      <c r="I12" s="3">
        <v>44754</v>
      </c>
      <c r="J12" t="s">
        <v>393</v>
      </c>
      <c r="K12" s="2">
        <v>5555470744</v>
      </c>
      <c r="L12" t="s">
        <v>741</v>
      </c>
      <c r="M12">
        <v>31</v>
      </c>
      <c r="N12" t="s">
        <v>176</v>
      </c>
      <c r="O12" t="s">
        <v>177</v>
      </c>
      <c r="Q12" t="str">
        <v>East</v>
      </c>
      <c r="R12">
        <v>43</v>
      </c>
      <c r="W12" t="str">
        <v>Beach Break Boards</v>
      </c>
    </row>
    <row r="13" spans="2:23" x14ac:dyDescent="0.35">
      <c r="B13" t="s">
        <v>56</v>
      </c>
      <c r="C13" t="e" cm="1" vm="43">
        <f t="array" ref="C13">_xlfn._ARRAY(_xlfn._ARRAYROW(_xlfn._xlws.FILTER(tblCustomers5[[Location]:[Inventory]],tblCustomers5[Customer Name]=tblInventory[[#This Row],[Customer]])))</f>
        <v>#VALUE!</v>
      </c>
      <c r="H13" t="s">
        <v>392</v>
      </c>
      <c r="I13" s="3">
        <v>44045</v>
      </c>
      <c r="J13" t="s">
        <v>686</v>
      </c>
      <c r="K13" s="2">
        <v>5559130770</v>
      </c>
      <c r="L13" t="s">
        <v>747</v>
      </c>
      <c r="M13">
        <v>34</v>
      </c>
      <c r="N13" t="s">
        <v>176</v>
      </c>
      <c r="O13" t="s">
        <v>177</v>
      </c>
      <c r="Q13" t="str">
        <v>Mall</v>
      </c>
      <c r="R13">
        <v>19</v>
      </c>
      <c r="W13" t="str">
        <v>Beach Breeze Surf</v>
      </c>
    </row>
    <row r="14" spans="2:23" x14ac:dyDescent="0.35">
      <c r="B14" t="s">
        <v>66</v>
      </c>
      <c r="C14" t="e" cm="1" vm="82">
        <f t="array" ref="C14">_xlfn._ARRAY(_xlfn._ARRAYROW(_xlfn._xlws.FILTER(tblCustomers5[[Location]:[Inventory]],tblCustomers5[Customer Name]=tblInventory[[#This Row],[Customer]])))</f>
        <v>#VALUE!</v>
      </c>
      <c r="H14" t="s">
        <v>227</v>
      </c>
      <c r="I14" s="3">
        <v>44406</v>
      </c>
      <c r="J14" t="s">
        <v>228</v>
      </c>
      <c r="K14" s="2">
        <v>5553445538</v>
      </c>
      <c r="L14" t="s">
        <v>741</v>
      </c>
      <c r="M14">
        <v>13</v>
      </c>
      <c r="N14" t="s">
        <v>51</v>
      </c>
      <c r="O14" t="s">
        <v>47</v>
      </c>
      <c r="Q14" t="str">
        <v>West</v>
      </c>
      <c r="R14">
        <v>12</v>
      </c>
      <c r="W14" t="str">
        <v>Beach Dancer</v>
      </c>
    </row>
    <row r="15" spans="2:23" x14ac:dyDescent="0.35">
      <c r="B15" t="s">
        <v>70</v>
      </c>
      <c r="C15" t="e" cm="1" vm="44">
        <f t="array" ref="C15">_xlfn._ARRAY(_xlfn._ARRAYROW(_xlfn._xlws.FILTER(tblCustomers5[[Location]:[Inventory]],tblCustomers5[Customer Name]=tblInventory[[#This Row],[Customer]])))</f>
        <v>#VALUE!</v>
      </c>
      <c r="H15" t="s">
        <v>562</v>
      </c>
      <c r="I15" s="3">
        <v>45013</v>
      </c>
      <c r="J15" t="s">
        <v>563</v>
      </c>
      <c r="K15" s="2">
        <v>5557440914</v>
      </c>
      <c r="L15" t="s">
        <v>741</v>
      </c>
      <c r="M15">
        <v>30</v>
      </c>
      <c r="N15" t="s">
        <v>62</v>
      </c>
      <c r="O15" t="s">
        <v>47</v>
      </c>
      <c r="Q15" t="str">
        <v>Main</v>
      </c>
      <c r="R15">
        <v>41</v>
      </c>
      <c r="W15" t="str">
        <v>Beach Patrol Surf</v>
      </c>
    </row>
    <row r="16" spans="2:23" x14ac:dyDescent="0.35">
      <c r="B16" t="s">
        <v>75</v>
      </c>
      <c r="C16" t="e" cm="1" vm="45">
        <f t="array" ref="C16">_xlfn._ARRAY(_xlfn._ARRAYROW(_xlfn._xlws.FILTER(tblCustomers5[[Location]:[Inventory]],tblCustomers5[Customer Name]=tblInventory[[#This Row],[Customer]])))</f>
        <v>#VALUE!</v>
      </c>
      <c r="H16" t="s">
        <v>562</v>
      </c>
      <c r="I16" s="3">
        <v>43843</v>
      </c>
      <c r="J16" t="s">
        <v>577</v>
      </c>
      <c r="K16" s="2">
        <v>5557608189</v>
      </c>
      <c r="L16" t="s">
        <v>747</v>
      </c>
      <c r="M16">
        <v>37</v>
      </c>
      <c r="N16" t="s">
        <v>62</v>
      </c>
      <c r="O16" t="s">
        <v>47</v>
      </c>
      <c r="Q16" t="str">
        <v>Harbor</v>
      </c>
      <c r="R16">
        <v>29</v>
      </c>
      <c r="W16" t="str">
        <v>Beach Surf Co.</v>
      </c>
    </row>
    <row r="17" spans="8:23" x14ac:dyDescent="0.35">
      <c r="H17" t="s">
        <v>562</v>
      </c>
      <c r="I17" s="3">
        <v>44415</v>
      </c>
      <c r="J17" t="s">
        <v>690</v>
      </c>
      <c r="K17" s="2">
        <v>5559235205</v>
      </c>
      <c r="L17" t="s">
        <v>748</v>
      </c>
      <c r="M17">
        <v>28</v>
      </c>
      <c r="N17" t="s">
        <v>62</v>
      </c>
      <c r="O17" t="s">
        <v>47</v>
      </c>
      <c r="Q17" t="str">
        <v>Main</v>
      </c>
      <c r="R17">
        <v>21</v>
      </c>
      <c r="W17" t="str">
        <v>Beach Wave</v>
      </c>
    </row>
    <row r="18" spans="8:23" x14ac:dyDescent="0.35">
      <c r="H18" t="s">
        <v>505</v>
      </c>
      <c r="I18" s="3">
        <v>44874</v>
      </c>
      <c r="J18" t="s">
        <v>506</v>
      </c>
      <c r="K18" s="2">
        <v>5556746387</v>
      </c>
      <c r="L18" t="s">
        <v>741</v>
      </c>
      <c r="M18">
        <v>28</v>
      </c>
      <c r="N18" t="s">
        <v>132</v>
      </c>
      <c r="O18" t="s">
        <v>42</v>
      </c>
      <c r="Q18" t="str">
        <v>Jetty</v>
      </c>
      <c r="R18">
        <v>9</v>
      </c>
      <c r="W18" t="str">
        <v>Beach Wind Surf</v>
      </c>
    </row>
    <row r="19" spans="8:23" x14ac:dyDescent="0.35">
      <c r="H19" t="s">
        <v>505</v>
      </c>
      <c r="I19" s="3">
        <v>44798</v>
      </c>
      <c r="J19" t="s">
        <v>615</v>
      </c>
      <c r="K19" s="2">
        <v>5558094969</v>
      </c>
      <c r="L19" t="s">
        <v>747</v>
      </c>
      <c r="M19">
        <v>47</v>
      </c>
      <c r="N19" t="s">
        <v>132</v>
      </c>
      <c r="O19" t="s">
        <v>42</v>
      </c>
      <c r="Q19" t="str">
        <v>Main</v>
      </c>
      <c r="R19">
        <v>13</v>
      </c>
      <c r="W19" t="str">
        <v>Beachcomber Boards</v>
      </c>
    </row>
    <row r="20" spans="8:23" x14ac:dyDescent="0.35">
      <c r="H20" t="s">
        <v>185</v>
      </c>
      <c r="I20" s="3">
        <v>44159</v>
      </c>
      <c r="J20" t="s">
        <v>186</v>
      </c>
      <c r="K20" s="2">
        <v>5553175047</v>
      </c>
      <c r="L20" t="s">
        <v>741</v>
      </c>
      <c r="M20">
        <v>48</v>
      </c>
      <c r="N20" t="s">
        <v>102</v>
      </c>
      <c r="O20" t="s">
        <v>42</v>
      </c>
      <c r="Q20" t="str">
        <v>Pier</v>
      </c>
      <c r="R20">
        <v>43</v>
      </c>
      <c r="W20" t="str">
        <v>Beachfront Bliss</v>
      </c>
    </row>
    <row r="21" spans="8:23" x14ac:dyDescent="0.35">
      <c r="H21" t="s">
        <v>185</v>
      </c>
      <c r="I21" s="3">
        <v>44546</v>
      </c>
      <c r="J21" t="s">
        <v>238</v>
      </c>
      <c r="K21" s="2">
        <v>5553507788</v>
      </c>
      <c r="L21" t="s">
        <v>750</v>
      </c>
      <c r="M21">
        <v>29</v>
      </c>
      <c r="N21" t="s">
        <v>102</v>
      </c>
      <c r="O21" t="s">
        <v>42</v>
      </c>
      <c r="Q21" t="str">
        <v>East</v>
      </c>
      <c r="R21">
        <v>1</v>
      </c>
      <c r="W21" t="str">
        <v>Beachfront Boys Surf</v>
      </c>
    </row>
    <row r="22" spans="8:23" x14ac:dyDescent="0.35">
      <c r="H22" t="s">
        <v>185</v>
      </c>
      <c r="I22" s="3">
        <v>44508</v>
      </c>
      <c r="J22" t="s">
        <v>345</v>
      </c>
      <c r="K22" s="2">
        <v>5554758950</v>
      </c>
      <c r="L22" t="s">
        <v>742</v>
      </c>
      <c r="M22">
        <v>42</v>
      </c>
      <c r="N22" t="s">
        <v>102</v>
      </c>
      <c r="O22" t="s">
        <v>42</v>
      </c>
      <c r="Q22" t="str">
        <v>Mall</v>
      </c>
      <c r="R22">
        <v>12</v>
      </c>
      <c r="W22" t="str">
        <v>Beachfront Surf</v>
      </c>
    </row>
    <row r="23" spans="8:23" x14ac:dyDescent="0.35">
      <c r="H23" t="s">
        <v>185</v>
      </c>
      <c r="I23" s="3">
        <v>44646</v>
      </c>
      <c r="J23" t="s">
        <v>727</v>
      </c>
      <c r="K23" s="2">
        <v>5559636971</v>
      </c>
      <c r="L23" t="s">
        <v>753</v>
      </c>
      <c r="M23">
        <v>23</v>
      </c>
      <c r="N23" t="s">
        <v>102</v>
      </c>
      <c r="O23" t="s">
        <v>42</v>
      </c>
      <c r="Q23" t="str">
        <v>Main</v>
      </c>
      <c r="R23">
        <v>12</v>
      </c>
      <c r="W23" t="str">
        <v>Beachfront Surf Co.</v>
      </c>
    </row>
    <row r="24" spans="8:23" x14ac:dyDescent="0.35">
      <c r="H24" t="s">
        <v>116</v>
      </c>
      <c r="I24" s="3">
        <v>44155</v>
      </c>
      <c r="J24" t="s">
        <v>117</v>
      </c>
      <c r="K24" s="2">
        <v>5552492775</v>
      </c>
      <c r="L24" t="s">
        <v>741</v>
      </c>
      <c r="M24">
        <v>31</v>
      </c>
      <c r="N24" t="s">
        <v>46</v>
      </c>
      <c r="O24" t="s">
        <v>47</v>
      </c>
      <c r="Q24" t="str">
        <v>Harbor</v>
      </c>
      <c r="R24">
        <v>1</v>
      </c>
      <c r="W24" t="str">
        <v>Beachside Bliss</v>
      </c>
    </row>
    <row r="25" spans="8:23" x14ac:dyDescent="0.35">
      <c r="H25" t="s">
        <v>116</v>
      </c>
      <c r="I25" s="3">
        <v>45207</v>
      </c>
      <c r="J25" t="s">
        <v>637</v>
      </c>
      <c r="K25" s="2">
        <v>5558350289</v>
      </c>
      <c r="L25" t="s">
        <v>742</v>
      </c>
      <c r="M25">
        <v>35</v>
      </c>
      <c r="N25" t="s">
        <v>46</v>
      </c>
      <c r="O25" t="s">
        <v>47</v>
      </c>
      <c r="Q25" t="str">
        <v>Boardwalk</v>
      </c>
      <c r="R25">
        <v>16</v>
      </c>
      <c r="W25" t="str">
        <v>Beachside Boards</v>
      </c>
    </row>
    <row r="26" spans="8:23" x14ac:dyDescent="0.35">
      <c r="H26" t="s">
        <v>116</v>
      </c>
      <c r="I26" s="3">
        <v>44206</v>
      </c>
      <c r="J26" t="s">
        <v>688</v>
      </c>
      <c r="K26" s="2">
        <v>5559203013</v>
      </c>
      <c r="L26" t="s">
        <v>753</v>
      </c>
      <c r="M26">
        <v>35</v>
      </c>
      <c r="N26" t="s">
        <v>46</v>
      </c>
      <c r="O26" t="s">
        <v>47</v>
      </c>
      <c r="Q26" t="str">
        <v>Main</v>
      </c>
      <c r="R26">
        <v>50</v>
      </c>
      <c r="W26" t="str">
        <v>Beachside Shred</v>
      </c>
    </row>
    <row r="27" spans="8:23" x14ac:dyDescent="0.35">
      <c r="H27" t="s">
        <v>116</v>
      </c>
      <c r="I27" s="3">
        <v>44330</v>
      </c>
      <c r="J27" t="s">
        <v>708</v>
      </c>
      <c r="K27" s="2">
        <v>5559414762</v>
      </c>
      <c r="L27" t="s">
        <v>743</v>
      </c>
      <c r="M27">
        <v>16</v>
      </c>
      <c r="N27" t="s">
        <v>46</v>
      </c>
      <c r="O27" t="s">
        <v>47</v>
      </c>
      <c r="Q27" t="str">
        <v>Harbor</v>
      </c>
      <c r="R27">
        <v>28</v>
      </c>
      <c r="W27" t="str">
        <v>Big Surf</v>
      </c>
    </row>
    <row r="28" spans="8:23" x14ac:dyDescent="0.35">
      <c r="H28" t="s">
        <v>299</v>
      </c>
      <c r="I28" s="3">
        <v>44751</v>
      </c>
      <c r="J28" t="s">
        <v>300</v>
      </c>
      <c r="K28" s="2">
        <v>5554122084</v>
      </c>
      <c r="L28" t="s">
        <v>741</v>
      </c>
      <c r="M28">
        <v>6</v>
      </c>
      <c r="N28" t="s">
        <v>46</v>
      </c>
      <c r="O28" t="s">
        <v>47</v>
      </c>
      <c r="Q28" t="str">
        <v>Main</v>
      </c>
      <c r="R28">
        <v>13</v>
      </c>
      <c r="W28" t="str">
        <v>Big Wave Surf</v>
      </c>
    </row>
    <row r="29" spans="8:23" x14ac:dyDescent="0.35">
      <c r="H29" t="s">
        <v>208</v>
      </c>
      <c r="I29" s="3">
        <v>44167</v>
      </c>
      <c r="J29" t="s">
        <v>209</v>
      </c>
      <c r="K29" s="2">
        <v>5553334967</v>
      </c>
      <c r="L29" t="s">
        <v>741</v>
      </c>
      <c r="M29">
        <v>15</v>
      </c>
      <c r="N29" t="s">
        <v>69</v>
      </c>
      <c r="O29" t="s">
        <v>47</v>
      </c>
      <c r="Q29" t="str">
        <v>Jetty</v>
      </c>
      <c r="R29">
        <v>19</v>
      </c>
      <c r="W29" t="str">
        <v>Blue Crest Surf</v>
      </c>
    </row>
    <row r="30" spans="8:23" x14ac:dyDescent="0.35">
      <c r="H30" t="s">
        <v>208</v>
      </c>
      <c r="I30" s="3">
        <v>44341</v>
      </c>
      <c r="J30" t="s">
        <v>672</v>
      </c>
      <c r="K30" s="2">
        <v>5558900509</v>
      </c>
      <c r="L30" t="s">
        <v>745</v>
      </c>
      <c r="M30">
        <v>23</v>
      </c>
      <c r="N30" t="s">
        <v>69</v>
      </c>
      <c r="O30" t="s">
        <v>47</v>
      </c>
      <c r="Q30" t="str">
        <v>Bluffs</v>
      </c>
      <c r="R30">
        <v>26</v>
      </c>
      <c r="W30" t="str">
        <v>Blue Horizon Surf</v>
      </c>
    </row>
    <row r="31" spans="8:23" x14ac:dyDescent="0.35">
      <c r="H31" t="s">
        <v>208</v>
      </c>
      <c r="I31" s="3">
        <v>44519</v>
      </c>
      <c r="J31" t="s">
        <v>691</v>
      </c>
      <c r="K31" s="2">
        <v>5559242727</v>
      </c>
      <c r="L31" t="s">
        <v>747</v>
      </c>
      <c r="M31">
        <v>39</v>
      </c>
      <c r="N31" t="s">
        <v>69</v>
      </c>
      <c r="O31" t="s">
        <v>47</v>
      </c>
      <c r="Q31" t="str">
        <v>Harbor</v>
      </c>
      <c r="R31">
        <v>5</v>
      </c>
      <c r="W31" t="str">
        <v>Blue Ocean Surf</v>
      </c>
    </row>
    <row r="32" spans="8:23" x14ac:dyDescent="0.35">
      <c r="H32" t="s">
        <v>278</v>
      </c>
      <c r="I32" s="3">
        <v>45228</v>
      </c>
      <c r="J32" t="s">
        <v>279</v>
      </c>
      <c r="K32" s="2">
        <v>5553933262</v>
      </c>
      <c r="L32" t="s">
        <v>741</v>
      </c>
      <c r="M32">
        <v>22</v>
      </c>
      <c r="N32" t="s">
        <v>69</v>
      </c>
      <c r="O32" t="s">
        <v>47</v>
      </c>
      <c r="Q32" t="str">
        <v>Main</v>
      </c>
      <c r="R32">
        <v>25</v>
      </c>
      <c r="W32" t="str">
        <v>Blue Reef Surf</v>
      </c>
    </row>
    <row r="33" spans="8:23" x14ac:dyDescent="0.35">
      <c r="H33" t="s">
        <v>278</v>
      </c>
      <c r="I33" s="3">
        <v>45389</v>
      </c>
      <c r="J33" t="s">
        <v>692</v>
      </c>
      <c r="K33" s="2">
        <v>5559244486</v>
      </c>
      <c r="L33" t="s">
        <v>753</v>
      </c>
      <c r="M33">
        <v>22</v>
      </c>
      <c r="N33" t="s">
        <v>69</v>
      </c>
      <c r="O33" t="s">
        <v>47</v>
      </c>
      <c r="Q33" t="str">
        <v>West</v>
      </c>
      <c r="R33">
        <v>3</v>
      </c>
      <c r="W33" t="str">
        <v>Blue Wave Surf</v>
      </c>
    </row>
    <row r="34" spans="8:23" x14ac:dyDescent="0.35">
      <c r="H34" t="s">
        <v>252</v>
      </c>
      <c r="I34" s="3">
        <v>45227</v>
      </c>
      <c r="J34" t="s">
        <v>253</v>
      </c>
      <c r="K34" s="2">
        <v>5553612807</v>
      </c>
      <c r="L34" t="s">
        <v>741</v>
      </c>
      <c r="M34">
        <v>19</v>
      </c>
      <c r="N34" t="s">
        <v>91</v>
      </c>
      <c r="O34" t="s">
        <v>42</v>
      </c>
      <c r="Q34" t="str">
        <v>Jetty</v>
      </c>
      <c r="R34">
        <v>21</v>
      </c>
      <c r="W34" t="str">
        <v>Board Leaders</v>
      </c>
    </row>
    <row r="35" spans="8:23" x14ac:dyDescent="0.35">
      <c r="H35" t="s">
        <v>49</v>
      </c>
      <c r="I35" s="3">
        <v>45031</v>
      </c>
      <c r="J35" t="s">
        <v>50</v>
      </c>
      <c r="K35" s="2">
        <v>5552086767</v>
      </c>
      <c r="L35" t="s">
        <v>741</v>
      </c>
      <c r="M35">
        <v>45</v>
      </c>
      <c r="N35" t="s">
        <v>51</v>
      </c>
      <c r="O35" t="s">
        <v>47</v>
      </c>
      <c r="Q35" t="str">
        <v>Bluffs</v>
      </c>
      <c r="R35">
        <v>42</v>
      </c>
      <c r="W35" t="str">
        <v>Board Masters</v>
      </c>
    </row>
    <row r="36" spans="8:23" x14ac:dyDescent="0.35">
      <c r="H36" t="s">
        <v>49</v>
      </c>
      <c r="I36" s="3">
        <v>44392</v>
      </c>
      <c r="J36" t="s">
        <v>558</v>
      </c>
      <c r="K36" s="2">
        <v>5557337988</v>
      </c>
      <c r="L36" t="s">
        <v>753</v>
      </c>
      <c r="M36">
        <v>19</v>
      </c>
      <c r="N36" t="s">
        <v>51</v>
      </c>
      <c r="O36" t="s">
        <v>47</v>
      </c>
      <c r="Q36" t="str">
        <v>Main</v>
      </c>
      <c r="R36">
        <v>19</v>
      </c>
      <c r="W36" t="str">
        <v>Boardriders Club</v>
      </c>
    </row>
    <row r="37" spans="8:23" x14ac:dyDescent="0.35">
      <c r="H37" t="s">
        <v>49</v>
      </c>
      <c r="I37" s="3">
        <v>43922</v>
      </c>
      <c r="J37" t="s">
        <v>622</v>
      </c>
      <c r="K37" s="2">
        <v>5558144689</v>
      </c>
      <c r="L37" t="s">
        <v>743</v>
      </c>
      <c r="M37">
        <v>7</v>
      </c>
      <c r="N37" t="s">
        <v>51</v>
      </c>
      <c r="O37" t="s">
        <v>47</v>
      </c>
      <c r="Q37" t="str">
        <v>Main</v>
      </c>
      <c r="R37">
        <v>49</v>
      </c>
      <c r="W37" t="str">
        <v>Boardriders Surf</v>
      </c>
    </row>
    <row r="38" spans="8:23" x14ac:dyDescent="0.35">
      <c r="H38" t="s">
        <v>49</v>
      </c>
      <c r="I38" s="3">
        <v>45064</v>
      </c>
      <c r="J38" t="s">
        <v>734</v>
      </c>
      <c r="K38" s="2">
        <v>5559806632</v>
      </c>
      <c r="L38" t="s">
        <v>749</v>
      </c>
      <c r="M38">
        <v>8</v>
      </c>
      <c r="N38" t="s">
        <v>51</v>
      </c>
      <c r="O38" t="s">
        <v>47</v>
      </c>
      <c r="Q38" t="str">
        <v>West</v>
      </c>
      <c r="R38">
        <v>39</v>
      </c>
      <c r="W38" t="str">
        <v>Boardwalk Surf</v>
      </c>
    </row>
    <row r="39" spans="8:23" x14ac:dyDescent="0.35">
      <c r="H39" t="s">
        <v>312</v>
      </c>
      <c r="I39" s="3">
        <v>43852</v>
      </c>
      <c r="J39" t="s">
        <v>313</v>
      </c>
      <c r="K39" s="2">
        <v>5554293605</v>
      </c>
      <c r="L39" t="s">
        <v>741</v>
      </c>
      <c r="M39">
        <v>10</v>
      </c>
      <c r="N39" t="s">
        <v>237</v>
      </c>
      <c r="O39" t="s">
        <v>47</v>
      </c>
      <c r="Q39" t="str">
        <v>Jetty</v>
      </c>
      <c r="R39">
        <v>46</v>
      </c>
      <c r="W39" t="str">
        <v>Breaker Bar Surf</v>
      </c>
    </row>
    <row r="40" spans="8:23" x14ac:dyDescent="0.35">
      <c r="H40" t="s">
        <v>312</v>
      </c>
      <c r="I40" s="3">
        <v>44968</v>
      </c>
      <c r="J40" t="s">
        <v>363</v>
      </c>
      <c r="K40" s="2">
        <v>5555077098</v>
      </c>
      <c r="L40" t="s">
        <v>750</v>
      </c>
      <c r="M40">
        <v>30</v>
      </c>
      <c r="N40" t="s">
        <v>237</v>
      </c>
      <c r="O40" t="s">
        <v>47</v>
      </c>
      <c r="Q40" t="str">
        <v>Bluffs</v>
      </c>
      <c r="R40">
        <v>38</v>
      </c>
      <c r="W40" t="str">
        <v>Breaker Point Surf</v>
      </c>
    </row>
    <row r="41" spans="8:23" x14ac:dyDescent="0.35">
      <c r="H41" t="s">
        <v>312</v>
      </c>
      <c r="I41" s="3">
        <v>45180</v>
      </c>
      <c r="J41" t="s">
        <v>645</v>
      </c>
      <c r="K41" s="2">
        <v>5558493944</v>
      </c>
      <c r="L41" t="s">
        <v>742</v>
      </c>
      <c r="M41">
        <v>33</v>
      </c>
      <c r="N41" t="s">
        <v>237</v>
      </c>
      <c r="O41" t="s">
        <v>47</v>
      </c>
      <c r="W41" t="str">
        <v>Coastal Curves</v>
      </c>
    </row>
    <row r="42" spans="8:23" x14ac:dyDescent="0.35">
      <c r="H42" t="s">
        <v>138</v>
      </c>
      <c r="I42" s="3">
        <v>44812</v>
      </c>
      <c r="J42" t="s">
        <v>139</v>
      </c>
      <c r="K42" s="2">
        <v>5552716564</v>
      </c>
      <c r="L42" t="s">
        <v>741</v>
      </c>
      <c r="M42">
        <v>2</v>
      </c>
      <c r="N42" t="s">
        <v>41</v>
      </c>
      <c r="O42" t="s">
        <v>42</v>
      </c>
      <c r="W42" t="str">
        <v>Coastal Wave</v>
      </c>
    </row>
    <row r="43" spans="8:23" x14ac:dyDescent="0.35">
      <c r="H43" t="s">
        <v>138</v>
      </c>
      <c r="I43" s="3">
        <v>44467</v>
      </c>
      <c r="J43" t="s">
        <v>459</v>
      </c>
      <c r="K43" s="2">
        <v>5556143811</v>
      </c>
      <c r="L43" t="s">
        <v>746</v>
      </c>
      <c r="M43">
        <v>12</v>
      </c>
      <c r="N43" t="s">
        <v>41</v>
      </c>
      <c r="O43" t="s">
        <v>42</v>
      </c>
      <c r="W43" t="str">
        <v>Coastline Surf</v>
      </c>
    </row>
    <row r="44" spans="8:23" x14ac:dyDescent="0.35">
      <c r="H44" t="s">
        <v>138</v>
      </c>
      <c r="I44" s="3">
        <v>44792</v>
      </c>
      <c r="J44" t="s">
        <v>662</v>
      </c>
      <c r="K44" s="2">
        <v>5558682651</v>
      </c>
      <c r="L44" t="s">
        <v>750</v>
      </c>
      <c r="M44">
        <v>33</v>
      </c>
      <c r="N44" t="s">
        <v>41</v>
      </c>
      <c r="O44" t="s">
        <v>42</v>
      </c>
      <c r="W44" t="str">
        <v>Coral Cove</v>
      </c>
    </row>
    <row r="45" spans="8:23" x14ac:dyDescent="0.35">
      <c r="H45" t="s">
        <v>71</v>
      </c>
      <c r="I45" s="3">
        <v>44801</v>
      </c>
      <c r="J45" t="s">
        <v>72</v>
      </c>
      <c r="K45" s="2">
        <v>5552149758</v>
      </c>
      <c r="L45" t="s">
        <v>741</v>
      </c>
      <c r="M45">
        <v>17</v>
      </c>
      <c r="N45" t="s">
        <v>73</v>
      </c>
      <c r="O45" t="s">
        <v>74</v>
      </c>
      <c r="W45" t="str">
        <v>Coral Surf</v>
      </c>
    </row>
    <row r="46" spans="8:23" x14ac:dyDescent="0.35">
      <c r="H46" t="s">
        <v>71</v>
      </c>
      <c r="I46" s="3">
        <v>44925</v>
      </c>
      <c r="J46" t="s">
        <v>338</v>
      </c>
      <c r="K46" s="2">
        <v>5554693093</v>
      </c>
      <c r="L46" t="s">
        <v>743</v>
      </c>
      <c r="M46">
        <v>45</v>
      </c>
      <c r="N46" t="s">
        <v>73</v>
      </c>
      <c r="O46" t="s">
        <v>74</v>
      </c>
      <c r="W46" t="str">
        <v>Dream Wave</v>
      </c>
    </row>
    <row r="47" spans="8:23" x14ac:dyDescent="0.35">
      <c r="H47" t="s">
        <v>71</v>
      </c>
      <c r="I47" s="3">
        <v>45087</v>
      </c>
      <c r="J47" t="s">
        <v>373</v>
      </c>
      <c r="K47" s="2">
        <v>5555175026</v>
      </c>
      <c r="L47" t="s">
        <v>749</v>
      </c>
      <c r="M47">
        <v>46</v>
      </c>
      <c r="N47" t="s">
        <v>73</v>
      </c>
      <c r="O47" t="s">
        <v>74</v>
      </c>
      <c r="W47" t="str">
        <v>Dune Rider Surf</v>
      </c>
    </row>
    <row r="48" spans="8:23" x14ac:dyDescent="0.35">
      <c r="H48" t="s">
        <v>426</v>
      </c>
      <c r="I48" s="3">
        <v>43853</v>
      </c>
      <c r="J48" t="s">
        <v>427</v>
      </c>
      <c r="K48" s="2">
        <v>5555745665</v>
      </c>
      <c r="L48" t="s">
        <v>741</v>
      </c>
      <c r="M48">
        <v>16</v>
      </c>
      <c r="N48" t="s">
        <v>127</v>
      </c>
      <c r="O48" t="s">
        <v>42</v>
      </c>
      <c r="W48" t="str">
        <v>Dune Surf</v>
      </c>
    </row>
    <row r="49" spans="8:23" x14ac:dyDescent="0.35">
      <c r="H49" t="s">
        <v>426</v>
      </c>
      <c r="I49" s="3">
        <v>44410</v>
      </c>
      <c r="J49" t="s">
        <v>671</v>
      </c>
      <c r="K49" s="2">
        <v>5558866763</v>
      </c>
      <c r="L49" t="s">
        <v>747</v>
      </c>
      <c r="M49">
        <v>30</v>
      </c>
      <c r="N49" t="s">
        <v>127</v>
      </c>
      <c r="O49" t="s">
        <v>42</v>
      </c>
      <c r="W49" t="str">
        <v>Endless Summer Surf</v>
      </c>
    </row>
    <row r="50" spans="8:23" x14ac:dyDescent="0.35">
      <c r="H50" t="s">
        <v>128</v>
      </c>
      <c r="I50" s="3">
        <v>44639</v>
      </c>
      <c r="J50" t="s">
        <v>129</v>
      </c>
      <c r="K50" s="2">
        <v>5552601007</v>
      </c>
      <c r="L50" t="s">
        <v>741</v>
      </c>
      <c r="M50">
        <v>26</v>
      </c>
      <c r="N50" t="s">
        <v>97</v>
      </c>
      <c r="O50" t="s">
        <v>42</v>
      </c>
      <c r="W50" t="str">
        <v>Epic Surf Tours</v>
      </c>
    </row>
    <row r="51" spans="8:23" x14ac:dyDescent="0.35">
      <c r="H51" t="s">
        <v>128</v>
      </c>
      <c r="I51" s="3">
        <v>44759</v>
      </c>
      <c r="J51" t="s">
        <v>319</v>
      </c>
      <c r="K51" s="2">
        <v>5554355885</v>
      </c>
      <c r="L51" t="s">
        <v>742</v>
      </c>
      <c r="M51">
        <v>40</v>
      </c>
      <c r="N51" t="s">
        <v>97</v>
      </c>
      <c r="O51" t="s">
        <v>42</v>
      </c>
      <c r="W51" t="str">
        <v>Epic Waves</v>
      </c>
    </row>
    <row r="52" spans="8:23" x14ac:dyDescent="0.35">
      <c r="H52" t="s">
        <v>128</v>
      </c>
      <c r="I52" s="3">
        <v>45451</v>
      </c>
      <c r="J52" t="s">
        <v>342</v>
      </c>
      <c r="K52" s="2">
        <v>5554750525</v>
      </c>
      <c r="L52" t="s">
        <v>753</v>
      </c>
      <c r="M52">
        <v>16</v>
      </c>
      <c r="N52" t="s">
        <v>97</v>
      </c>
      <c r="O52" t="s">
        <v>42</v>
      </c>
      <c r="W52" t="str">
        <v>Gone Surfing</v>
      </c>
    </row>
    <row r="53" spans="8:23" x14ac:dyDescent="0.35">
      <c r="H53" t="s">
        <v>128</v>
      </c>
      <c r="I53" s="3">
        <v>45409</v>
      </c>
      <c r="J53" t="s">
        <v>344</v>
      </c>
      <c r="K53" s="2">
        <v>5554752794</v>
      </c>
      <c r="L53" t="s">
        <v>743</v>
      </c>
      <c r="M53">
        <v>20</v>
      </c>
      <c r="N53" t="s">
        <v>97</v>
      </c>
      <c r="O53" t="s">
        <v>42</v>
      </c>
      <c r="W53" t="str">
        <v>Harbor Surf</v>
      </c>
    </row>
    <row r="54" spans="8:23" x14ac:dyDescent="0.35">
      <c r="H54" t="s">
        <v>59</v>
      </c>
      <c r="I54" s="3">
        <v>45177</v>
      </c>
      <c r="J54" t="s">
        <v>159</v>
      </c>
      <c r="K54" s="2">
        <v>5553000419</v>
      </c>
      <c r="L54" t="s">
        <v>741</v>
      </c>
      <c r="M54">
        <v>50</v>
      </c>
      <c r="N54" t="s">
        <v>41</v>
      </c>
      <c r="O54" t="s">
        <v>42</v>
      </c>
      <c r="W54" t="str">
        <v>Haven Surf</v>
      </c>
    </row>
    <row r="55" spans="8:23" x14ac:dyDescent="0.35">
      <c r="H55" t="s">
        <v>59</v>
      </c>
      <c r="I55" s="3">
        <v>43902</v>
      </c>
      <c r="J55" t="s">
        <v>673</v>
      </c>
      <c r="K55" s="2">
        <v>5558917559</v>
      </c>
      <c r="L55" t="s">
        <v>748</v>
      </c>
      <c r="M55">
        <v>28</v>
      </c>
      <c r="N55" t="s">
        <v>41</v>
      </c>
      <c r="O55" t="s">
        <v>42</v>
      </c>
      <c r="W55" t="str">
        <v>High Tide Surf</v>
      </c>
    </row>
    <row r="56" spans="8:23" x14ac:dyDescent="0.35">
      <c r="H56" t="s">
        <v>613</v>
      </c>
      <c r="I56" s="3">
        <v>44642</v>
      </c>
      <c r="J56" t="s">
        <v>614</v>
      </c>
      <c r="K56" s="2">
        <v>5558088635</v>
      </c>
      <c r="L56" t="s">
        <v>741</v>
      </c>
      <c r="M56">
        <v>16</v>
      </c>
      <c r="N56" t="s">
        <v>41</v>
      </c>
      <c r="O56" t="s">
        <v>42</v>
      </c>
      <c r="W56" t="str">
        <v>Horizon Surf</v>
      </c>
    </row>
    <row r="57" spans="8:23" x14ac:dyDescent="0.35">
      <c r="H57" t="s">
        <v>462</v>
      </c>
      <c r="I57" s="3">
        <v>44280</v>
      </c>
      <c r="J57" t="s">
        <v>463</v>
      </c>
      <c r="K57" s="2">
        <v>5556171461</v>
      </c>
      <c r="L57" t="s">
        <v>741</v>
      </c>
      <c r="M57">
        <v>12</v>
      </c>
      <c r="N57" t="s">
        <v>46</v>
      </c>
      <c r="O57" t="s">
        <v>47</v>
      </c>
      <c r="W57" t="str">
        <v>Island Waves</v>
      </c>
    </row>
    <row r="58" spans="8:23" x14ac:dyDescent="0.35">
      <c r="H58" t="s">
        <v>462</v>
      </c>
      <c r="I58" s="3">
        <v>45287</v>
      </c>
      <c r="J58" t="s">
        <v>700</v>
      </c>
      <c r="K58" s="2">
        <v>5559312131</v>
      </c>
      <c r="L58" t="s">
        <v>748</v>
      </c>
      <c r="M58">
        <v>45</v>
      </c>
      <c r="N58" t="s">
        <v>46</v>
      </c>
      <c r="O58" t="s">
        <v>47</v>
      </c>
      <c r="W58" t="str">
        <v>Maritime Surf</v>
      </c>
    </row>
    <row r="59" spans="8:23" x14ac:dyDescent="0.35">
      <c r="H59" t="s">
        <v>447</v>
      </c>
      <c r="I59" s="3">
        <v>44476</v>
      </c>
      <c r="J59" t="s">
        <v>448</v>
      </c>
      <c r="K59" s="2">
        <v>5556045406</v>
      </c>
      <c r="L59" t="s">
        <v>741</v>
      </c>
      <c r="M59">
        <v>50</v>
      </c>
      <c r="N59" t="s">
        <v>151</v>
      </c>
      <c r="O59" t="s">
        <v>42</v>
      </c>
      <c r="W59" t="str">
        <v>Mystic Surf</v>
      </c>
    </row>
    <row r="60" spans="8:23" x14ac:dyDescent="0.35">
      <c r="H60" t="s">
        <v>447</v>
      </c>
      <c r="I60" s="3">
        <v>43863</v>
      </c>
      <c r="J60" t="s">
        <v>479</v>
      </c>
      <c r="K60" s="2">
        <v>5556344021</v>
      </c>
      <c r="L60" t="s">
        <v>744</v>
      </c>
      <c r="M60">
        <v>38</v>
      </c>
      <c r="N60" t="s">
        <v>151</v>
      </c>
      <c r="O60" t="s">
        <v>42</v>
      </c>
      <c r="W60" t="str">
        <v>Mystic Wave</v>
      </c>
    </row>
    <row r="61" spans="8:23" x14ac:dyDescent="0.35">
      <c r="H61" t="s">
        <v>39</v>
      </c>
      <c r="I61" s="3">
        <v>44932</v>
      </c>
      <c r="J61" t="s">
        <v>40</v>
      </c>
      <c r="K61" s="2">
        <v>5552031671</v>
      </c>
      <c r="L61" t="s">
        <v>741</v>
      </c>
      <c r="M61">
        <v>41</v>
      </c>
      <c r="N61" t="s">
        <v>41</v>
      </c>
      <c r="O61" t="s">
        <v>42</v>
      </c>
      <c r="W61" t="str">
        <v>Ocean Bliss Surf</v>
      </c>
    </row>
    <row r="62" spans="8:23" x14ac:dyDescent="0.35">
      <c r="H62" t="s">
        <v>39</v>
      </c>
      <c r="I62" s="3">
        <v>44974</v>
      </c>
      <c r="J62" t="s">
        <v>341</v>
      </c>
      <c r="K62" s="2">
        <v>5554716488</v>
      </c>
      <c r="L62" t="s">
        <v>750</v>
      </c>
      <c r="M62">
        <v>46</v>
      </c>
      <c r="N62" t="s">
        <v>41</v>
      </c>
      <c r="O62" t="s">
        <v>42</v>
      </c>
      <c r="W62" t="str">
        <v>Ocean Crest</v>
      </c>
    </row>
    <row r="63" spans="8:23" x14ac:dyDescent="0.35">
      <c r="H63" t="s">
        <v>39</v>
      </c>
      <c r="I63" s="3">
        <v>44700</v>
      </c>
      <c r="J63" t="s">
        <v>474</v>
      </c>
      <c r="K63" s="2">
        <v>5557289020</v>
      </c>
      <c r="L63" t="s">
        <v>742</v>
      </c>
      <c r="M63">
        <v>19</v>
      </c>
      <c r="N63" t="s">
        <v>41</v>
      </c>
      <c r="O63" t="s">
        <v>42</v>
      </c>
      <c r="W63" t="str">
        <v>Ocean Explorer</v>
      </c>
    </row>
    <row r="64" spans="8:23" x14ac:dyDescent="0.35">
      <c r="H64" t="s">
        <v>39</v>
      </c>
      <c r="I64" s="3">
        <v>44034</v>
      </c>
      <c r="J64" t="s">
        <v>559</v>
      </c>
      <c r="K64" s="2">
        <v>5557368734</v>
      </c>
      <c r="L64" t="s">
        <v>753</v>
      </c>
      <c r="M64">
        <v>30</v>
      </c>
      <c r="N64" t="s">
        <v>41</v>
      </c>
      <c r="O64" t="s">
        <v>42</v>
      </c>
      <c r="W64" t="str">
        <v>Ocean Glide Surf</v>
      </c>
    </row>
    <row r="65" spans="8:23" x14ac:dyDescent="0.35">
      <c r="H65" t="s">
        <v>457</v>
      </c>
      <c r="I65" s="3">
        <v>44596</v>
      </c>
      <c r="J65" t="s">
        <v>458</v>
      </c>
      <c r="K65" s="2">
        <v>5556137341</v>
      </c>
      <c r="L65" t="s">
        <v>741</v>
      </c>
      <c r="M65">
        <v>6</v>
      </c>
      <c r="N65" t="s">
        <v>91</v>
      </c>
      <c r="O65" t="s">
        <v>42</v>
      </c>
      <c r="W65" t="str">
        <v>Ocean Line Surf</v>
      </c>
    </row>
    <row r="66" spans="8:23" x14ac:dyDescent="0.35">
      <c r="H66" t="s">
        <v>271</v>
      </c>
      <c r="I66" s="3">
        <v>45235</v>
      </c>
      <c r="J66" t="s">
        <v>272</v>
      </c>
      <c r="K66" s="2">
        <v>5553866528</v>
      </c>
      <c r="L66" t="s">
        <v>741</v>
      </c>
      <c r="M66">
        <v>18</v>
      </c>
      <c r="N66" t="s">
        <v>58</v>
      </c>
      <c r="O66" t="s">
        <v>42</v>
      </c>
      <c r="W66" t="str">
        <v>Ocean Mist Surf</v>
      </c>
    </row>
    <row r="67" spans="8:23" x14ac:dyDescent="0.35">
      <c r="H67" t="s">
        <v>271</v>
      </c>
      <c r="I67" s="3">
        <v>45381</v>
      </c>
      <c r="J67" t="s">
        <v>661</v>
      </c>
      <c r="K67" s="2">
        <v>5558677929</v>
      </c>
      <c r="L67" t="s">
        <v>751</v>
      </c>
      <c r="M67">
        <v>15</v>
      </c>
      <c r="N67" t="s">
        <v>58</v>
      </c>
      <c r="O67" t="s">
        <v>42</v>
      </c>
      <c r="W67" t="str">
        <v>Ocean Pulse</v>
      </c>
    </row>
    <row r="68" spans="8:23" x14ac:dyDescent="0.35">
      <c r="H68" t="s">
        <v>546</v>
      </c>
      <c r="I68" s="3">
        <v>45304</v>
      </c>
      <c r="J68" t="s">
        <v>547</v>
      </c>
      <c r="K68" s="2">
        <v>5557212818</v>
      </c>
      <c r="L68" t="s">
        <v>741</v>
      </c>
      <c r="M68">
        <v>19</v>
      </c>
      <c r="N68" t="s">
        <v>151</v>
      </c>
      <c r="O68" t="s">
        <v>42</v>
      </c>
      <c r="W68" t="str">
        <v>Ocean Retreat Surf</v>
      </c>
    </row>
    <row r="69" spans="8:23" x14ac:dyDescent="0.35">
      <c r="H69" t="s">
        <v>546</v>
      </c>
      <c r="I69" s="3">
        <v>44424</v>
      </c>
      <c r="J69" t="s">
        <v>682</v>
      </c>
      <c r="K69" s="2">
        <v>5559072495</v>
      </c>
      <c r="L69" t="s">
        <v>752</v>
      </c>
      <c r="M69">
        <v>50</v>
      </c>
      <c r="N69" t="s">
        <v>151</v>
      </c>
      <c r="O69" t="s">
        <v>42</v>
      </c>
      <c r="W69" t="str">
        <v>Ocean Spray Surf</v>
      </c>
    </row>
    <row r="70" spans="8:23" x14ac:dyDescent="0.35">
      <c r="H70" t="s">
        <v>305</v>
      </c>
      <c r="I70" s="3">
        <v>44920</v>
      </c>
      <c r="J70" t="s">
        <v>306</v>
      </c>
      <c r="K70" s="2">
        <v>5554177531</v>
      </c>
      <c r="L70" t="s">
        <v>741</v>
      </c>
      <c r="M70">
        <v>6</v>
      </c>
      <c r="N70" t="s">
        <v>91</v>
      </c>
      <c r="O70" t="s">
        <v>42</v>
      </c>
      <c r="W70" t="str">
        <v>Ocean Swell</v>
      </c>
    </row>
    <row r="71" spans="8:23" x14ac:dyDescent="0.35">
      <c r="H71" t="s">
        <v>305</v>
      </c>
      <c r="I71" s="3">
        <v>44626</v>
      </c>
      <c r="J71" t="s">
        <v>184</v>
      </c>
      <c r="K71" s="2">
        <v>5554425603</v>
      </c>
      <c r="L71" t="s">
        <v>751</v>
      </c>
      <c r="M71">
        <v>21</v>
      </c>
      <c r="N71" t="s">
        <v>91</v>
      </c>
      <c r="O71" t="s">
        <v>42</v>
      </c>
      <c r="W71" t="str">
        <v>Ocean Tide</v>
      </c>
    </row>
    <row r="72" spans="8:23" x14ac:dyDescent="0.35">
      <c r="H72" t="s">
        <v>305</v>
      </c>
      <c r="I72" s="3">
        <v>44646</v>
      </c>
      <c r="J72" t="s">
        <v>513</v>
      </c>
      <c r="K72" s="2">
        <v>5556889766</v>
      </c>
      <c r="L72" t="s">
        <v>745</v>
      </c>
      <c r="M72">
        <v>21</v>
      </c>
      <c r="N72" t="s">
        <v>91</v>
      </c>
      <c r="O72" t="s">
        <v>42</v>
      </c>
      <c r="W72" t="str">
        <v>Ocean Trail</v>
      </c>
    </row>
    <row r="73" spans="8:23" x14ac:dyDescent="0.35">
      <c r="H73" t="s">
        <v>366</v>
      </c>
      <c r="I73" s="3">
        <v>45351</v>
      </c>
      <c r="J73" t="s">
        <v>367</v>
      </c>
      <c r="K73" s="2">
        <v>5555090009</v>
      </c>
      <c r="L73" t="s">
        <v>741</v>
      </c>
      <c r="M73">
        <v>9</v>
      </c>
      <c r="N73" t="s">
        <v>69</v>
      </c>
      <c r="O73" t="s">
        <v>47</v>
      </c>
      <c r="W73" t="str">
        <v>Ocean Wave</v>
      </c>
    </row>
    <row r="74" spans="8:23" x14ac:dyDescent="0.35">
      <c r="H74" t="s">
        <v>364</v>
      </c>
      <c r="I74" s="3">
        <v>44132</v>
      </c>
      <c r="J74" t="s">
        <v>365</v>
      </c>
      <c r="K74" s="2">
        <v>5555087954</v>
      </c>
      <c r="L74" t="s">
        <v>741</v>
      </c>
      <c r="M74">
        <v>35</v>
      </c>
      <c r="N74" t="s">
        <v>62</v>
      </c>
      <c r="O74" t="s">
        <v>47</v>
      </c>
      <c r="W74" t="str">
        <v>Ocean Waves</v>
      </c>
    </row>
    <row r="75" spans="8:23" x14ac:dyDescent="0.35">
      <c r="H75" t="s">
        <v>364</v>
      </c>
      <c r="I75" s="3">
        <v>44753</v>
      </c>
      <c r="J75" t="s">
        <v>466</v>
      </c>
      <c r="K75" s="2">
        <v>5556191355</v>
      </c>
      <c r="L75" t="s">
        <v>744</v>
      </c>
      <c r="M75">
        <v>31</v>
      </c>
      <c r="N75" t="s">
        <v>62</v>
      </c>
      <c r="O75" t="s">
        <v>47</v>
      </c>
      <c r="W75" t="str">
        <v>Oceanâ€™s Embrace</v>
      </c>
    </row>
    <row r="76" spans="8:23" x14ac:dyDescent="0.35">
      <c r="H76" t="s">
        <v>528</v>
      </c>
      <c r="I76" s="3">
        <v>44811</v>
      </c>
      <c r="J76" t="s">
        <v>529</v>
      </c>
      <c r="K76" s="2">
        <v>5557039148</v>
      </c>
      <c r="L76" t="s">
        <v>741</v>
      </c>
      <c r="M76">
        <v>14</v>
      </c>
      <c r="N76" t="s">
        <v>250</v>
      </c>
      <c r="O76" t="s">
        <v>251</v>
      </c>
      <c r="W76" t="str">
        <v>Oceanfront Surf</v>
      </c>
    </row>
    <row r="77" spans="8:23" x14ac:dyDescent="0.35">
      <c r="H77" t="s">
        <v>336</v>
      </c>
      <c r="I77" s="3">
        <v>44215</v>
      </c>
      <c r="J77" t="s">
        <v>337</v>
      </c>
      <c r="K77" s="2">
        <v>5554646543</v>
      </c>
      <c r="L77" t="s">
        <v>741</v>
      </c>
      <c r="M77">
        <v>45</v>
      </c>
      <c r="N77" t="s">
        <v>91</v>
      </c>
      <c r="O77" t="s">
        <v>42</v>
      </c>
      <c r="W77" t="str">
        <v>Oceanic Surf</v>
      </c>
    </row>
    <row r="78" spans="8:23" x14ac:dyDescent="0.35">
      <c r="H78" t="s">
        <v>336</v>
      </c>
      <c r="I78" s="3">
        <v>45237</v>
      </c>
      <c r="J78" t="s">
        <v>416</v>
      </c>
      <c r="K78" s="2">
        <v>5555620239</v>
      </c>
      <c r="L78" t="s">
        <v>751</v>
      </c>
      <c r="M78">
        <v>13</v>
      </c>
      <c r="N78" t="s">
        <v>91</v>
      </c>
      <c r="O78" t="s">
        <v>42</v>
      </c>
      <c r="W78" t="str">
        <v>Ocean's Edge Surf</v>
      </c>
    </row>
    <row r="79" spans="8:23" x14ac:dyDescent="0.35">
      <c r="H79" t="s">
        <v>274</v>
      </c>
      <c r="I79" s="3">
        <v>44391</v>
      </c>
      <c r="J79" t="s">
        <v>275</v>
      </c>
      <c r="K79" s="2">
        <v>5553913799</v>
      </c>
      <c r="L79" t="s">
        <v>741</v>
      </c>
      <c r="M79">
        <v>18</v>
      </c>
      <c r="N79" t="s">
        <v>58</v>
      </c>
      <c r="O79" t="s">
        <v>42</v>
      </c>
      <c r="W79" t="str">
        <v>Pacific Waves</v>
      </c>
    </row>
    <row r="80" spans="8:23" x14ac:dyDescent="0.35">
      <c r="H80" t="s">
        <v>274</v>
      </c>
      <c r="I80" s="3">
        <v>45472</v>
      </c>
      <c r="J80" t="s">
        <v>357</v>
      </c>
      <c r="K80" s="2">
        <v>5554948984</v>
      </c>
      <c r="L80" t="s">
        <v>748</v>
      </c>
      <c r="M80">
        <v>32</v>
      </c>
      <c r="N80" t="s">
        <v>58</v>
      </c>
      <c r="O80" t="s">
        <v>42</v>
      </c>
      <c r="W80" t="str">
        <v>Paddle Love</v>
      </c>
    </row>
    <row r="81" spans="8:23" x14ac:dyDescent="0.35">
      <c r="H81" t="s">
        <v>274</v>
      </c>
      <c r="I81" s="3">
        <v>45199</v>
      </c>
      <c r="J81" t="s">
        <v>611</v>
      </c>
      <c r="K81" s="2">
        <v>5558055182</v>
      </c>
      <c r="L81" t="s">
        <v>746</v>
      </c>
      <c r="M81">
        <v>45</v>
      </c>
      <c r="N81" t="s">
        <v>58</v>
      </c>
      <c r="O81" t="s">
        <v>42</v>
      </c>
      <c r="W81" t="str">
        <v>Paradise Surf</v>
      </c>
    </row>
    <row r="82" spans="8:23" x14ac:dyDescent="0.35">
      <c r="H82" t="s">
        <v>324</v>
      </c>
      <c r="I82" s="3">
        <v>44431</v>
      </c>
      <c r="J82" t="s">
        <v>325</v>
      </c>
      <c r="K82" s="2">
        <v>5554477876</v>
      </c>
      <c r="L82" t="s">
        <v>741</v>
      </c>
      <c r="M82">
        <v>32</v>
      </c>
      <c r="N82" t="s">
        <v>94</v>
      </c>
      <c r="O82" t="s">
        <v>42</v>
      </c>
      <c r="W82" t="str">
        <v>Reef Break Boards</v>
      </c>
    </row>
    <row r="83" spans="8:23" x14ac:dyDescent="0.35">
      <c r="H83" t="s">
        <v>324</v>
      </c>
      <c r="I83" s="3">
        <v>45466</v>
      </c>
      <c r="J83" t="s">
        <v>433</v>
      </c>
      <c r="K83" s="2">
        <v>5555845354</v>
      </c>
      <c r="L83" t="s">
        <v>750</v>
      </c>
      <c r="M83">
        <v>39</v>
      </c>
      <c r="N83" t="s">
        <v>94</v>
      </c>
      <c r="O83" t="s">
        <v>42</v>
      </c>
      <c r="W83" t="str">
        <v>Reef Quest Surf</v>
      </c>
    </row>
    <row r="84" spans="8:23" x14ac:dyDescent="0.35">
      <c r="H84" t="s">
        <v>324</v>
      </c>
      <c r="I84" s="3">
        <v>45401</v>
      </c>
      <c r="J84" t="s">
        <v>652</v>
      </c>
      <c r="K84" s="2">
        <v>5558532876</v>
      </c>
      <c r="L84" t="s">
        <v>742</v>
      </c>
      <c r="M84">
        <v>49</v>
      </c>
      <c r="N84" t="s">
        <v>94</v>
      </c>
      <c r="O84" t="s">
        <v>42</v>
      </c>
      <c r="W84" t="str">
        <v>Reef Rider Surf</v>
      </c>
    </row>
    <row r="85" spans="8:23" x14ac:dyDescent="0.35">
      <c r="H85" t="s">
        <v>324</v>
      </c>
      <c r="I85" s="3">
        <v>44181</v>
      </c>
      <c r="J85" t="s">
        <v>681</v>
      </c>
      <c r="K85" s="2">
        <v>5559062119</v>
      </c>
      <c r="L85" t="s">
        <v>753</v>
      </c>
      <c r="M85">
        <v>41</v>
      </c>
      <c r="N85" t="s">
        <v>94</v>
      </c>
      <c r="O85" t="s">
        <v>42</v>
      </c>
      <c r="W85" t="str">
        <v>Reef Surfer</v>
      </c>
    </row>
    <row r="86" spans="8:23" x14ac:dyDescent="0.35">
      <c r="H86" t="s">
        <v>552</v>
      </c>
      <c r="I86" s="3">
        <v>44784</v>
      </c>
      <c r="J86" t="s">
        <v>553</v>
      </c>
      <c r="K86" s="2">
        <v>5557306663</v>
      </c>
      <c r="L86" t="s">
        <v>741</v>
      </c>
      <c r="M86">
        <v>0</v>
      </c>
      <c r="N86" t="s">
        <v>69</v>
      </c>
      <c r="O86" t="s">
        <v>47</v>
      </c>
      <c r="W86" t="str">
        <v>Ripple Surf Shop</v>
      </c>
    </row>
    <row r="87" spans="8:23" x14ac:dyDescent="0.35">
      <c r="H87" t="s">
        <v>162</v>
      </c>
      <c r="I87" s="3">
        <v>43950</v>
      </c>
      <c r="J87" t="s">
        <v>163</v>
      </c>
      <c r="K87" s="2">
        <v>5553042773</v>
      </c>
      <c r="L87" t="s">
        <v>741</v>
      </c>
      <c r="M87">
        <v>29</v>
      </c>
      <c r="N87" t="s">
        <v>164</v>
      </c>
      <c r="O87" t="s">
        <v>42</v>
      </c>
      <c r="W87" t="str">
        <v>Riptide Surf Shop</v>
      </c>
    </row>
    <row r="88" spans="8:23" x14ac:dyDescent="0.35">
      <c r="H88" t="s">
        <v>162</v>
      </c>
      <c r="I88" s="3">
        <v>45140</v>
      </c>
      <c r="J88" t="s">
        <v>265</v>
      </c>
      <c r="K88" s="2">
        <v>5553801503</v>
      </c>
      <c r="L88" t="s">
        <v>746</v>
      </c>
      <c r="M88">
        <v>49</v>
      </c>
      <c r="N88" t="s">
        <v>164</v>
      </c>
      <c r="O88" t="s">
        <v>42</v>
      </c>
      <c r="W88" t="str">
        <v>Salt Spray</v>
      </c>
    </row>
    <row r="89" spans="8:23" x14ac:dyDescent="0.35">
      <c r="H89" t="s">
        <v>162</v>
      </c>
      <c r="I89" s="3">
        <v>45024</v>
      </c>
      <c r="J89" t="s">
        <v>381</v>
      </c>
      <c r="K89" s="2">
        <v>5555301365</v>
      </c>
      <c r="L89" t="s">
        <v>750</v>
      </c>
      <c r="M89">
        <v>44</v>
      </c>
      <c r="N89" t="s">
        <v>164</v>
      </c>
      <c r="O89" t="s">
        <v>42</v>
      </c>
      <c r="W89" t="str">
        <v>Salt Water</v>
      </c>
    </row>
    <row r="90" spans="8:23" x14ac:dyDescent="0.35">
      <c r="H90" t="s">
        <v>476</v>
      </c>
      <c r="I90" s="3">
        <v>45379</v>
      </c>
      <c r="J90" t="s">
        <v>477</v>
      </c>
      <c r="K90" s="2">
        <v>5556333123</v>
      </c>
      <c r="L90" t="s">
        <v>741</v>
      </c>
      <c r="M90">
        <v>28</v>
      </c>
      <c r="N90" t="s">
        <v>164</v>
      </c>
      <c r="O90" t="s">
        <v>42</v>
      </c>
      <c r="W90" t="str">
        <v>Salty Surf</v>
      </c>
    </row>
    <row r="91" spans="8:23" x14ac:dyDescent="0.35">
      <c r="H91" t="s">
        <v>618</v>
      </c>
      <c r="I91" s="3">
        <v>44188</v>
      </c>
      <c r="J91" t="s">
        <v>619</v>
      </c>
      <c r="K91" s="2">
        <v>5558119738</v>
      </c>
      <c r="L91" t="s">
        <v>741</v>
      </c>
      <c r="M91">
        <v>46</v>
      </c>
      <c r="N91" t="s">
        <v>41</v>
      </c>
      <c r="O91" t="s">
        <v>42</v>
      </c>
      <c r="W91" t="str">
        <v>Sand Dune Surf</v>
      </c>
    </row>
    <row r="92" spans="8:23" x14ac:dyDescent="0.35">
      <c r="H92" t="s">
        <v>729</v>
      </c>
      <c r="I92" s="3">
        <v>44021</v>
      </c>
      <c r="J92" t="s">
        <v>730</v>
      </c>
      <c r="K92" s="2">
        <v>5559696508</v>
      </c>
      <c r="L92" t="s">
        <v>741</v>
      </c>
      <c r="M92">
        <v>24</v>
      </c>
      <c r="N92" t="s">
        <v>189</v>
      </c>
      <c r="O92" t="s">
        <v>42</v>
      </c>
      <c r="W92" t="str">
        <v>Sand Surf</v>
      </c>
    </row>
    <row r="93" spans="8:23" x14ac:dyDescent="0.35">
      <c r="H93" t="s">
        <v>353</v>
      </c>
      <c r="I93" s="3">
        <v>44600</v>
      </c>
      <c r="J93" t="s">
        <v>354</v>
      </c>
      <c r="K93" s="2">
        <v>5554895130</v>
      </c>
      <c r="L93" t="s">
        <v>741</v>
      </c>
      <c r="M93">
        <v>43</v>
      </c>
      <c r="N93" t="s">
        <v>62</v>
      </c>
      <c r="O93" t="s">
        <v>47</v>
      </c>
      <c r="W93" t="str">
        <v>Sandy Beach Surf</v>
      </c>
    </row>
    <row r="94" spans="8:23" x14ac:dyDescent="0.35">
      <c r="H94" t="s">
        <v>353</v>
      </c>
      <c r="I94" s="3">
        <v>44904</v>
      </c>
      <c r="J94" t="s">
        <v>460</v>
      </c>
      <c r="K94" s="2">
        <v>5556145451</v>
      </c>
      <c r="L94" t="s">
        <v>752</v>
      </c>
      <c r="M94">
        <v>13</v>
      </c>
      <c r="N94" t="s">
        <v>62</v>
      </c>
      <c r="O94" t="s">
        <v>47</v>
      </c>
      <c r="W94" t="str">
        <v>Sandy Shores Surf</v>
      </c>
    </row>
    <row r="95" spans="8:23" x14ac:dyDescent="0.35">
      <c r="H95" t="s">
        <v>353</v>
      </c>
      <c r="I95" s="3">
        <v>44254</v>
      </c>
      <c r="J95" t="s">
        <v>716</v>
      </c>
      <c r="K95" s="2">
        <v>5559480943</v>
      </c>
      <c r="L95" t="s">
        <v>751</v>
      </c>
      <c r="M95">
        <v>15</v>
      </c>
      <c r="N95" t="s">
        <v>62</v>
      </c>
      <c r="O95" t="s">
        <v>47</v>
      </c>
      <c r="W95" t="str">
        <v>Sea Foam Boards</v>
      </c>
    </row>
    <row r="96" spans="8:23" x14ac:dyDescent="0.35">
      <c r="H96" t="s">
        <v>31</v>
      </c>
      <c r="I96" s="3">
        <v>45037</v>
      </c>
      <c r="J96" t="s">
        <v>152</v>
      </c>
      <c r="K96" s="2">
        <v>5552836230</v>
      </c>
      <c r="L96" t="s">
        <v>741</v>
      </c>
      <c r="M96">
        <v>16</v>
      </c>
      <c r="N96" t="s">
        <v>73</v>
      </c>
      <c r="O96" t="s">
        <v>74</v>
      </c>
      <c r="W96" t="str">
        <v>Sea Rider Surf</v>
      </c>
    </row>
    <row r="97" spans="8:23" x14ac:dyDescent="0.35">
      <c r="H97" t="s">
        <v>736</v>
      </c>
      <c r="I97" s="3">
        <v>44715</v>
      </c>
      <c r="J97" t="s">
        <v>737</v>
      </c>
      <c r="K97" s="2">
        <v>5559904117</v>
      </c>
      <c r="L97" t="s">
        <v>741</v>
      </c>
      <c r="M97">
        <v>39</v>
      </c>
      <c r="N97" t="s">
        <v>167</v>
      </c>
      <c r="O97" t="s">
        <v>42</v>
      </c>
      <c r="W97" t="str">
        <v>Sea Surf Boards</v>
      </c>
    </row>
    <row r="98" spans="8:23" x14ac:dyDescent="0.35">
      <c r="H98" t="s">
        <v>371</v>
      </c>
      <c r="I98" s="3">
        <v>44829</v>
      </c>
      <c r="J98" t="s">
        <v>372</v>
      </c>
      <c r="K98" s="2">
        <v>5555164592</v>
      </c>
      <c r="L98" t="s">
        <v>741</v>
      </c>
      <c r="M98">
        <v>29</v>
      </c>
      <c r="N98" t="s">
        <v>218</v>
      </c>
      <c r="O98" t="s">
        <v>42</v>
      </c>
      <c r="W98" t="str">
        <v>Sea Surge</v>
      </c>
    </row>
    <row r="99" spans="8:23" x14ac:dyDescent="0.35">
      <c r="H99" t="s">
        <v>201</v>
      </c>
      <c r="I99" s="3">
        <v>45442</v>
      </c>
      <c r="J99" t="s">
        <v>202</v>
      </c>
      <c r="K99" s="2">
        <v>5553275674</v>
      </c>
      <c r="L99" t="s">
        <v>741</v>
      </c>
      <c r="M99">
        <v>11</v>
      </c>
      <c r="N99" t="s">
        <v>102</v>
      </c>
      <c r="O99" t="s">
        <v>42</v>
      </c>
      <c r="W99" t="str">
        <v>Sea Swell</v>
      </c>
    </row>
    <row r="100" spans="8:23" x14ac:dyDescent="0.35">
      <c r="H100" t="s">
        <v>201</v>
      </c>
      <c r="I100" s="3">
        <v>43961</v>
      </c>
      <c r="J100" t="s">
        <v>429</v>
      </c>
      <c r="K100" s="2">
        <v>5555770114</v>
      </c>
      <c r="L100" t="s">
        <v>747</v>
      </c>
      <c r="M100">
        <v>48</v>
      </c>
      <c r="N100" t="s">
        <v>102</v>
      </c>
      <c r="O100" t="s">
        <v>42</v>
      </c>
      <c r="W100" t="str">
        <v>Seagrass Surf</v>
      </c>
    </row>
    <row r="101" spans="8:23" x14ac:dyDescent="0.35">
      <c r="H101" t="s">
        <v>201</v>
      </c>
      <c r="I101" s="3">
        <v>44548</v>
      </c>
      <c r="J101" t="s">
        <v>586</v>
      </c>
      <c r="K101" s="2">
        <v>5557746285</v>
      </c>
      <c r="L101" t="s">
        <v>748</v>
      </c>
      <c r="M101">
        <v>25</v>
      </c>
      <c r="N101" t="s">
        <v>102</v>
      </c>
      <c r="O101" t="s">
        <v>42</v>
      </c>
      <c r="W101" t="str">
        <v>Seashore Surf Shop</v>
      </c>
    </row>
    <row r="102" spans="8:23" x14ac:dyDescent="0.35">
      <c r="H102" t="s">
        <v>201</v>
      </c>
      <c r="I102" s="3">
        <v>44670</v>
      </c>
      <c r="J102" t="s">
        <v>713</v>
      </c>
      <c r="K102" s="2">
        <v>5559466125</v>
      </c>
      <c r="L102" t="s">
        <v>746</v>
      </c>
      <c r="M102">
        <v>45</v>
      </c>
      <c r="N102" t="s">
        <v>102</v>
      </c>
      <c r="O102" t="s">
        <v>42</v>
      </c>
      <c r="W102" t="str">
        <v>Seaside Surf</v>
      </c>
    </row>
    <row r="103" spans="8:23" x14ac:dyDescent="0.35">
      <c r="H103" t="s">
        <v>190</v>
      </c>
      <c r="I103" s="3">
        <v>44992</v>
      </c>
      <c r="J103" t="s">
        <v>191</v>
      </c>
      <c r="K103" s="2">
        <v>5553192937</v>
      </c>
      <c r="L103" t="s">
        <v>741</v>
      </c>
      <c r="M103">
        <v>49</v>
      </c>
      <c r="N103" t="s">
        <v>65</v>
      </c>
      <c r="O103" t="s">
        <v>47</v>
      </c>
      <c r="W103" t="str">
        <v>Seaweed Surf</v>
      </c>
    </row>
    <row r="104" spans="8:23" x14ac:dyDescent="0.35">
      <c r="H104" t="s">
        <v>190</v>
      </c>
      <c r="I104" s="3">
        <v>44661</v>
      </c>
      <c r="J104" t="s">
        <v>340</v>
      </c>
      <c r="K104" s="2">
        <v>5554702915</v>
      </c>
      <c r="L104" t="s">
        <v>747</v>
      </c>
      <c r="M104">
        <v>3</v>
      </c>
      <c r="N104" t="s">
        <v>65</v>
      </c>
      <c r="O104" t="s">
        <v>47</v>
      </c>
      <c r="W104" t="str">
        <v>Shore Seeker</v>
      </c>
    </row>
    <row r="105" spans="8:23" x14ac:dyDescent="0.35">
      <c r="H105" t="s">
        <v>190</v>
      </c>
      <c r="I105" s="3">
        <v>45394</v>
      </c>
      <c r="J105" t="s">
        <v>536</v>
      </c>
      <c r="K105" s="2">
        <v>5557076869</v>
      </c>
      <c r="L105" t="s">
        <v>748</v>
      </c>
      <c r="M105">
        <v>28</v>
      </c>
      <c r="N105" t="s">
        <v>65</v>
      </c>
      <c r="O105" t="s">
        <v>47</v>
      </c>
      <c r="W105" t="str">
        <v>Shore Surf</v>
      </c>
    </row>
    <row r="106" spans="8:23" x14ac:dyDescent="0.35">
      <c r="H106" t="s">
        <v>709</v>
      </c>
      <c r="I106" s="3">
        <v>44195</v>
      </c>
      <c r="J106" t="s">
        <v>710</v>
      </c>
      <c r="K106" s="2">
        <v>5559415813</v>
      </c>
      <c r="L106" t="s">
        <v>741</v>
      </c>
      <c r="M106">
        <v>47</v>
      </c>
      <c r="N106" t="s">
        <v>102</v>
      </c>
      <c r="O106" t="s">
        <v>42</v>
      </c>
      <c r="W106" t="str">
        <v>Shore Surf Co.</v>
      </c>
    </row>
    <row r="107" spans="8:23" x14ac:dyDescent="0.35">
      <c r="H107" t="s">
        <v>694</v>
      </c>
      <c r="I107" s="3">
        <v>45275</v>
      </c>
      <c r="J107" t="s">
        <v>695</v>
      </c>
      <c r="K107" s="2">
        <v>5559279696</v>
      </c>
      <c r="L107" t="s">
        <v>741</v>
      </c>
      <c r="M107">
        <v>0</v>
      </c>
      <c r="N107" t="s">
        <v>65</v>
      </c>
      <c r="O107" t="s">
        <v>47</v>
      </c>
      <c r="W107" t="str">
        <v>Shore Thing Surf</v>
      </c>
    </row>
    <row r="108" spans="8:23" x14ac:dyDescent="0.35">
      <c r="H108" t="s">
        <v>216</v>
      </c>
      <c r="I108" s="3">
        <v>44599</v>
      </c>
      <c r="J108" t="s">
        <v>217</v>
      </c>
      <c r="K108" s="2">
        <v>5553408548</v>
      </c>
      <c r="L108" t="s">
        <v>741</v>
      </c>
      <c r="M108">
        <v>11</v>
      </c>
      <c r="N108" t="s">
        <v>218</v>
      </c>
      <c r="O108" t="s">
        <v>42</v>
      </c>
      <c r="W108" t="str">
        <v>Shore Things</v>
      </c>
    </row>
    <row r="109" spans="8:23" x14ac:dyDescent="0.35">
      <c r="H109" t="s">
        <v>216</v>
      </c>
      <c r="I109" s="3">
        <v>44849</v>
      </c>
      <c r="J109" t="s">
        <v>273</v>
      </c>
      <c r="K109" s="2">
        <v>5553894358</v>
      </c>
      <c r="L109" t="s">
        <v>746</v>
      </c>
      <c r="M109">
        <v>1</v>
      </c>
      <c r="N109" t="s">
        <v>218</v>
      </c>
      <c r="O109" t="s">
        <v>42</v>
      </c>
      <c r="W109" t="str">
        <v>Shoreline Shreds</v>
      </c>
    </row>
    <row r="110" spans="8:23" x14ac:dyDescent="0.35">
      <c r="H110" t="s">
        <v>216</v>
      </c>
      <c r="I110" s="3">
        <v>44563</v>
      </c>
      <c r="J110" t="s">
        <v>321</v>
      </c>
      <c r="K110" s="2">
        <v>5554379089</v>
      </c>
      <c r="L110" t="s">
        <v>750</v>
      </c>
      <c r="M110">
        <v>10</v>
      </c>
      <c r="N110" t="s">
        <v>218</v>
      </c>
      <c r="O110" t="s">
        <v>42</v>
      </c>
      <c r="W110" t="str">
        <v>Shoreline Surf</v>
      </c>
    </row>
    <row r="111" spans="8:23" x14ac:dyDescent="0.35">
      <c r="H111" t="s">
        <v>216</v>
      </c>
      <c r="I111" s="3">
        <v>44517</v>
      </c>
      <c r="J111" t="s">
        <v>593</v>
      </c>
      <c r="K111" s="2">
        <v>5557813499</v>
      </c>
      <c r="L111" t="s">
        <v>742</v>
      </c>
      <c r="M111">
        <v>38</v>
      </c>
      <c r="N111" t="s">
        <v>218</v>
      </c>
      <c r="O111" t="s">
        <v>42</v>
      </c>
      <c r="W111" t="str">
        <v>Shoreline Surf Co.</v>
      </c>
    </row>
    <row r="112" spans="8:23" x14ac:dyDescent="0.35">
      <c r="H112" t="s">
        <v>303</v>
      </c>
      <c r="I112" s="3">
        <v>45422</v>
      </c>
      <c r="J112" t="s">
        <v>304</v>
      </c>
      <c r="K112" s="2">
        <v>5554147481</v>
      </c>
      <c r="L112" t="s">
        <v>741</v>
      </c>
      <c r="M112">
        <v>37</v>
      </c>
      <c r="N112" t="s">
        <v>62</v>
      </c>
      <c r="O112" t="s">
        <v>47</v>
      </c>
      <c r="W112" t="str">
        <v>Sunset Surf Shop</v>
      </c>
    </row>
    <row r="113" spans="8:23" x14ac:dyDescent="0.35">
      <c r="H113" t="s">
        <v>303</v>
      </c>
      <c r="I113" s="3">
        <v>45151</v>
      </c>
      <c r="J113" t="s">
        <v>328</v>
      </c>
      <c r="K113" s="2">
        <v>5554528689</v>
      </c>
      <c r="L113" t="s">
        <v>748</v>
      </c>
      <c r="M113">
        <v>23</v>
      </c>
      <c r="N113" t="s">
        <v>62</v>
      </c>
      <c r="O113" t="s">
        <v>47</v>
      </c>
      <c r="W113" t="str">
        <v>Surf &amp; Sand Adventures</v>
      </c>
    </row>
    <row r="114" spans="8:23" x14ac:dyDescent="0.35">
      <c r="H114" t="s">
        <v>303</v>
      </c>
      <c r="I114" s="3">
        <v>44683</v>
      </c>
      <c r="J114" t="s">
        <v>439</v>
      </c>
      <c r="K114" s="2">
        <v>5555951020</v>
      </c>
      <c r="L114" t="s">
        <v>746</v>
      </c>
      <c r="M114">
        <v>31</v>
      </c>
      <c r="N114" t="s">
        <v>62</v>
      </c>
      <c r="O114" t="s">
        <v>47</v>
      </c>
      <c r="W114" t="str">
        <v>Surf Adventure</v>
      </c>
    </row>
    <row r="115" spans="8:23" x14ac:dyDescent="0.35">
      <c r="H115" t="s">
        <v>303</v>
      </c>
      <c r="I115" s="3">
        <v>44638</v>
      </c>
      <c r="J115" t="s">
        <v>707</v>
      </c>
      <c r="K115" s="2">
        <v>5559411927</v>
      </c>
      <c r="L115" t="s">
        <v>750</v>
      </c>
      <c r="M115">
        <v>10</v>
      </c>
      <c r="N115" t="s">
        <v>62</v>
      </c>
      <c r="O115" t="s">
        <v>47</v>
      </c>
      <c r="W115" t="str">
        <v>Surf and Sand</v>
      </c>
    </row>
    <row r="116" spans="8:23" x14ac:dyDescent="0.35">
      <c r="H116" t="s">
        <v>172</v>
      </c>
      <c r="I116" s="3">
        <v>44437</v>
      </c>
      <c r="J116" t="s">
        <v>173</v>
      </c>
      <c r="K116" s="2">
        <v>5553113194</v>
      </c>
      <c r="L116" t="s">
        <v>741</v>
      </c>
      <c r="M116">
        <v>45</v>
      </c>
      <c r="N116" t="s">
        <v>58</v>
      </c>
      <c r="O116" t="s">
        <v>42</v>
      </c>
      <c r="W116" t="str">
        <v>Surf Bliss</v>
      </c>
    </row>
    <row r="117" spans="8:23" x14ac:dyDescent="0.35">
      <c r="H117" t="s">
        <v>172</v>
      </c>
      <c r="I117" s="3">
        <v>44497</v>
      </c>
      <c r="J117" t="s">
        <v>311</v>
      </c>
      <c r="K117" s="2">
        <v>5554246504</v>
      </c>
      <c r="L117" t="s">
        <v>746</v>
      </c>
      <c r="M117">
        <v>42</v>
      </c>
      <c r="N117" t="s">
        <v>58</v>
      </c>
      <c r="O117" t="s">
        <v>42</v>
      </c>
      <c r="W117" t="str">
        <v>Surf City</v>
      </c>
    </row>
    <row r="118" spans="8:23" x14ac:dyDescent="0.35">
      <c r="H118" t="s">
        <v>172</v>
      </c>
      <c r="I118" s="3">
        <v>43891</v>
      </c>
      <c r="J118" t="s">
        <v>522</v>
      </c>
      <c r="K118" s="2">
        <v>5556990224</v>
      </c>
      <c r="L118" t="s">
        <v>750</v>
      </c>
      <c r="M118">
        <v>31</v>
      </c>
      <c r="N118" t="s">
        <v>58</v>
      </c>
      <c r="O118" t="s">
        <v>42</v>
      </c>
      <c r="W118" t="str">
        <v>Surf Coast</v>
      </c>
    </row>
    <row r="119" spans="8:23" x14ac:dyDescent="0.35">
      <c r="H119" t="s">
        <v>172</v>
      </c>
      <c r="I119" s="3">
        <v>44482</v>
      </c>
      <c r="J119" t="s">
        <v>649</v>
      </c>
      <c r="K119" s="2">
        <v>5558521970</v>
      </c>
      <c r="L119" t="s">
        <v>742</v>
      </c>
      <c r="M119">
        <v>47</v>
      </c>
      <c r="N119" t="s">
        <v>58</v>
      </c>
      <c r="O119" t="s">
        <v>42</v>
      </c>
      <c r="W119" t="str">
        <v>Surf Crafters</v>
      </c>
    </row>
    <row r="120" spans="8:23" x14ac:dyDescent="0.35">
      <c r="H120" t="s">
        <v>38</v>
      </c>
      <c r="I120" s="3">
        <v>44098</v>
      </c>
      <c r="J120" t="s">
        <v>149</v>
      </c>
      <c r="K120" s="2">
        <v>5552820508</v>
      </c>
      <c r="L120" t="s">
        <v>741</v>
      </c>
      <c r="M120">
        <v>34</v>
      </c>
      <c r="N120" t="s">
        <v>46</v>
      </c>
      <c r="O120" t="s">
        <v>47</v>
      </c>
      <c r="W120" t="str">
        <v>Surf Crafts</v>
      </c>
    </row>
    <row r="121" spans="8:23" x14ac:dyDescent="0.35">
      <c r="H121" t="s">
        <v>38</v>
      </c>
      <c r="I121" s="3">
        <v>44151</v>
      </c>
      <c r="J121" t="s">
        <v>153</v>
      </c>
      <c r="K121" s="2">
        <v>5552839556</v>
      </c>
      <c r="L121" t="s">
        <v>744</v>
      </c>
      <c r="M121">
        <v>43</v>
      </c>
      <c r="N121" t="s">
        <v>46</v>
      </c>
      <c r="O121" t="s">
        <v>47</v>
      </c>
      <c r="W121" t="str">
        <v>Surf Creations</v>
      </c>
    </row>
    <row r="122" spans="8:23" x14ac:dyDescent="0.35">
      <c r="H122" t="s">
        <v>38</v>
      </c>
      <c r="I122" s="3">
        <v>45130</v>
      </c>
      <c r="J122" t="s">
        <v>512</v>
      </c>
      <c r="K122" s="2">
        <v>5556873946</v>
      </c>
      <c r="L122" t="s">
        <v>752</v>
      </c>
      <c r="M122">
        <v>19</v>
      </c>
      <c r="N122" t="s">
        <v>46</v>
      </c>
      <c r="O122" t="s">
        <v>47</v>
      </c>
      <c r="W122" t="str">
        <v>Surf Culture</v>
      </c>
    </row>
    <row r="123" spans="8:23" x14ac:dyDescent="0.35">
      <c r="H123" t="s">
        <v>38</v>
      </c>
      <c r="I123" s="3">
        <v>44332</v>
      </c>
      <c r="J123" t="s">
        <v>570</v>
      </c>
      <c r="K123" s="2">
        <v>5557564502</v>
      </c>
      <c r="L123" t="s">
        <v>751</v>
      </c>
      <c r="M123">
        <v>12</v>
      </c>
      <c r="N123" t="s">
        <v>46</v>
      </c>
      <c r="O123" t="s">
        <v>47</v>
      </c>
      <c r="W123" t="str">
        <v>Surf Discoveries</v>
      </c>
    </row>
    <row r="124" spans="8:23" x14ac:dyDescent="0.35">
      <c r="H124" t="s">
        <v>266</v>
      </c>
      <c r="I124" s="3">
        <v>44635</v>
      </c>
      <c r="J124" t="s">
        <v>267</v>
      </c>
      <c r="K124" s="2">
        <v>5553832020</v>
      </c>
      <c r="L124" t="s">
        <v>741</v>
      </c>
      <c r="M124">
        <v>46</v>
      </c>
      <c r="N124" t="s">
        <v>225</v>
      </c>
      <c r="O124" t="s">
        <v>47</v>
      </c>
      <c r="W124" t="str">
        <v>Surf Dream</v>
      </c>
    </row>
    <row r="125" spans="8:23" x14ac:dyDescent="0.35">
      <c r="H125" t="s">
        <v>266</v>
      </c>
      <c r="I125" s="3">
        <v>44259</v>
      </c>
      <c r="J125" t="s">
        <v>620</v>
      </c>
      <c r="K125" s="2">
        <v>5558132287</v>
      </c>
      <c r="L125" t="s">
        <v>748</v>
      </c>
      <c r="M125">
        <v>11</v>
      </c>
      <c r="N125" t="s">
        <v>225</v>
      </c>
      <c r="O125" t="s">
        <v>47</v>
      </c>
      <c r="W125" t="str">
        <v>Surf Drift</v>
      </c>
    </row>
    <row r="126" spans="8:23" x14ac:dyDescent="0.35">
      <c r="H126" t="s">
        <v>266</v>
      </c>
      <c r="I126" s="3">
        <v>44279</v>
      </c>
      <c r="J126" t="s">
        <v>670</v>
      </c>
      <c r="K126" s="2">
        <v>5558865500</v>
      </c>
      <c r="L126" t="s">
        <v>746</v>
      </c>
      <c r="M126">
        <v>18</v>
      </c>
      <c r="N126" t="s">
        <v>225</v>
      </c>
      <c r="O126" t="s">
        <v>47</v>
      </c>
      <c r="W126" t="str">
        <v>Surf Echo</v>
      </c>
    </row>
    <row r="127" spans="8:23" x14ac:dyDescent="0.35">
      <c r="H127" t="s">
        <v>60</v>
      </c>
      <c r="I127" s="3">
        <v>44493</v>
      </c>
      <c r="J127" t="s">
        <v>61</v>
      </c>
      <c r="K127" s="2">
        <v>5552101719</v>
      </c>
      <c r="L127" t="s">
        <v>741</v>
      </c>
      <c r="M127">
        <v>50</v>
      </c>
      <c r="N127" t="s">
        <v>62</v>
      </c>
      <c r="O127" t="s">
        <v>47</v>
      </c>
      <c r="W127" t="str">
        <v>Surf Escape</v>
      </c>
    </row>
    <row r="128" spans="8:23" x14ac:dyDescent="0.35">
      <c r="H128" t="s">
        <v>60</v>
      </c>
      <c r="I128" s="3">
        <v>44519</v>
      </c>
      <c r="J128" t="s">
        <v>334</v>
      </c>
      <c r="K128" s="2">
        <v>5554623280</v>
      </c>
      <c r="L128" t="s">
        <v>742</v>
      </c>
      <c r="M128">
        <v>43</v>
      </c>
      <c r="N128" t="s">
        <v>62</v>
      </c>
      <c r="O128" t="s">
        <v>47</v>
      </c>
      <c r="W128" t="str">
        <v>Surf Essentials</v>
      </c>
    </row>
    <row r="129" spans="8:23" x14ac:dyDescent="0.35">
      <c r="H129" t="s">
        <v>60</v>
      </c>
      <c r="I129" s="3">
        <v>45243</v>
      </c>
      <c r="J129" t="s">
        <v>607</v>
      </c>
      <c r="K129" s="2">
        <v>5557991370</v>
      </c>
      <c r="L129" t="s">
        <v>753</v>
      </c>
      <c r="M129">
        <v>31</v>
      </c>
      <c r="N129" t="s">
        <v>62</v>
      </c>
      <c r="O129" t="s">
        <v>47</v>
      </c>
      <c r="W129" t="str">
        <v>Surf Expedition</v>
      </c>
    </row>
    <row r="130" spans="8:23" x14ac:dyDescent="0.35">
      <c r="H130" t="s">
        <v>60</v>
      </c>
      <c r="I130" s="3">
        <v>44484</v>
      </c>
      <c r="J130" t="s">
        <v>701</v>
      </c>
      <c r="K130" s="2">
        <v>5559322964</v>
      </c>
      <c r="L130" t="s">
        <v>743</v>
      </c>
      <c r="M130">
        <v>5</v>
      </c>
      <c r="N130" t="s">
        <v>62</v>
      </c>
      <c r="O130" t="s">
        <v>47</v>
      </c>
      <c r="W130" t="str">
        <v>Surf Frenzy</v>
      </c>
    </row>
    <row r="131" spans="8:23" x14ac:dyDescent="0.35">
      <c r="H131" t="s">
        <v>601</v>
      </c>
      <c r="I131" s="3">
        <v>44276</v>
      </c>
      <c r="J131" t="s">
        <v>602</v>
      </c>
      <c r="K131" s="2">
        <v>5557930680</v>
      </c>
      <c r="L131" t="s">
        <v>741</v>
      </c>
      <c r="M131">
        <v>21</v>
      </c>
      <c r="N131" t="s">
        <v>62</v>
      </c>
      <c r="O131" t="s">
        <v>47</v>
      </c>
      <c r="W131" t="str">
        <v>Surf Gateway</v>
      </c>
    </row>
    <row r="132" spans="8:23" x14ac:dyDescent="0.35">
      <c r="H132" t="s">
        <v>601</v>
      </c>
      <c r="I132" s="3">
        <v>44880</v>
      </c>
      <c r="J132" t="s">
        <v>668</v>
      </c>
      <c r="K132" s="2">
        <v>5558838594</v>
      </c>
      <c r="L132" t="s">
        <v>746</v>
      </c>
      <c r="M132">
        <v>49</v>
      </c>
      <c r="N132" t="s">
        <v>62</v>
      </c>
      <c r="O132" t="s">
        <v>47</v>
      </c>
      <c r="W132" t="str">
        <v>Surf Gear Essentials</v>
      </c>
    </row>
    <row r="133" spans="8:23" x14ac:dyDescent="0.35">
      <c r="H133" t="s">
        <v>307</v>
      </c>
      <c r="I133" s="3">
        <v>44312</v>
      </c>
      <c r="J133" t="s">
        <v>308</v>
      </c>
      <c r="K133" s="2">
        <v>5554190164</v>
      </c>
      <c r="L133" t="s">
        <v>741</v>
      </c>
      <c r="M133">
        <v>21</v>
      </c>
      <c r="N133" t="s">
        <v>157</v>
      </c>
      <c r="O133" t="s">
        <v>42</v>
      </c>
      <c r="W133" t="str">
        <v>Surf Haven Co.</v>
      </c>
    </row>
    <row r="134" spans="8:23" x14ac:dyDescent="0.35">
      <c r="H134" t="s">
        <v>307</v>
      </c>
      <c r="I134" s="3">
        <v>43980</v>
      </c>
      <c r="J134" t="s">
        <v>669</v>
      </c>
      <c r="K134" s="2">
        <v>5558840961</v>
      </c>
      <c r="L134" t="s">
        <v>751</v>
      </c>
      <c r="M134">
        <v>28</v>
      </c>
      <c r="N134" t="s">
        <v>157</v>
      </c>
      <c r="O134" t="s">
        <v>42</v>
      </c>
      <c r="W134" t="str">
        <v>Surf Lifestyle</v>
      </c>
    </row>
    <row r="135" spans="8:23" x14ac:dyDescent="0.35">
      <c r="H135" t="s">
        <v>307</v>
      </c>
      <c r="I135" s="3">
        <v>43840</v>
      </c>
      <c r="J135" t="s">
        <v>704</v>
      </c>
      <c r="K135" s="2">
        <v>5559395647</v>
      </c>
      <c r="L135" t="s">
        <v>745</v>
      </c>
      <c r="M135">
        <v>20</v>
      </c>
      <c r="N135" t="s">
        <v>157</v>
      </c>
      <c r="O135" t="s">
        <v>42</v>
      </c>
      <c r="W135" t="str">
        <v>Surf Melody</v>
      </c>
    </row>
    <row r="136" spans="8:23" x14ac:dyDescent="0.35">
      <c r="H136" t="s">
        <v>390</v>
      </c>
      <c r="I136" s="3">
        <v>43858</v>
      </c>
      <c r="J136" t="s">
        <v>391</v>
      </c>
      <c r="K136" s="2">
        <v>5555439207</v>
      </c>
      <c r="L136" t="s">
        <v>741</v>
      </c>
      <c r="M136">
        <v>2</v>
      </c>
      <c r="N136" t="s">
        <v>54</v>
      </c>
      <c r="O136" t="s">
        <v>42</v>
      </c>
      <c r="W136" t="str">
        <v>Surf Metropolis</v>
      </c>
    </row>
    <row r="137" spans="8:23" x14ac:dyDescent="0.35">
      <c r="H137" t="s">
        <v>390</v>
      </c>
      <c r="I137" s="3">
        <v>44434</v>
      </c>
      <c r="J137" t="s">
        <v>435</v>
      </c>
      <c r="K137" s="2">
        <v>5555870995</v>
      </c>
      <c r="L137" t="s">
        <v>747</v>
      </c>
      <c r="M137">
        <v>37</v>
      </c>
      <c r="N137" t="s">
        <v>54</v>
      </c>
      <c r="O137" t="s">
        <v>42</v>
      </c>
      <c r="W137" t="str">
        <v>Surf 'N Shore</v>
      </c>
    </row>
    <row r="138" spans="8:23" x14ac:dyDescent="0.35">
      <c r="H138" t="s">
        <v>390</v>
      </c>
      <c r="I138" s="3">
        <v>45113</v>
      </c>
      <c r="J138" t="s">
        <v>554</v>
      </c>
      <c r="K138" s="2">
        <v>5557306670</v>
      </c>
      <c r="L138" t="s">
        <v>748</v>
      </c>
      <c r="M138">
        <v>46</v>
      </c>
      <c r="N138" t="s">
        <v>54</v>
      </c>
      <c r="O138" t="s">
        <v>42</v>
      </c>
      <c r="W138" t="str">
        <v>Surf Nest</v>
      </c>
    </row>
    <row r="139" spans="8:23" x14ac:dyDescent="0.35">
      <c r="H139" t="s">
        <v>390</v>
      </c>
      <c r="I139" s="3">
        <v>43833</v>
      </c>
      <c r="J139" t="s">
        <v>663</v>
      </c>
      <c r="K139" s="2">
        <v>5558725539</v>
      </c>
      <c r="L139" t="s">
        <v>746</v>
      </c>
      <c r="M139">
        <v>8</v>
      </c>
      <c r="N139" t="s">
        <v>54</v>
      </c>
      <c r="O139" t="s">
        <v>42</v>
      </c>
      <c r="W139" t="str">
        <v>Surf Odyssey</v>
      </c>
    </row>
    <row r="140" spans="8:23" x14ac:dyDescent="0.35">
      <c r="H140" t="s">
        <v>183</v>
      </c>
      <c r="I140" s="3">
        <v>44109</v>
      </c>
      <c r="J140" t="s">
        <v>184</v>
      </c>
      <c r="K140" s="2">
        <v>5553168659</v>
      </c>
      <c r="L140" t="s">
        <v>741</v>
      </c>
      <c r="M140">
        <v>26</v>
      </c>
      <c r="N140" t="s">
        <v>91</v>
      </c>
      <c r="O140" t="s">
        <v>42</v>
      </c>
      <c r="W140" t="str">
        <v>Surf Paradise</v>
      </c>
    </row>
    <row r="141" spans="8:23" x14ac:dyDescent="0.35">
      <c r="H141" t="s">
        <v>658</v>
      </c>
      <c r="I141" s="3">
        <v>44523</v>
      </c>
      <c r="J141" t="s">
        <v>659</v>
      </c>
      <c r="K141" s="2">
        <v>5558660199</v>
      </c>
      <c r="L141" t="s">
        <v>741</v>
      </c>
      <c r="M141">
        <v>17</v>
      </c>
      <c r="N141" t="s">
        <v>69</v>
      </c>
      <c r="O141" t="s">
        <v>47</v>
      </c>
      <c r="W141" t="str">
        <v>Surf Resonance</v>
      </c>
    </row>
    <row r="142" spans="8:23" x14ac:dyDescent="0.35">
      <c r="H142" t="s">
        <v>658</v>
      </c>
      <c r="I142" s="3">
        <v>44083</v>
      </c>
      <c r="J142" t="s">
        <v>728</v>
      </c>
      <c r="K142" s="2">
        <v>5559694658</v>
      </c>
      <c r="L142" t="s">
        <v>744</v>
      </c>
      <c r="M142">
        <v>32</v>
      </c>
      <c r="N142" t="s">
        <v>69</v>
      </c>
      <c r="O142" t="s">
        <v>47</v>
      </c>
      <c r="W142" t="str">
        <v>Surf Retreat</v>
      </c>
    </row>
    <row r="143" spans="8:23" x14ac:dyDescent="0.35">
      <c r="H143" t="s">
        <v>572</v>
      </c>
      <c r="I143" s="3">
        <v>45098</v>
      </c>
      <c r="J143" t="s">
        <v>573</v>
      </c>
      <c r="K143" s="2">
        <v>5557585650</v>
      </c>
      <c r="L143" t="s">
        <v>741</v>
      </c>
      <c r="M143">
        <v>43</v>
      </c>
      <c r="N143" t="s">
        <v>164</v>
      </c>
      <c r="O143" t="s">
        <v>42</v>
      </c>
      <c r="W143" t="str">
        <v>Surf Rider</v>
      </c>
    </row>
    <row r="144" spans="8:23" x14ac:dyDescent="0.35">
      <c r="H144" t="s">
        <v>572</v>
      </c>
      <c r="I144" s="3">
        <v>44045</v>
      </c>
      <c r="J144" t="s">
        <v>711</v>
      </c>
      <c r="K144" s="2">
        <v>5559451553</v>
      </c>
      <c r="L144" t="s">
        <v>753</v>
      </c>
      <c r="M144">
        <v>8</v>
      </c>
      <c r="N144" t="s">
        <v>164</v>
      </c>
      <c r="O144" t="s">
        <v>42</v>
      </c>
      <c r="W144" t="str">
        <v>Surf Safari</v>
      </c>
    </row>
    <row r="145" spans="8:23" x14ac:dyDescent="0.35">
      <c r="H145" t="s">
        <v>30</v>
      </c>
      <c r="I145" s="3">
        <v>44560</v>
      </c>
      <c r="J145" t="s">
        <v>150</v>
      </c>
      <c r="K145" s="2">
        <v>5552831530</v>
      </c>
      <c r="L145" t="s">
        <v>741</v>
      </c>
      <c r="M145">
        <v>5</v>
      </c>
      <c r="N145" t="s">
        <v>151</v>
      </c>
      <c r="O145" t="s">
        <v>42</v>
      </c>
      <c r="W145" t="str">
        <v>Surf Sanctuary</v>
      </c>
    </row>
    <row r="146" spans="8:23" x14ac:dyDescent="0.35">
      <c r="H146" t="s">
        <v>30</v>
      </c>
      <c r="I146" s="3">
        <v>44113</v>
      </c>
      <c r="J146" t="s">
        <v>722</v>
      </c>
      <c r="K146" s="2">
        <v>5559533510</v>
      </c>
      <c r="L146" t="s">
        <v>746</v>
      </c>
      <c r="M146">
        <v>49</v>
      </c>
      <c r="N146" t="s">
        <v>151</v>
      </c>
      <c r="O146" t="s">
        <v>42</v>
      </c>
      <c r="W146" t="str">
        <v>Surf Seekers</v>
      </c>
    </row>
    <row r="147" spans="8:23" x14ac:dyDescent="0.35">
      <c r="H147" t="s">
        <v>223</v>
      </c>
      <c r="I147" s="3">
        <v>44512</v>
      </c>
      <c r="J147" t="s">
        <v>224</v>
      </c>
      <c r="K147" s="2">
        <v>5553422553</v>
      </c>
      <c r="L147" t="s">
        <v>741</v>
      </c>
      <c r="M147">
        <v>26</v>
      </c>
      <c r="N147" t="s">
        <v>225</v>
      </c>
      <c r="O147" t="s">
        <v>47</v>
      </c>
      <c r="W147" t="str">
        <v>Surf Splash</v>
      </c>
    </row>
    <row r="148" spans="8:23" x14ac:dyDescent="0.35">
      <c r="H148" t="s">
        <v>223</v>
      </c>
      <c r="I148" s="3">
        <v>45333</v>
      </c>
      <c r="J148" t="s">
        <v>339</v>
      </c>
      <c r="K148" s="2">
        <v>5554695023</v>
      </c>
      <c r="L148" t="s">
        <v>746</v>
      </c>
      <c r="M148">
        <v>20</v>
      </c>
      <c r="N148" t="s">
        <v>225</v>
      </c>
      <c r="O148" t="s">
        <v>47</v>
      </c>
      <c r="W148" t="str">
        <v>Surf Spot</v>
      </c>
    </row>
    <row r="149" spans="8:23" x14ac:dyDescent="0.35">
      <c r="H149" t="s">
        <v>223</v>
      </c>
      <c r="I149" s="3">
        <v>45248</v>
      </c>
      <c r="J149" t="s">
        <v>347</v>
      </c>
      <c r="K149" s="2">
        <v>5554788659</v>
      </c>
      <c r="L149" t="s">
        <v>750</v>
      </c>
      <c r="M149">
        <v>0</v>
      </c>
      <c r="N149" t="s">
        <v>225</v>
      </c>
      <c r="O149" t="s">
        <v>47</v>
      </c>
      <c r="W149" t="str">
        <v>Surf Station</v>
      </c>
    </row>
    <row r="150" spans="8:23" x14ac:dyDescent="0.35">
      <c r="H150" t="s">
        <v>212</v>
      </c>
      <c r="I150" s="3">
        <v>44057</v>
      </c>
      <c r="J150" t="s">
        <v>213</v>
      </c>
      <c r="K150" s="2">
        <v>5553387731</v>
      </c>
      <c r="L150" t="s">
        <v>741</v>
      </c>
      <c r="M150">
        <v>27</v>
      </c>
      <c r="N150" t="s">
        <v>108</v>
      </c>
      <c r="O150" t="s">
        <v>42</v>
      </c>
      <c r="W150" t="str">
        <v>Surf Symphony</v>
      </c>
    </row>
    <row r="151" spans="8:23" x14ac:dyDescent="0.35">
      <c r="H151" t="s">
        <v>212</v>
      </c>
      <c r="I151" s="3">
        <v>44762</v>
      </c>
      <c r="J151" t="s">
        <v>243</v>
      </c>
      <c r="K151" s="2">
        <v>5553519383</v>
      </c>
      <c r="L151" t="s">
        <v>746</v>
      </c>
      <c r="M151">
        <v>44</v>
      </c>
      <c r="N151" t="s">
        <v>108</v>
      </c>
      <c r="O151" t="s">
        <v>42</v>
      </c>
      <c r="W151" t="str">
        <v>Surf the Sea</v>
      </c>
    </row>
    <row r="152" spans="8:23" x14ac:dyDescent="0.35">
      <c r="H152" t="s">
        <v>142</v>
      </c>
      <c r="I152" s="3">
        <v>44636</v>
      </c>
      <c r="J152" t="s">
        <v>143</v>
      </c>
      <c r="K152" s="2">
        <v>5552767845</v>
      </c>
      <c r="L152" t="s">
        <v>741</v>
      </c>
      <c r="M152">
        <v>42</v>
      </c>
      <c r="N152" t="s">
        <v>144</v>
      </c>
      <c r="O152" t="s">
        <v>42</v>
      </c>
      <c r="W152" t="str">
        <v>Surf Thrill</v>
      </c>
    </row>
    <row r="153" spans="8:23" x14ac:dyDescent="0.35">
      <c r="H153" t="s">
        <v>142</v>
      </c>
      <c r="I153" s="3">
        <v>45328</v>
      </c>
      <c r="J153" t="s">
        <v>362</v>
      </c>
      <c r="K153" s="2">
        <v>5555070190</v>
      </c>
      <c r="L153" t="s">
        <v>742</v>
      </c>
      <c r="M153">
        <v>26</v>
      </c>
      <c r="N153" t="s">
        <v>144</v>
      </c>
      <c r="O153" t="s">
        <v>42</v>
      </c>
      <c r="W153" t="str">
        <v>Surf Tradewinds</v>
      </c>
    </row>
    <row r="154" spans="8:23" x14ac:dyDescent="0.35">
      <c r="H154" t="s">
        <v>142</v>
      </c>
      <c r="I154" s="3">
        <v>45405</v>
      </c>
      <c r="J154" t="s">
        <v>436</v>
      </c>
      <c r="K154" s="2">
        <v>5555900745</v>
      </c>
      <c r="L154" t="s">
        <v>753</v>
      </c>
      <c r="M154">
        <v>4</v>
      </c>
      <c r="N154" t="s">
        <v>144</v>
      </c>
      <c r="O154" t="s">
        <v>42</v>
      </c>
      <c r="W154" t="str">
        <v>Surf Vibe</v>
      </c>
    </row>
    <row r="155" spans="8:23" x14ac:dyDescent="0.35">
      <c r="H155" t="s">
        <v>142</v>
      </c>
      <c r="I155" s="3">
        <v>43859</v>
      </c>
      <c r="J155" t="s">
        <v>460</v>
      </c>
      <c r="K155" s="2">
        <v>5558641001</v>
      </c>
      <c r="L155" t="s">
        <v>743</v>
      </c>
      <c r="M155">
        <v>33</v>
      </c>
      <c r="N155" t="s">
        <v>144</v>
      </c>
      <c r="O155" t="s">
        <v>42</v>
      </c>
      <c r="W155" t="str">
        <v>Surf Wanderer</v>
      </c>
    </row>
    <row r="156" spans="8:23" x14ac:dyDescent="0.35">
      <c r="H156" t="s">
        <v>63</v>
      </c>
      <c r="I156" s="3">
        <v>44525</v>
      </c>
      <c r="J156" t="s">
        <v>64</v>
      </c>
      <c r="K156" s="2">
        <v>5552109172</v>
      </c>
      <c r="L156" t="s">
        <v>741</v>
      </c>
      <c r="M156">
        <v>1</v>
      </c>
      <c r="N156" t="s">
        <v>65</v>
      </c>
      <c r="O156" t="s">
        <v>47</v>
      </c>
      <c r="W156" t="str">
        <v>Surf Zone</v>
      </c>
    </row>
    <row r="157" spans="8:23" x14ac:dyDescent="0.35">
      <c r="H157" t="s">
        <v>63</v>
      </c>
      <c r="I157" s="3">
        <v>44254</v>
      </c>
      <c r="J157" t="s">
        <v>124</v>
      </c>
      <c r="K157" s="2">
        <v>5552556504</v>
      </c>
      <c r="L157" t="s">
        <v>743</v>
      </c>
      <c r="M157">
        <v>15</v>
      </c>
      <c r="N157" t="s">
        <v>65</v>
      </c>
      <c r="O157" t="s">
        <v>47</v>
      </c>
      <c r="W157" t="str">
        <v>Surfer's Point</v>
      </c>
    </row>
    <row r="158" spans="8:23" x14ac:dyDescent="0.35">
      <c r="H158" t="s">
        <v>63</v>
      </c>
      <c r="I158" s="3">
        <v>44607</v>
      </c>
      <c r="J158" t="s">
        <v>496</v>
      </c>
      <c r="K158" s="2">
        <v>5556552920</v>
      </c>
      <c r="L158" t="s">
        <v>749</v>
      </c>
      <c r="M158">
        <v>17</v>
      </c>
      <c r="N158" t="s">
        <v>65</v>
      </c>
      <c r="O158" t="s">
        <v>47</v>
      </c>
      <c r="W158" t="str">
        <v>Surfing Spot</v>
      </c>
    </row>
    <row r="159" spans="8:23" x14ac:dyDescent="0.35">
      <c r="H159" t="s">
        <v>276</v>
      </c>
      <c r="I159" s="3">
        <v>44815</v>
      </c>
      <c r="J159" t="s">
        <v>277</v>
      </c>
      <c r="K159" s="2">
        <v>5553922380</v>
      </c>
      <c r="L159" t="s">
        <v>741</v>
      </c>
      <c r="M159">
        <v>45</v>
      </c>
      <c r="N159" t="s">
        <v>46</v>
      </c>
      <c r="O159" t="s">
        <v>47</v>
      </c>
      <c r="W159" t="str">
        <v>Surfside Shack</v>
      </c>
    </row>
    <row r="160" spans="8:23" x14ac:dyDescent="0.35">
      <c r="H160" t="s">
        <v>550</v>
      </c>
      <c r="I160" s="3">
        <v>44839</v>
      </c>
      <c r="J160" t="s">
        <v>551</v>
      </c>
      <c r="K160" s="2">
        <v>5557267260</v>
      </c>
      <c r="L160" t="s">
        <v>741</v>
      </c>
      <c r="M160">
        <v>50</v>
      </c>
      <c r="N160" t="s">
        <v>151</v>
      </c>
      <c r="O160" t="s">
        <v>42</v>
      </c>
      <c r="W160" t="str">
        <v>Swell Surf Co.</v>
      </c>
    </row>
    <row r="161" spans="8:23" x14ac:dyDescent="0.35">
      <c r="H161" t="s">
        <v>550</v>
      </c>
      <c r="I161" s="3">
        <v>44284</v>
      </c>
      <c r="J161" t="s">
        <v>634</v>
      </c>
      <c r="K161" s="2">
        <v>5558305308</v>
      </c>
      <c r="L161" t="s">
        <v>751</v>
      </c>
      <c r="M161">
        <v>22</v>
      </c>
      <c r="N161" t="s">
        <v>151</v>
      </c>
      <c r="O161" t="s">
        <v>42</v>
      </c>
      <c r="W161" t="str">
        <v>Tidal Surf</v>
      </c>
    </row>
    <row r="162" spans="8:23" x14ac:dyDescent="0.35">
      <c r="H162" t="s">
        <v>301</v>
      </c>
      <c r="I162" s="3">
        <v>44961</v>
      </c>
      <c r="J162" t="s">
        <v>302</v>
      </c>
      <c r="K162" s="2">
        <v>5554144198</v>
      </c>
      <c r="L162" t="s">
        <v>741</v>
      </c>
      <c r="M162">
        <v>19</v>
      </c>
      <c r="N162" t="s">
        <v>144</v>
      </c>
      <c r="O162" t="s">
        <v>42</v>
      </c>
      <c r="W162" t="str">
        <v>Tidal Surf Gear</v>
      </c>
    </row>
    <row r="163" spans="8:23" x14ac:dyDescent="0.35">
      <c r="H163" t="s">
        <v>301</v>
      </c>
      <c r="I163" s="3">
        <v>44951</v>
      </c>
      <c r="J163" t="s">
        <v>541</v>
      </c>
      <c r="K163" s="2">
        <v>5557171082</v>
      </c>
      <c r="L163" t="s">
        <v>747</v>
      </c>
      <c r="M163">
        <v>44</v>
      </c>
      <c r="N163" t="s">
        <v>144</v>
      </c>
      <c r="O163" t="s">
        <v>42</v>
      </c>
      <c r="W163" t="str">
        <v>Tidal Surf Shop</v>
      </c>
    </row>
    <row r="164" spans="8:23" x14ac:dyDescent="0.35">
      <c r="H164" t="s">
        <v>301</v>
      </c>
      <c r="I164" s="3">
        <v>45369</v>
      </c>
      <c r="J164" t="s">
        <v>705</v>
      </c>
      <c r="K164" s="2">
        <v>5559396796</v>
      </c>
      <c r="L164" t="s">
        <v>748</v>
      </c>
      <c r="M164">
        <v>41</v>
      </c>
      <c r="N164" t="s">
        <v>144</v>
      </c>
      <c r="O164" t="s">
        <v>42</v>
      </c>
      <c r="W164" t="str">
        <v>Tidal Times Surf</v>
      </c>
    </row>
    <row r="165" spans="8:23" x14ac:dyDescent="0.35">
      <c r="H165" t="s">
        <v>95</v>
      </c>
      <c r="I165" s="3">
        <v>44854</v>
      </c>
      <c r="J165" t="s">
        <v>96</v>
      </c>
      <c r="K165" s="2">
        <v>5552300019</v>
      </c>
      <c r="L165" t="s">
        <v>741</v>
      </c>
      <c r="M165">
        <v>1</v>
      </c>
      <c r="N165" t="s">
        <v>97</v>
      </c>
      <c r="O165" t="s">
        <v>42</v>
      </c>
      <c r="W165" t="str">
        <v>Tidal Wave Surf</v>
      </c>
    </row>
    <row r="166" spans="8:23" x14ac:dyDescent="0.35">
      <c r="H166" t="s">
        <v>95</v>
      </c>
      <c r="I166" s="3">
        <v>44273</v>
      </c>
      <c r="J166" t="s">
        <v>290</v>
      </c>
      <c r="K166" s="2">
        <v>5553998792</v>
      </c>
      <c r="L166" t="s">
        <v>743</v>
      </c>
      <c r="M166">
        <v>10</v>
      </c>
      <c r="N166" t="s">
        <v>97</v>
      </c>
      <c r="O166" t="s">
        <v>42</v>
      </c>
      <c r="W166" t="str">
        <v>Tide Lines</v>
      </c>
    </row>
    <row r="167" spans="8:23" x14ac:dyDescent="0.35">
      <c r="H167" t="s">
        <v>95</v>
      </c>
      <c r="I167" s="3">
        <v>44582</v>
      </c>
      <c r="J167" t="s">
        <v>582</v>
      </c>
      <c r="K167" s="2">
        <v>5557702794</v>
      </c>
      <c r="L167" t="s">
        <v>749</v>
      </c>
      <c r="M167">
        <v>49</v>
      </c>
      <c r="N167" t="s">
        <v>97</v>
      </c>
      <c r="O167" t="s">
        <v>42</v>
      </c>
      <c r="W167" t="str">
        <v>Tide Point</v>
      </c>
    </row>
    <row r="168" spans="8:23" x14ac:dyDescent="0.35">
      <c r="H168" t="s">
        <v>179</v>
      </c>
      <c r="I168" s="3">
        <v>44050</v>
      </c>
      <c r="J168" t="s">
        <v>180</v>
      </c>
      <c r="K168" s="2">
        <v>5553153919</v>
      </c>
      <c r="L168" t="s">
        <v>741</v>
      </c>
      <c r="M168">
        <v>21</v>
      </c>
      <c r="N168" t="s">
        <v>108</v>
      </c>
      <c r="O168" t="s">
        <v>42</v>
      </c>
      <c r="W168" t="str">
        <v>Tide Pools Surf</v>
      </c>
    </row>
    <row r="169" spans="8:23" x14ac:dyDescent="0.35">
      <c r="H169" t="s">
        <v>179</v>
      </c>
      <c r="I169" s="3">
        <v>45256</v>
      </c>
      <c r="J169" t="s">
        <v>358</v>
      </c>
      <c r="K169" s="2">
        <v>5555018587</v>
      </c>
      <c r="L169" t="s">
        <v>746</v>
      </c>
      <c r="M169">
        <v>40</v>
      </c>
      <c r="N169" t="s">
        <v>108</v>
      </c>
      <c r="O169" t="s">
        <v>42</v>
      </c>
      <c r="W169" t="str">
        <v>Tide Rush Surf</v>
      </c>
    </row>
    <row r="170" spans="8:23" x14ac:dyDescent="0.35">
      <c r="H170" t="s">
        <v>179</v>
      </c>
      <c r="I170" s="3">
        <v>45130</v>
      </c>
      <c r="J170" t="s">
        <v>449</v>
      </c>
      <c r="K170" s="2">
        <v>5556057563</v>
      </c>
      <c r="L170" t="s">
        <v>750</v>
      </c>
      <c r="M170">
        <v>48</v>
      </c>
      <c r="N170" t="s">
        <v>108</v>
      </c>
      <c r="O170" t="s">
        <v>42</v>
      </c>
      <c r="W170" t="str">
        <v>Tide Surf</v>
      </c>
    </row>
    <row r="171" spans="8:23" x14ac:dyDescent="0.35">
      <c r="H171" t="s">
        <v>717</v>
      </c>
      <c r="I171" s="3">
        <v>44845</v>
      </c>
      <c r="J171" t="s">
        <v>718</v>
      </c>
      <c r="K171" s="2">
        <v>5559489943</v>
      </c>
      <c r="L171" t="s">
        <v>741</v>
      </c>
      <c r="M171">
        <v>10</v>
      </c>
      <c r="N171" t="s">
        <v>97</v>
      </c>
      <c r="O171" t="s">
        <v>42</v>
      </c>
      <c r="W171" t="str">
        <v>Tide Surf Co.</v>
      </c>
    </row>
    <row r="172" spans="8:23" x14ac:dyDescent="0.35">
      <c r="H172" t="s">
        <v>196</v>
      </c>
      <c r="I172" s="3">
        <v>44999</v>
      </c>
      <c r="J172" t="s">
        <v>197</v>
      </c>
      <c r="K172" s="2">
        <v>5553210228</v>
      </c>
      <c r="L172" t="s">
        <v>741</v>
      </c>
      <c r="M172">
        <v>23</v>
      </c>
      <c r="N172" t="s">
        <v>164</v>
      </c>
      <c r="O172" t="s">
        <v>42</v>
      </c>
      <c r="W172" t="str">
        <v>Tide Touch</v>
      </c>
    </row>
    <row r="173" spans="8:23" x14ac:dyDescent="0.35">
      <c r="H173" t="s">
        <v>196</v>
      </c>
      <c r="I173" s="3">
        <v>45031</v>
      </c>
      <c r="J173" t="s">
        <v>590</v>
      </c>
      <c r="K173" s="2">
        <v>5557780189</v>
      </c>
      <c r="L173" t="s">
        <v>749</v>
      </c>
      <c r="M173">
        <v>48</v>
      </c>
      <c r="N173" t="s">
        <v>164</v>
      </c>
      <c r="O173" t="s">
        <v>42</v>
      </c>
      <c r="W173" t="str">
        <v>Tide Tracker</v>
      </c>
    </row>
    <row r="174" spans="8:23" x14ac:dyDescent="0.35">
      <c r="H174" t="s">
        <v>196</v>
      </c>
      <c r="I174" s="3">
        <v>44653</v>
      </c>
      <c r="J174" t="s">
        <v>612</v>
      </c>
      <c r="K174" s="2">
        <v>5558073464</v>
      </c>
      <c r="L174" t="s">
        <v>744</v>
      </c>
      <c r="M174">
        <v>16</v>
      </c>
      <c r="N174" t="s">
        <v>164</v>
      </c>
      <c r="O174" t="s">
        <v>42</v>
      </c>
      <c r="W174" t="str">
        <v>Tide Venture</v>
      </c>
    </row>
    <row r="175" spans="8:23" x14ac:dyDescent="0.35">
      <c r="H175" t="s">
        <v>196</v>
      </c>
      <c r="I175" s="3">
        <v>44296</v>
      </c>
      <c r="J175" t="s">
        <v>674</v>
      </c>
      <c r="K175" s="2">
        <v>5558920183</v>
      </c>
      <c r="L175" t="s">
        <v>752</v>
      </c>
      <c r="M175">
        <v>24</v>
      </c>
      <c r="N175" t="s">
        <v>164</v>
      </c>
      <c r="O175" t="s">
        <v>42</v>
      </c>
      <c r="W175" t="str">
        <v>Wave Baron</v>
      </c>
    </row>
    <row r="176" spans="8:23" x14ac:dyDescent="0.35">
      <c r="H176" t="s">
        <v>133</v>
      </c>
      <c r="I176" s="3">
        <v>45326</v>
      </c>
      <c r="J176" t="s">
        <v>134</v>
      </c>
      <c r="K176" s="2">
        <v>5552611915</v>
      </c>
      <c r="L176" t="s">
        <v>741</v>
      </c>
      <c r="M176">
        <v>45</v>
      </c>
      <c r="N176" t="s">
        <v>132</v>
      </c>
      <c r="O176" t="s">
        <v>42</v>
      </c>
      <c r="W176" t="str">
        <v>Wave Bliss</v>
      </c>
    </row>
    <row r="177" spans="8:23" x14ac:dyDescent="0.35">
      <c r="H177" t="s">
        <v>133</v>
      </c>
      <c r="I177" s="3">
        <v>43918</v>
      </c>
      <c r="J177" t="s">
        <v>203</v>
      </c>
      <c r="K177" s="2">
        <v>5553310394</v>
      </c>
      <c r="L177" t="s">
        <v>745</v>
      </c>
      <c r="M177">
        <v>29</v>
      </c>
      <c r="N177" t="s">
        <v>132</v>
      </c>
      <c r="O177" t="s">
        <v>42</v>
      </c>
      <c r="W177" t="str">
        <v>Wave Catcher</v>
      </c>
    </row>
    <row r="178" spans="8:23" x14ac:dyDescent="0.35">
      <c r="H178" t="s">
        <v>133</v>
      </c>
      <c r="I178" s="3">
        <v>44409</v>
      </c>
      <c r="J178" t="s">
        <v>346</v>
      </c>
      <c r="K178" s="2">
        <v>5554779235</v>
      </c>
      <c r="L178" t="s">
        <v>747</v>
      </c>
      <c r="M178">
        <v>12</v>
      </c>
      <c r="N178" t="s">
        <v>132</v>
      </c>
      <c r="O178" t="s">
        <v>42</v>
      </c>
      <c r="W178" t="str">
        <v>Wave Chase</v>
      </c>
    </row>
    <row r="179" spans="8:23" x14ac:dyDescent="0.35">
      <c r="H179" t="s">
        <v>133</v>
      </c>
      <c r="I179" s="3">
        <v>43969</v>
      </c>
      <c r="J179" t="s">
        <v>406</v>
      </c>
      <c r="K179" s="2">
        <v>5555543828</v>
      </c>
      <c r="L179" t="s">
        <v>748</v>
      </c>
      <c r="M179">
        <v>5</v>
      </c>
      <c r="N179" t="s">
        <v>132</v>
      </c>
      <c r="O179" t="s">
        <v>42</v>
      </c>
      <c r="W179" t="str">
        <v>Wave Craft</v>
      </c>
    </row>
    <row r="180" spans="8:23" x14ac:dyDescent="0.35">
      <c r="H180" t="s">
        <v>332</v>
      </c>
      <c r="I180" s="3">
        <v>44063</v>
      </c>
      <c r="J180" t="s">
        <v>333</v>
      </c>
      <c r="K180" s="2">
        <v>5554619518</v>
      </c>
      <c r="L180" t="s">
        <v>741</v>
      </c>
      <c r="M180">
        <v>27</v>
      </c>
      <c r="N180" t="s">
        <v>65</v>
      </c>
      <c r="O180" t="s">
        <v>47</v>
      </c>
      <c r="W180" t="str">
        <v>Wave Dance</v>
      </c>
    </row>
    <row r="181" spans="8:23" x14ac:dyDescent="0.35">
      <c r="H181" t="s">
        <v>332</v>
      </c>
      <c r="I181" s="3">
        <v>44341</v>
      </c>
      <c r="J181" t="s">
        <v>624</v>
      </c>
      <c r="K181" s="2">
        <v>5558152290</v>
      </c>
      <c r="L181" t="s">
        <v>745</v>
      </c>
      <c r="M181">
        <v>15</v>
      </c>
      <c r="N181" t="s">
        <v>65</v>
      </c>
      <c r="O181" t="s">
        <v>47</v>
      </c>
      <c r="W181" t="str">
        <v>Wave Echo</v>
      </c>
    </row>
    <row r="182" spans="8:23" x14ac:dyDescent="0.35">
      <c r="H182" t="s">
        <v>332</v>
      </c>
      <c r="I182" s="3">
        <v>44676</v>
      </c>
      <c r="J182" t="s">
        <v>703</v>
      </c>
      <c r="K182" s="2">
        <v>5559376356</v>
      </c>
      <c r="L182" t="s">
        <v>747</v>
      </c>
      <c r="M182">
        <v>29</v>
      </c>
      <c r="N182" t="s">
        <v>65</v>
      </c>
      <c r="O182" t="s">
        <v>47</v>
      </c>
      <c r="W182" t="str">
        <v>Wave Explorer</v>
      </c>
    </row>
    <row r="183" spans="8:23" x14ac:dyDescent="0.35">
      <c r="H183" t="s">
        <v>497</v>
      </c>
      <c r="I183" s="3">
        <v>44663</v>
      </c>
      <c r="J183" t="s">
        <v>498</v>
      </c>
      <c r="K183" s="2">
        <v>5556553281</v>
      </c>
      <c r="L183" t="s">
        <v>741</v>
      </c>
      <c r="M183">
        <v>19</v>
      </c>
      <c r="N183" t="s">
        <v>164</v>
      </c>
      <c r="O183" t="s">
        <v>42</v>
      </c>
      <c r="W183" t="str">
        <v>Wave Front</v>
      </c>
    </row>
    <row r="184" spans="8:23" x14ac:dyDescent="0.35">
      <c r="H184" t="s">
        <v>497</v>
      </c>
      <c r="I184" s="3">
        <v>45209</v>
      </c>
      <c r="J184" t="s">
        <v>656</v>
      </c>
      <c r="K184" s="2">
        <v>5558601611</v>
      </c>
      <c r="L184" t="s">
        <v>750</v>
      </c>
      <c r="M184">
        <v>22</v>
      </c>
      <c r="N184" t="s">
        <v>164</v>
      </c>
      <c r="O184" t="s">
        <v>42</v>
      </c>
      <c r="W184" t="str">
        <v>Wave Harmony</v>
      </c>
    </row>
    <row r="185" spans="8:23" x14ac:dyDescent="0.35">
      <c r="H185" t="s">
        <v>497</v>
      </c>
      <c r="I185" s="3">
        <v>44663</v>
      </c>
      <c r="J185" t="s">
        <v>723</v>
      </c>
      <c r="K185" s="2">
        <v>5559557006</v>
      </c>
      <c r="L185" t="s">
        <v>742</v>
      </c>
      <c r="M185">
        <v>15</v>
      </c>
      <c r="N185" t="s">
        <v>164</v>
      </c>
      <c r="O185" t="s">
        <v>42</v>
      </c>
      <c r="W185" t="str">
        <v>Wave Journey</v>
      </c>
    </row>
    <row r="186" spans="8:23" x14ac:dyDescent="0.35">
      <c r="H186" t="s">
        <v>430</v>
      </c>
      <c r="I186" s="3">
        <v>44846</v>
      </c>
      <c r="J186" t="s">
        <v>431</v>
      </c>
      <c r="K186" s="2">
        <v>5555771174</v>
      </c>
      <c r="L186" t="s">
        <v>741</v>
      </c>
      <c r="M186">
        <v>39</v>
      </c>
      <c r="N186" t="s">
        <v>80</v>
      </c>
      <c r="O186" t="s">
        <v>47</v>
      </c>
      <c r="W186" t="str">
        <v>Wave King</v>
      </c>
    </row>
    <row r="187" spans="8:23" x14ac:dyDescent="0.35">
      <c r="H187" t="s">
        <v>98</v>
      </c>
      <c r="I187" s="3">
        <v>44922</v>
      </c>
      <c r="J187" t="s">
        <v>99</v>
      </c>
      <c r="K187" s="2">
        <v>5552322832</v>
      </c>
      <c r="L187" t="s">
        <v>741</v>
      </c>
      <c r="M187">
        <v>3</v>
      </c>
      <c r="N187" t="s">
        <v>94</v>
      </c>
      <c r="O187" t="s">
        <v>42</v>
      </c>
      <c r="W187" t="str">
        <v>Wave Motion</v>
      </c>
    </row>
    <row r="188" spans="8:23" x14ac:dyDescent="0.35">
      <c r="H188" t="s">
        <v>98</v>
      </c>
      <c r="I188" s="3">
        <v>45447</v>
      </c>
      <c r="J188" t="s">
        <v>147</v>
      </c>
      <c r="K188" s="2">
        <v>5552794888</v>
      </c>
      <c r="L188" t="s">
        <v>747</v>
      </c>
      <c r="M188">
        <v>24</v>
      </c>
      <c r="N188" t="s">
        <v>94</v>
      </c>
      <c r="O188" t="s">
        <v>42</v>
      </c>
      <c r="W188" t="str">
        <v>Wave Quest</v>
      </c>
    </row>
    <row r="189" spans="8:23" x14ac:dyDescent="0.35">
      <c r="H189" t="s">
        <v>98</v>
      </c>
      <c r="I189" s="3">
        <v>44002</v>
      </c>
      <c r="J189" t="s">
        <v>699</v>
      </c>
      <c r="K189" s="2">
        <v>5559308421</v>
      </c>
      <c r="L189" t="s">
        <v>748</v>
      </c>
      <c r="M189">
        <v>16</v>
      </c>
      <c r="N189" t="s">
        <v>94</v>
      </c>
      <c r="O189" t="s">
        <v>42</v>
      </c>
      <c r="W189" t="str">
        <v>Wave Reef</v>
      </c>
    </row>
    <row r="190" spans="8:23" x14ac:dyDescent="0.35">
      <c r="H190" t="s">
        <v>98</v>
      </c>
      <c r="I190" s="3">
        <v>44734</v>
      </c>
      <c r="J190" t="s">
        <v>725</v>
      </c>
      <c r="K190" s="2">
        <v>5559625312</v>
      </c>
      <c r="L190" t="s">
        <v>746</v>
      </c>
      <c r="M190">
        <v>22</v>
      </c>
      <c r="N190" t="s">
        <v>94</v>
      </c>
      <c r="O190" t="s">
        <v>42</v>
      </c>
      <c r="W190" t="str">
        <v>Wave Riders</v>
      </c>
    </row>
    <row r="191" spans="8:23" x14ac:dyDescent="0.35">
      <c r="H191" t="s">
        <v>714</v>
      </c>
      <c r="I191" s="3">
        <v>45364</v>
      </c>
      <c r="J191" t="s">
        <v>715</v>
      </c>
      <c r="K191" s="2">
        <v>5559472386</v>
      </c>
      <c r="L191" t="s">
        <v>741</v>
      </c>
      <c r="M191">
        <v>35</v>
      </c>
      <c r="N191" t="s">
        <v>108</v>
      </c>
      <c r="O191" t="s">
        <v>42</v>
      </c>
      <c r="W191" t="str">
        <v>Wave Runner Surf</v>
      </c>
    </row>
    <row r="192" spans="8:23" x14ac:dyDescent="0.35">
      <c r="H192" t="s">
        <v>136</v>
      </c>
      <c r="I192" s="3">
        <v>44448</v>
      </c>
      <c r="J192" t="s">
        <v>137</v>
      </c>
      <c r="K192" s="2">
        <v>5552709625</v>
      </c>
      <c r="L192" t="s">
        <v>741</v>
      </c>
      <c r="M192">
        <v>18</v>
      </c>
      <c r="N192" t="s">
        <v>86</v>
      </c>
      <c r="O192" t="s">
        <v>42</v>
      </c>
      <c r="W192" t="str">
        <v>Wave Seeker</v>
      </c>
    </row>
    <row r="193" spans="8:23" x14ac:dyDescent="0.35">
      <c r="H193" t="s">
        <v>136</v>
      </c>
      <c r="I193" s="3">
        <v>44887</v>
      </c>
      <c r="J193" t="s">
        <v>405</v>
      </c>
      <c r="K193" s="2">
        <v>5555542841</v>
      </c>
      <c r="L193" t="s">
        <v>751</v>
      </c>
      <c r="M193">
        <v>21</v>
      </c>
      <c r="N193" t="s">
        <v>86</v>
      </c>
      <c r="O193" t="s">
        <v>42</v>
      </c>
      <c r="W193" t="str">
        <v>Wave Serenity</v>
      </c>
    </row>
    <row r="194" spans="8:23" x14ac:dyDescent="0.35">
      <c r="H194" t="s">
        <v>486</v>
      </c>
      <c r="I194" s="3">
        <v>44484</v>
      </c>
      <c r="J194" t="s">
        <v>487</v>
      </c>
      <c r="K194" s="2">
        <v>5556449407</v>
      </c>
      <c r="L194" t="s">
        <v>741</v>
      </c>
      <c r="M194">
        <v>31</v>
      </c>
      <c r="N194" t="s">
        <v>189</v>
      </c>
      <c r="O194" t="s">
        <v>42</v>
      </c>
      <c r="W194" t="str">
        <v>Wave Tracker</v>
      </c>
    </row>
    <row r="195" spans="8:23" x14ac:dyDescent="0.35">
      <c r="H195" t="s">
        <v>486</v>
      </c>
      <c r="I195" s="3">
        <v>44742</v>
      </c>
      <c r="J195" t="s">
        <v>696</v>
      </c>
      <c r="K195" s="2">
        <v>5559285048</v>
      </c>
      <c r="L195" t="s">
        <v>753</v>
      </c>
      <c r="M195">
        <v>19</v>
      </c>
      <c r="N195" t="s">
        <v>189</v>
      </c>
      <c r="O195" t="s">
        <v>42</v>
      </c>
      <c r="W195" t="str">
        <v>Wave Whisperer</v>
      </c>
    </row>
    <row r="196" spans="8:23" x14ac:dyDescent="0.35">
      <c r="H196" t="s">
        <v>421</v>
      </c>
      <c r="I196" s="3">
        <v>44421</v>
      </c>
      <c r="J196" t="s">
        <v>422</v>
      </c>
      <c r="K196" s="2">
        <v>5555658760</v>
      </c>
      <c r="L196" t="s">
        <v>741</v>
      </c>
      <c r="M196">
        <v>14</v>
      </c>
      <c r="N196" t="s">
        <v>46</v>
      </c>
      <c r="O196" t="s">
        <v>47</v>
      </c>
      <c r="W196" t="str">
        <v>Wavefront Surf</v>
      </c>
    </row>
    <row r="197" spans="8:23" x14ac:dyDescent="0.35">
      <c r="H197" t="s">
        <v>421</v>
      </c>
      <c r="I197" s="3">
        <v>45436</v>
      </c>
      <c r="J197" t="s">
        <v>538</v>
      </c>
      <c r="K197" s="2">
        <v>5557081163</v>
      </c>
      <c r="L197" t="s">
        <v>747</v>
      </c>
      <c r="M197">
        <v>9</v>
      </c>
      <c r="N197" t="s">
        <v>46</v>
      </c>
      <c r="O197" t="s">
        <v>47</v>
      </c>
      <c r="W197" t="str">
        <v>Waves and Wonders</v>
      </c>
    </row>
    <row r="198" spans="8:23" x14ac:dyDescent="0.35">
      <c r="H198" t="s">
        <v>421</v>
      </c>
      <c r="I198" s="3">
        <v>45352</v>
      </c>
      <c r="J198" t="s">
        <v>540</v>
      </c>
      <c r="K198" s="2">
        <v>5557149468</v>
      </c>
      <c r="L198" t="s">
        <v>748</v>
      </c>
      <c r="M198">
        <v>25</v>
      </c>
      <c r="N198" t="s">
        <v>46</v>
      </c>
      <c r="O198" t="s">
        <v>47</v>
      </c>
      <c r="W198" t="str">
        <v>Waves Galore</v>
      </c>
    </row>
    <row r="199" spans="8:23" x14ac:dyDescent="0.35">
      <c r="H199" t="s">
        <v>421</v>
      </c>
      <c r="I199" s="3">
        <v>44476</v>
      </c>
      <c r="J199" t="s">
        <v>610</v>
      </c>
      <c r="K199" s="2">
        <v>5558055074</v>
      </c>
      <c r="L199" t="s">
        <v>746</v>
      </c>
      <c r="M199">
        <v>15</v>
      </c>
      <c r="N199" t="s">
        <v>46</v>
      </c>
      <c r="O199" t="s">
        <v>47</v>
      </c>
      <c r="W199" t="str">
        <v>Wavescape Surf</v>
      </c>
    </row>
    <row r="200" spans="8:23" x14ac:dyDescent="0.35">
      <c r="H200" t="s">
        <v>374</v>
      </c>
      <c r="I200" s="3">
        <v>45459</v>
      </c>
      <c r="J200" t="s">
        <v>375</v>
      </c>
      <c r="K200" s="2">
        <v>5555179055</v>
      </c>
      <c r="L200" t="s">
        <v>741</v>
      </c>
      <c r="M200">
        <v>43</v>
      </c>
      <c r="N200" t="s">
        <v>54</v>
      </c>
      <c r="O200" t="s">
        <v>42</v>
      </c>
    </row>
    <row r="201" spans="8:23" x14ac:dyDescent="0.35">
      <c r="H201" t="s">
        <v>106</v>
      </c>
      <c r="I201" s="3">
        <v>44678</v>
      </c>
      <c r="J201" t="s">
        <v>107</v>
      </c>
      <c r="K201" s="2">
        <v>5552419601</v>
      </c>
      <c r="L201" t="s">
        <v>741</v>
      </c>
      <c r="M201">
        <v>30</v>
      </c>
      <c r="N201" t="s">
        <v>108</v>
      </c>
      <c r="O201" t="s">
        <v>42</v>
      </c>
    </row>
    <row r="202" spans="8:23" x14ac:dyDescent="0.35">
      <c r="H202" t="s">
        <v>87</v>
      </c>
      <c r="I202" s="3">
        <v>44185</v>
      </c>
      <c r="J202" t="s">
        <v>88</v>
      </c>
      <c r="K202" s="2">
        <v>5552202998</v>
      </c>
      <c r="L202" t="s">
        <v>741</v>
      </c>
      <c r="M202">
        <v>32</v>
      </c>
      <c r="N202" t="s">
        <v>86</v>
      </c>
      <c r="O202" t="s">
        <v>42</v>
      </c>
    </row>
    <row r="203" spans="8:23" x14ac:dyDescent="0.35">
      <c r="H203" t="s">
        <v>87</v>
      </c>
      <c r="I203" s="3">
        <v>44039</v>
      </c>
      <c r="J203" t="s">
        <v>261</v>
      </c>
      <c r="K203" s="2">
        <v>5553738565</v>
      </c>
      <c r="L203" t="s">
        <v>748</v>
      </c>
      <c r="M203">
        <v>22</v>
      </c>
      <c r="N203" t="s">
        <v>86</v>
      </c>
      <c r="O203" t="s">
        <v>42</v>
      </c>
    </row>
    <row r="204" spans="8:23" x14ac:dyDescent="0.35">
      <c r="H204" t="s">
        <v>87</v>
      </c>
      <c r="I204" s="3">
        <v>45232</v>
      </c>
      <c r="J204" t="s">
        <v>537</v>
      </c>
      <c r="K204" s="2">
        <v>5557077845</v>
      </c>
      <c r="L204" t="s">
        <v>746</v>
      </c>
      <c r="M204">
        <v>12</v>
      </c>
      <c r="N204" t="s">
        <v>86</v>
      </c>
      <c r="O204" t="s">
        <v>42</v>
      </c>
    </row>
    <row r="205" spans="8:23" x14ac:dyDescent="0.35">
      <c r="H205" t="s">
        <v>653</v>
      </c>
      <c r="I205" s="3">
        <v>44226</v>
      </c>
      <c r="J205" t="s">
        <v>654</v>
      </c>
      <c r="K205" s="2">
        <v>5558560655</v>
      </c>
      <c r="L205" t="s">
        <v>741</v>
      </c>
      <c r="M205">
        <v>17</v>
      </c>
      <c r="N205" t="s">
        <v>237</v>
      </c>
      <c r="O205" t="s">
        <v>47</v>
      </c>
    </row>
    <row r="206" spans="8:23" x14ac:dyDescent="0.35">
      <c r="H206" t="s">
        <v>314</v>
      </c>
      <c r="I206" s="3">
        <v>45129</v>
      </c>
      <c r="J206" t="s">
        <v>315</v>
      </c>
      <c r="K206" s="2">
        <v>5554318817</v>
      </c>
      <c r="L206" t="s">
        <v>741</v>
      </c>
      <c r="M206">
        <v>3</v>
      </c>
      <c r="N206" t="s">
        <v>105</v>
      </c>
      <c r="O206" t="s">
        <v>47</v>
      </c>
    </row>
    <row r="207" spans="8:23" x14ac:dyDescent="0.35">
      <c r="H207" t="s">
        <v>452</v>
      </c>
      <c r="I207" s="3">
        <v>44994</v>
      </c>
      <c r="J207" t="s">
        <v>453</v>
      </c>
      <c r="K207" s="2">
        <v>5556090430</v>
      </c>
      <c r="L207" t="s">
        <v>741</v>
      </c>
      <c r="M207">
        <v>16</v>
      </c>
      <c r="N207" t="s">
        <v>62</v>
      </c>
      <c r="O207" t="s">
        <v>47</v>
      </c>
    </row>
    <row r="208" spans="8:23" x14ac:dyDescent="0.35">
      <c r="H208" t="s">
        <v>452</v>
      </c>
      <c r="I208" s="3">
        <v>44531</v>
      </c>
      <c r="J208" t="s">
        <v>633</v>
      </c>
      <c r="K208" s="2">
        <v>5558278225</v>
      </c>
      <c r="L208" t="s">
        <v>750</v>
      </c>
      <c r="M208">
        <v>4</v>
      </c>
      <c r="N208" t="s">
        <v>62</v>
      </c>
      <c r="O208" t="s">
        <v>47</v>
      </c>
    </row>
    <row r="209" spans="8:15" x14ac:dyDescent="0.35">
      <c r="H209" t="s">
        <v>29</v>
      </c>
      <c r="I209" s="3">
        <v>45366</v>
      </c>
      <c r="J209" t="s">
        <v>53</v>
      </c>
      <c r="K209" s="2">
        <v>5552264675</v>
      </c>
      <c r="L209" t="s">
        <v>741</v>
      </c>
      <c r="M209">
        <v>22</v>
      </c>
      <c r="N209" t="s">
        <v>54</v>
      </c>
      <c r="O209" t="s">
        <v>42</v>
      </c>
    </row>
    <row r="210" spans="8:15" x14ac:dyDescent="0.35">
      <c r="H210" t="s">
        <v>29</v>
      </c>
      <c r="I210" s="3">
        <v>45373</v>
      </c>
      <c r="J210" t="s">
        <v>83</v>
      </c>
      <c r="K210" s="2">
        <v>5552879911</v>
      </c>
      <c r="L210" t="s">
        <v>746</v>
      </c>
      <c r="M210">
        <v>36</v>
      </c>
      <c r="N210" t="s">
        <v>54</v>
      </c>
      <c r="O210" t="s">
        <v>42</v>
      </c>
    </row>
    <row r="211" spans="8:15" x14ac:dyDescent="0.35">
      <c r="H211" t="s">
        <v>29</v>
      </c>
      <c r="I211" s="3">
        <v>44585</v>
      </c>
      <c r="J211" t="s">
        <v>264</v>
      </c>
      <c r="K211" s="2">
        <v>5553794109</v>
      </c>
      <c r="L211" t="s">
        <v>750</v>
      </c>
      <c r="M211">
        <v>2</v>
      </c>
      <c r="N211" t="s">
        <v>54</v>
      </c>
      <c r="O211" t="s">
        <v>42</v>
      </c>
    </row>
    <row r="212" spans="8:15" x14ac:dyDescent="0.35">
      <c r="H212" t="s">
        <v>29</v>
      </c>
      <c r="I212" s="3">
        <v>44523</v>
      </c>
      <c r="J212" t="s">
        <v>322</v>
      </c>
      <c r="K212" s="2">
        <v>5554385379</v>
      </c>
      <c r="L212" t="s">
        <v>742</v>
      </c>
      <c r="M212">
        <v>20</v>
      </c>
      <c r="N212" t="s">
        <v>54</v>
      </c>
      <c r="O212" t="s">
        <v>42</v>
      </c>
    </row>
    <row r="213" spans="8:15" x14ac:dyDescent="0.35">
      <c r="H213" t="s">
        <v>219</v>
      </c>
      <c r="I213" s="3">
        <v>45299</v>
      </c>
      <c r="J213" t="s">
        <v>220</v>
      </c>
      <c r="K213" s="2">
        <v>5553411895</v>
      </c>
      <c r="L213" t="s">
        <v>741</v>
      </c>
      <c r="M213">
        <v>49</v>
      </c>
      <c r="N213" t="s">
        <v>164</v>
      </c>
      <c r="O213" t="s">
        <v>42</v>
      </c>
    </row>
    <row r="214" spans="8:15" x14ac:dyDescent="0.35">
      <c r="H214" t="s">
        <v>394</v>
      </c>
      <c r="I214" s="3">
        <v>44019</v>
      </c>
      <c r="J214" t="s">
        <v>395</v>
      </c>
      <c r="K214" s="2">
        <v>5555477156</v>
      </c>
      <c r="L214" t="s">
        <v>741</v>
      </c>
      <c r="M214">
        <v>42</v>
      </c>
      <c r="N214" t="s">
        <v>108</v>
      </c>
      <c r="O214" t="s">
        <v>42</v>
      </c>
    </row>
    <row r="215" spans="8:15" x14ac:dyDescent="0.35">
      <c r="H215" t="s">
        <v>394</v>
      </c>
      <c r="I215" s="3">
        <v>44787</v>
      </c>
      <c r="J215" t="s">
        <v>623</v>
      </c>
      <c r="K215" s="2">
        <v>5558150593</v>
      </c>
      <c r="L215" t="s">
        <v>753</v>
      </c>
      <c r="M215">
        <v>30</v>
      </c>
      <c r="N215" t="s">
        <v>108</v>
      </c>
      <c r="O215" t="s">
        <v>42</v>
      </c>
    </row>
    <row r="216" spans="8:15" x14ac:dyDescent="0.35">
      <c r="H216" t="s">
        <v>235</v>
      </c>
      <c r="I216" s="3">
        <v>44417</v>
      </c>
      <c r="J216" t="s">
        <v>236</v>
      </c>
      <c r="K216" s="2">
        <v>5553475936</v>
      </c>
      <c r="L216" t="s">
        <v>741</v>
      </c>
      <c r="M216">
        <v>31</v>
      </c>
      <c r="N216" t="s">
        <v>237</v>
      </c>
      <c r="O216" t="s">
        <v>47</v>
      </c>
    </row>
    <row r="217" spans="8:15" x14ac:dyDescent="0.35">
      <c r="H217" t="s">
        <v>235</v>
      </c>
      <c r="I217" s="3">
        <v>45154</v>
      </c>
      <c r="J217" t="s">
        <v>450</v>
      </c>
      <c r="K217" s="2">
        <v>5556059651</v>
      </c>
      <c r="L217" t="s">
        <v>746</v>
      </c>
      <c r="M217">
        <v>42</v>
      </c>
      <c r="N217" t="s">
        <v>237</v>
      </c>
      <c r="O217" t="s">
        <v>47</v>
      </c>
    </row>
    <row r="218" spans="8:15" x14ac:dyDescent="0.35">
      <c r="H218" t="s">
        <v>235</v>
      </c>
      <c r="I218" s="3">
        <v>44122</v>
      </c>
      <c r="J218" t="s">
        <v>511</v>
      </c>
      <c r="K218" s="2">
        <v>5556805783</v>
      </c>
      <c r="L218" t="s">
        <v>750</v>
      </c>
      <c r="M218">
        <v>35</v>
      </c>
      <c r="N218" t="s">
        <v>237</v>
      </c>
      <c r="O218" t="s">
        <v>47</v>
      </c>
    </row>
    <row r="219" spans="8:15" x14ac:dyDescent="0.35">
      <c r="H219" t="s">
        <v>70</v>
      </c>
      <c r="I219" s="3">
        <v>44956</v>
      </c>
      <c r="J219" t="s">
        <v>79</v>
      </c>
      <c r="K219" s="2">
        <v>5552158213</v>
      </c>
      <c r="L219" t="s">
        <v>741</v>
      </c>
      <c r="M219">
        <v>19</v>
      </c>
      <c r="N219" t="s">
        <v>80</v>
      </c>
      <c r="O219" t="s">
        <v>47</v>
      </c>
    </row>
    <row r="220" spans="8:15" x14ac:dyDescent="0.35">
      <c r="H220" t="s">
        <v>210</v>
      </c>
      <c r="I220" s="3">
        <v>44109</v>
      </c>
      <c r="J220" t="s">
        <v>211</v>
      </c>
      <c r="K220" s="2">
        <v>5553352771</v>
      </c>
      <c r="L220" t="s">
        <v>741</v>
      </c>
      <c r="M220">
        <v>24</v>
      </c>
      <c r="N220" t="s">
        <v>58</v>
      </c>
      <c r="O220" t="s">
        <v>42</v>
      </c>
    </row>
    <row r="221" spans="8:15" x14ac:dyDescent="0.35">
      <c r="H221" t="s">
        <v>210</v>
      </c>
      <c r="I221" s="3">
        <v>45010</v>
      </c>
      <c r="J221" t="s">
        <v>494</v>
      </c>
      <c r="K221" s="2">
        <v>5556496355</v>
      </c>
      <c r="L221" t="s">
        <v>750</v>
      </c>
      <c r="M221">
        <v>39</v>
      </c>
      <c r="N221" t="s">
        <v>58</v>
      </c>
      <c r="O221" t="s">
        <v>42</v>
      </c>
    </row>
    <row r="222" spans="8:15" x14ac:dyDescent="0.35">
      <c r="H222" t="s">
        <v>210</v>
      </c>
      <c r="I222" s="3">
        <v>44279</v>
      </c>
      <c r="J222" t="s">
        <v>595</v>
      </c>
      <c r="K222" s="2">
        <v>5557863998</v>
      </c>
      <c r="L222" t="s">
        <v>742</v>
      </c>
      <c r="M222">
        <v>35</v>
      </c>
      <c r="N222" t="s">
        <v>58</v>
      </c>
      <c r="O222" t="s">
        <v>42</v>
      </c>
    </row>
    <row r="223" spans="8:15" x14ac:dyDescent="0.35">
      <c r="H223" t="s">
        <v>210</v>
      </c>
      <c r="I223" s="3">
        <v>45442</v>
      </c>
      <c r="J223" t="s">
        <v>702</v>
      </c>
      <c r="K223" s="2">
        <v>5559375305</v>
      </c>
      <c r="L223" t="s">
        <v>753</v>
      </c>
      <c r="M223">
        <v>9</v>
      </c>
      <c r="N223" t="s">
        <v>58</v>
      </c>
      <c r="O223" t="s">
        <v>42</v>
      </c>
    </row>
    <row r="224" spans="8:15" x14ac:dyDescent="0.35">
      <c r="H224" t="s">
        <v>262</v>
      </c>
      <c r="I224" s="3">
        <v>45345</v>
      </c>
      <c r="J224" t="s">
        <v>263</v>
      </c>
      <c r="K224" s="2">
        <v>5553778854</v>
      </c>
      <c r="L224" t="s">
        <v>741</v>
      </c>
      <c r="M224">
        <v>14</v>
      </c>
      <c r="N224" t="s">
        <v>105</v>
      </c>
      <c r="O224" t="s">
        <v>47</v>
      </c>
    </row>
    <row r="225" spans="8:15" x14ac:dyDescent="0.35">
      <c r="H225" t="s">
        <v>262</v>
      </c>
      <c r="I225" s="3">
        <v>44272</v>
      </c>
      <c r="J225" t="s">
        <v>215</v>
      </c>
      <c r="K225" s="2">
        <v>5554479623</v>
      </c>
      <c r="L225" t="s">
        <v>750</v>
      </c>
      <c r="M225">
        <v>29</v>
      </c>
      <c r="N225" t="s">
        <v>105</v>
      </c>
      <c r="O225" t="s">
        <v>47</v>
      </c>
    </row>
    <row r="226" spans="8:15" x14ac:dyDescent="0.35">
      <c r="H226" t="s">
        <v>262</v>
      </c>
      <c r="I226" s="3">
        <v>44778</v>
      </c>
      <c r="J226" t="s">
        <v>432</v>
      </c>
      <c r="K226" s="2">
        <v>5555821501</v>
      </c>
      <c r="L226" t="s">
        <v>742</v>
      </c>
      <c r="M226">
        <v>6</v>
      </c>
      <c r="N226" t="s">
        <v>105</v>
      </c>
      <c r="O226" t="s">
        <v>47</v>
      </c>
    </row>
    <row r="227" spans="8:15" x14ac:dyDescent="0.35">
      <c r="H227" t="s">
        <v>262</v>
      </c>
      <c r="I227" s="3">
        <v>44856</v>
      </c>
      <c r="J227" t="s">
        <v>495</v>
      </c>
      <c r="K227" s="2">
        <v>5556546952</v>
      </c>
      <c r="L227" t="s">
        <v>753</v>
      </c>
      <c r="M227">
        <v>50</v>
      </c>
      <c r="N227" t="s">
        <v>105</v>
      </c>
      <c r="O227" t="s">
        <v>47</v>
      </c>
    </row>
    <row r="228" spans="8:15" x14ac:dyDescent="0.35">
      <c r="H228" t="s">
        <v>288</v>
      </c>
      <c r="I228" s="3">
        <v>44812</v>
      </c>
      <c r="J228" t="s">
        <v>289</v>
      </c>
      <c r="K228" s="2">
        <v>5553994887</v>
      </c>
      <c r="L228" t="s">
        <v>741</v>
      </c>
      <c r="M228">
        <v>6</v>
      </c>
      <c r="N228" t="s">
        <v>41</v>
      </c>
      <c r="O228" t="s">
        <v>42</v>
      </c>
    </row>
    <row r="229" spans="8:15" x14ac:dyDescent="0.35">
      <c r="H229" t="s">
        <v>288</v>
      </c>
      <c r="I229" s="3">
        <v>44028</v>
      </c>
      <c r="J229" t="s">
        <v>415</v>
      </c>
      <c r="K229" s="2">
        <v>5555606782</v>
      </c>
      <c r="L229" t="s">
        <v>753</v>
      </c>
      <c r="M229">
        <v>49</v>
      </c>
      <c r="N229" t="s">
        <v>41</v>
      </c>
      <c r="O229" t="s">
        <v>42</v>
      </c>
    </row>
    <row r="230" spans="8:15" x14ac:dyDescent="0.35">
      <c r="H230" t="s">
        <v>44</v>
      </c>
      <c r="I230" s="3">
        <v>44552</v>
      </c>
      <c r="J230" t="s">
        <v>45</v>
      </c>
      <c r="K230" s="2">
        <v>5552053422</v>
      </c>
      <c r="L230" t="s">
        <v>741</v>
      </c>
      <c r="M230">
        <v>8</v>
      </c>
      <c r="N230" t="s">
        <v>46</v>
      </c>
      <c r="O230" t="s">
        <v>47</v>
      </c>
    </row>
    <row r="231" spans="8:15" x14ac:dyDescent="0.35">
      <c r="H231" t="s">
        <v>44</v>
      </c>
      <c r="I231" s="3">
        <v>45288</v>
      </c>
      <c r="J231" t="s">
        <v>111</v>
      </c>
      <c r="K231" s="2">
        <v>5552460300</v>
      </c>
      <c r="L231" t="s">
        <v>747</v>
      </c>
      <c r="M231">
        <v>4</v>
      </c>
      <c r="N231" t="s">
        <v>46</v>
      </c>
      <c r="O231" t="s">
        <v>47</v>
      </c>
    </row>
    <row r="232" spans="8:15" x14ac:dyDescent="0.35">
      <c r="H232" t="s">
        <v>44</v>
      </c>
      <c r="I232" s="3">
        <v>44362</v>
      </c>
      <c r="J232" t="s">
        <v>380</v>
      </c>
      <c r="K232" s="2">
        <v>5555250851</v>
      </c>
      <c r="L232" t="s">
        <v>748</v>
      </c>
      <c r="M232">
        <v>9</v>
      </c>
      <c r="N232" t="s">
        <v>46</v>
      </c>
      <c r="O232" t="s">
        <v>47</v>
      </c>
    </row>
    <row r="233" spans="8:15" x14ac:dyDescent="0.35">
      <c r="H233" t="s">
        <v>44</v>
      </c>
      <c r="I233" s="3">
        <v>45448</v>
      </c>
      <c r="J233" t="s">
        <v>388</v>
      </c>
      <c r="K233" s="2">
        <v>5555413940</v>
      </c>
      <c r="L233" t="s">
        <v>746</v>
      </c>
      <c r="M233">
        <v>4</v>
      </c>
      <c r="N233" t="s">
        <v>46</v>
      </c>
      <c r="O233" t="s">
        <v>47</v>
      </c>
    </row>
    <row r="234" spans="8:15" x14ac:dyDescent="0.35">
      <c r="H234" t="s">
        <v>187</v>
      </c>
      <c r="I234" s="3">
        <v>44011</v>
      </c>
      <c r="J234" t="s">
        <v>188</v>
      </c>
      <c r="K234" s="2">
        <v>5553185302</v>
      </c>
      <c r="L234" t="s">
        <v>741</v>
      </c>
      <c r="M234">
        <v>10</v>
      </c>
      <c r="N234" t="s">
        <v>189</v>
      </c>
      <c r="O234" t="s">
        <v>42</v>
      </c>
    </row>
    <row r="235" spans="8:15" x14ac:dyDescent="0.35">
      <c r="H235" t="s">
        <v>187</v>
      </c>
      <c r="I235" s="3">
        <v>45044</v>
      </c>
      <c r="J235" t="s">
        <v>423</v>
      </c>
      <c r="K235" s="2">
        <v>5555681050</v>
      </c>
      <c r="L235" t="s">
        <v>743</v>
      </c>
      <c r="M235">
        <v>32</v>
      </c>
      <c r="N235" t="s">
        <v>189</v>
      </c>
      <c r="O235" t="s">
        <v>42</v>
      </c>
    </row>
    <row r="236" spans="8:15" x14ac:dyDescent="0.35">
      <c r="H236" t="s">
        <v>84</v>
      </c>
      <c r="I236" s="3">
        <v>45448</v>
      </c>
      <c r="J236" t="s">
        <v>85</v>
      </c>
      <c r="K236" s="2">
        <v>5552169194</v>
      </c>
      <c r="L236" t="s">
        <v>741</v>
      </c>
      <c r="M236">
        <v>10</v>
      </c>
      <c r="N236" t="s">
        <v>86</v>
      </c>
      <c r="O236" t="s">
        <v>42</v>
      </c>
    </row>
    <row r="237" spans="8:15" x14ac:dyDescent="0.35">
      <c r="H237" t="s">
        <v>84</v>
      </c>
      <c r="I237" s="3">
        <v>43979</v>
      </c>
      <c r="J237" t="s">
        <v>148</v>
      </c>
      <c r="K237" s="2">
        <v>5552801438</v>
      </c>
      <c r="L237" t="s">
        <v>742</v>
      </c>
      <c r="M237">
        <v>47</v>
      </c>
      <c r="N237" t="s">
        <v>86</v>
      </c>
      <c r="O237" t="s">
        <v>42</v>
      </c>
    </row>
    <row r="238" spans="8:15" x14ac:dyDescent="0.35">
      <c r="H238" t="s">
        <v>84</v>
      </c>
      <c r="I238" s="3">
        <v>44734</v>
      </c>
      <c r="J238" t="s">
        <v>318</v>
      </c>
      <c r="K238" s="2">
        <v>5554342980</v>
      </c>
      <c r="L238" t="s">
        <v>753</v>
      </c>
      <c r="M238">
        <v>4</v>
      </c>
      <c r="N238" t="s">
        <v>86</v>
      </c>
      <c r="O238" t="s">
        <v>42</v>
      </c>
    </row>
    <row r="239" spans="8:15" x14ac:dyDescent="0.35">
      <c r="H239" t="s">
        <v>84</v>
      </c>
      <c r="I239" s="3">
        <v>44151</v>
      </c>
      <c r="J239" t="s">
        <v>523</v>
      </c>
      <c r="K239" s="2">
        <v>5556990309</v>
      </c>
      <c r="L239" t="s">
        <v>743</v>
      </c>
      <c r="M239">
        <v>15</v>
      </c>
      <c r="N239" t="s">
        <v>86</v>
      </c>
      <c r="O239" t="s">
        <v>42</v>
      </c>
    </row>
    <row r="240" spans="8:15" x14ac:dyDescent="0.35">
      <c r="H240" t="s">
        <v>75</v>
      </c>
      <c r="I240" s="3">
        <v>43845</v>
      </c>
      <c r="J240" t="s">
        <v>81</v>
      </c>
      <c r="K240" s="2">
        <v>5552161499</v>
      </c>
      <c r="L240" t="s">
        <v>741</v>
      </c>
      <c r="M240">
        <v>49</v>
      </c>
      <c r="N240" t="s">
        <v>82</v>
      </c>
      <c r="O240" t="s">
        <v>42</v>
      </c>
    </row>
    <row r="241" spans="8:15" x14ac:dyDescent="0.35">
      <c r="H241" t="s">
        <v>75</v>
      </c>
      <c r="I241" s="3">
        <v>44366</v>
      </c>
      <c r="J241" t="s">
        <v>437</v>
      </c>
      <c r="K241" s="2">
        <v>5555905750</v>
      </c>
      <c r="L241" t="s">
        <v>751</v>
      </c>
      <c r="M241">
        <v>39</v>
      </c>
      <c r="N241" t="s">
        <v>82</v>
      </c>
      <c r="O241" t="s">
        <v>42</v>
      </c>
    </row>
    <row r="242" spans="8:15" x14ac:dyDescent="0.35">
      <c r="H242" t="s">
        <v>75</v>
      </c>
      <c r="I242" s="3">
        <v>45426</v>
      </c>
      <c r="J242" t="s">
        <v>446</v>
      </c>
      <c r="K242" s="2">
        <v>5556010313</v>
      </c>
      <c r="L242" t="s">
        <v>745</v>
      </c>
      <c r="M242">
        <v>46</v>
      </c>
      <c r="N242" t="s">
        <v>82</v>
      </c>
      <c r="O242" t="s">
        <v>42</v>
      </c>
    </row>
    <row r="243" spans="8:15" x14ac:dyDescent="0.35">
      <c r="H243" t="s">
        <v>75</v>
      </c>
      <c r="I243" s="3">
        <v>44339</v>
      </c>
      <c r="J243" t="s">
        <v>636</v>
      </c>
      <c r="K243" s="2">
        <v>5558339004</v>
      </c>
      <c r="L243" t="s">
        <v>747</v>
      </c>
      <c r="M243">
        <v>38</v>
      </c>
      <c r="N243" t="s">
        <v>82</v>
      </c>
      <c r="O243" t="s">
        <v>42</v>
      </c>
    </row>
    <row r="244" spans="8:15" x14ac:dyDescent="0.35">
      <c r="H244" t="s">
        <v>330</v>
      </c>
      <c r="I244" s="3">
        <v>44875</v>
      </c>
      <c r="J244" t="s">
        <v>331</v>
      </c>
      <c r="K244" s="2">
        <v>5554604508</v>
      </c>
      <c r="L244" t="s">
        <v>741</v>
      </c>
      <c r="M244">
        <v>8</v>
      </c>
      <c r="N244" t="s">
        <v>164</v>
      </c>
      <c r="O244" t="s">
        <v>42</v>
      </c>
    </row>
    <row r="245" spans="8:15" x14ac:dyDescent="0.35">
      <c r="H245" t="s">
        <v>351</v>
      </c>
      <c r="I245" s="3">
        <v>45380</v>
      </c>
      <c r="J245" t="s">
        <v>352</v>
      </c>
      <c r="K245" s="2">
        <v>5554891201</v>
      </c>
      <c r="L245" t="s">
        <v>741</v>
      </c>
      <c r="M245">
        <v>44</v>
      </c>
      <c r="N245" t="s">
        <v>54</v>
      </c>
      <c r="O245" t="s">
        <v>42</v>
      </c>
    </row>
    <row r="246" spans="8:15" x14ac:dyDescent="0.35">
      <c r="H246" t="s">
        <v>351</v>
      </c>
      <c r="I246" s="3">
        <v>45447</v>
      </c>
      <c r="J246" t="s">
        <v>469</v>
      </c>
      <c r="K246" s="2">
        <v>5556268343</v>
      </c>
      <c r="L246" t="s">
        <v>744</v>
      </c>
      <c r="M246">
        <v>38</v>
      </c>
      <c r="N246" t="s">
        <v>54</v>
      </c>
      <c r="O246" t="s">
        <v>42</v>
      </c>
    </row>
    <row r="247" spans="8:15" x14ac:dyDescent="0.35">
      <c r="H247" t="s">
        <v>351</v>
      </c>
      <c r="I247" s="3">
        <v>44791</v>
      </c>
      <c r="J247" t="s">
        <v>631</v>
      </c>
      <c r="K247" s="2">
        <v>5558239070</v>
      </c>
      <c r="L247" t="s">
        <v>752</v>
      </c>
      <c r="M247">
        <v>12</v>
      </c>
      <c r="N247" t="s">
        <v>54</v>
      </c>
      <c r="O247" t="s">
        <v>42</v>
      </c>
    </row>
    <row r="248" spans="8:15" x14ac:dyDescent="0.35">
      <c r="H248" t="s">
        <v>351</v>
      </c>
      <c r="I248" s="3">
        <v>43853</v>
      </c>
      <c r="J248" t="s">
        <v>731</v>
      </c>
      <c r="K248" s="2">
        <v>5559716475</v>
      </c>
      <c r="L248" t="s">
        <v>751</v>
      </c>
      <c r="M248">
        <v>14</v>
      </c>
      <c r="N248" t="s">
        <v>54</v>
      </c>
      <c r="O248" t="s">
        <v>42</v>
      </c>
    </row>
    <row r="249" spans="8:15" x14ac:dyDescent="0.35">
      <c r="H249" t="s">
        <v>587</v>
      </c>
      <c r="I249" s="3">
        <v>45147</v>
      </c>
      <c r="J249" t="s">
        <v>588</v>
      </c>
      <c r="K249" s="2">
        <v>5557753898</v>
      </c>
      <c r="L249" t="s">
        <v>741</v>
      </c>
      <c r="M249">
        <v>1</v>
      </c>
      <c r="N249" t="s">
        <v>51</v>
      </c>
      <c r="O249" t="s">
        <v>47</v>
      </c>
    </row>
    <row r="250" spans="8:15" x14ac:dyDescent="0.35">
      <c r="H250" t="s">
        <v>587</v>
      </c>
      <c r="I250" s="3">
        <v>43860</v>
      </c>
      <c r="J250" t="s">
        <v>621</v>
      </c>
      <c r="K250" s="2">
        <v>5558141548</v>
      </c>
      <c r="L250" t="s">
        <v>748</v>
      </c>
      <c r="M250">
        <v>13</v>
      </c>
      <c r="N250" t="s">
        <v>51</v>
      </c>
      <c r="O250" t="s">
        <v>47</v>
      </c>
    </row>
    <row r="251" spans="8:15" x14ac:dyDescent="0.35">
      <c r="H251" t="s">
        <v>587</v>
      </c>
      <c r="I251" s="3">
        <v>44705</v>
      </c>
      <c r="J251" t="s">
        <v>726</v>
      </c>
      <c r="K251" s="2">
        <v>5559628866</v>
      </c>
      <c r="L251" t="s">
        <v>746</v>
      </c>
      <c r="M251">
        <v>26</v>
      </c>
      <c r="N251" t="s">
        <v>51</v>
      </c>
      <c r="O251" t="s">
        <v>47</v>
      </c>
    </row>
    <row r="252" spans="8:15" x14ac:dyDescent="0.35">
      <c r="H252" t="s">
        <v>584</v>
      </c>
      <c r="I252" s="3">
        <v>44715</v>
      </c>
      <c r="J252" t="s">
        <v>585</v>
      </c>
      <c r="K252" s="2">
        <v>5557726137</v>
      </c>
      <c r="L252" t="s">
        <v>741</v>
      </c>
      <c r="M252">
        <v>41</v>
      </c>
      <c r="N252" t="s">
        <v>102</v>
      </c>
      <c r="O252" t="s">
        <v>42</v>
      </c>
    </row>
    <row r="253" spans="8:15" x14ac:dyDescent="0.35">
      <c r="H253" t="s">
        <v>259</v>
      </c>
      <c r="I253" s="3">
        <v>44132</v>
      </c>
      <c r="J253" t="s">
        <v>260</v>
      </c>
      <c r="K253" s="2">
        <v>5553713657</v>
      </c>
      <c r="L253" t="s">
        <v>741</v>
      </c>
      <c r="M253">
        <v>41</v>
      </c>
      <c r="N253" t="s">
        <v>54</v>
      </c>
      <c r="O253" t="s">
        <v>42</v>
      </c>
    </row>
    <row r="254" spans="8:15" x14ac:dyDescent="0.35">
      <c r="H254" t="s">
        <v>259</v>
      </c>
      <c r="I254" s="3">
        <v>44055</v>
      </c>
      <c r="J254" t="s">
        <v>609</v>
      </c>
      <c r="K254" s="2">
        <v>5558007098</v>
      </c>
      <c r="L254" t="s">
        <v>753</v>
      </c>
      <c r="M254">
        <v>9</v>
      </c>
      <c r="N254" t="s">
        <v>54</v>
      </c>
      <c r="O254" t="s">
        <v>42</v>
      </c>
    </row>
    <row r="255" spans="8:15" x14ac:dyDescent="0.35">
      <c r="H255" t="s">
        <v>564</v>
      </c>
      <c r="I255" s="3">
        <v>44522</v>
      </c>
      <c r="J255" t="s">
        <v>565</v>
      </c>
      <c r="K255" s="2">
        <v>5557446328</v>
      </c>
      <c r="L255" t="s">
        <v>741</v>
      </c>
      <c r="M255">
        <v>47</v>
      </c>
      <c r="N255" t="s">
        <v>189</v>
      </c>
      <c r="O255" t="s">
        <v>42</v>
      </c>
    </row>
    <row r="256" spans="8:15" x14ac:dyDescent="0.35">
      <c r="H256" t="s">
        <v>564</v>
      </c>
      <c r="I256" s="3">
        <v>44473</v>
      </c>
      <c r="J256" t="s">
        <v>655</v>
      </c>
      <c r="K256" s="2">
        <v>5558560878</v>
      </c>
      <c r="L256" t="s">
        <v>750</v>
      </c>
      <c r="M256">
        <v>29</v>
      </c>
      <c r="N256" t="s">
        <v>189</v>
      </c>
      <c r="O256" t="s">
        <v>42</v>
      </c>
    </row>
    <row r="257" spans="8:15" x14ac:dyDescent="0.35">
      <c r="H257" t="s">
        <v>89</v>
      </c>
      <c r="I257" s="3">
        <v>44760</v>
      </c>
      <c r="J257" t="s">
        <v>90</v>
      </c>
      <c r="K257" s="2">
        <v>5552212337</v>
      </c>
      <c r="L257" t="s">
        <v>741</v>
      </c>
      <c r="M257">
        <v>16</v>
      </c>
      <c r="N257" t="s">
        <v>91</v>
      </c>
      <c r="O257" t="s">
        <v>42</v>
      </c>
    </row>
    <row r="258" spans="8:15" x14ac:dyDescent="0.35">
      <c r="H258" t="s">
        <v>89</v>
      </c>
      <c r="I258" s="3">
        <v>43999</v>
      </c>
      <c r="J258" t="s">
        <v>135</v>
      </c>
      <c r="K258" s="2">
        <v>5552692975</v>
      </c>
      <c r="L258" t="s">
        <v>748</v>
      </c>
      <c r="M258">
        <v>0</v>
      </c>
      <c r="N258" t="s">
        <v>91</v>
      </c>
      <c r="O258" t="s">
        <v>42</v>
      </c>
    </row>
    <row r="259" spans="8:15" x14ac:dyDescent="0.35">
      <c r="H259" t="s">
        <v>89</v>
      </c>
      <c r="I259" s="3">
        <v>44470</v>
      </c>
      <c r="J259" t="s">
        <v>594</v>
      </c>
      <c r="K259" s="2">
        <v>5557859705</v>
      </c>
      <c r="L259" t="s">
        <v>746</v>
      </c>
      <c r="M259">
        <v>38</v>
      </c>
      <c r="N259" t="s">
        <v>91</v>
      </c>
      <c r="O259" t="s">
        <v>42</v>
      </c>
    </row>
    <row r="260" spans="8:15" x14ac:dyDescent="0.35">
      <c r="H260" t="s">
        <v>89</v>
      </c>
      <c r="I260" s="3">
        <v>44943</v>
      </c>
      <c r="J260" t="s">
        <v>689</v>
      </c>
      <c r="K260" s="2">
        <v>5559232192</v>
      </c>
      <c r="L260" t="s">
        <v>750</v>
      </c>
      <c r="M260">
        <v>17</v>
      </c>
      <c r="N260" t="s">
        <v>91</v>
      </c>
      <c r="O260" t="s">
        <v>42</v>
      </c>
    </row>
    <row r="261" spans="8:15" x14ac:dyDescent="0.35">
      <c r="H261" t="s">
        <v>118</v>
      </c>
      <c r="I261" s="3">
        <v>45174</v>
      </c>
      <c r="J261" t="s">
        <v>119</v>
      </c>
      <c r="K261" s="2">
        <v>5552507671</v>
      </c>
      <c r="L261" t="s">
        <v>741</v>
      </c>
      <c r="M261">
        <v>32</v>
      </c>
      <c r="N261" t="s">
        <v>65</v>
      </c>
      <c r="O261" t="s">
        <v>47</v>
      </c>
    </row>
    <row r="262" spans="8:15" x14ac:dyDescent="0.35">
      <c r="H262" t="s">
        <v>118</v>
      </c>
      <c r="I262" s="3">
        <v>45466</v>
      </c>
      <c r="J262" t="s">
        <v>326</v>
      </c>
      <c r="K262" s="2">
        <v>5554480501</v>
      </c>
      <c r="L262" t="s">
        <v>743</v>
      </c>
      <c r="M262">
        <v>34</v>
      </c>
      <c r="N262" t="s">
        <v>65</v>
      </c>
      <c r="O262" t="s">
        <v>47</v>
      </c>
    </row>
    <row r="263" spans="8:15" x14ac:dyDescent="0.35">
      <c r="H263" t="s">
        <v>118</v>
      </c>
      <c r="I263" s="3">
        <v>44836</v>
      </c>
      <c r="J263" t="s">
        <v>592</v>
      </c>
      <c r="K263" s="2">
        <v>5557802715</v>
      </c>
      <c r="L263" t="s">
        <v>749</v>
      </c>
      <c r="M263">
        <v>45</v>
      </c>
      <c r="N263" t="s">
        <v>65</v>
      </c>
      <c r="O263" t="s">
        <v>47</v>
      </c>
    </row>
    <row r="264" spans="8:15" x14ac:dyDescent="0.35">
      <c r="H264" t="s">
        <v>118</v>
      </c>
      <c r="I264" s="3">
        <v>44658</v>
      </c>
      <c r="J264" t="s">
        <v>600</v>
      </c>
      <c r="K264" s="2">
        <v>5557926061</v>
      </c>
      <c r="L264" t="s">
        <v>744</v>
      </c>
      <c r="M264">
        <v>41</v>
      </c>
      <c r="N264" t="s">
        <v>65</v>
      </c>
      <c r="O264" t="s">
        <v>47</v>
      </c>
    </row>
    <row r="265" spans="8:15" x14ac:dyDescent="0.35">
      <c r="H265" t="s">
        <v>292</v>
      </c>
      <c r="I265" s="3">
        <v>44707</v>
      </c>
      <c r="J265" t="s">
        <v>293</v>
      </c>
      <c r="K265" s="2">
        <v>5554036054</v>
      </c>
      <c r="L265" t="s">
        <v>741</v>
      </c>
      <c r="M265">
        <v>8</v>
      </c>
      <c r="N265" t="s">
        <v>108</v>
      </c>
      <c r="O265" t="s">
        <v>42</v>
      </c>
    </row>
    <row r="266" spans="8:15" x14ac:dyDescent="0.35">
      <c r="H266" t="s">
        <v>292</v>
      </c>
      <c r="I266" s="3">
        <v>44953</v>
      </c>
      <c r="J266" t="s">
        <v>499</v>
      </c>
      <c r="K266" s="2">
        <v>5556578357</v>
      </c>
      <c r="L266" t="s">
        <v>743</v>
      </c>
      <c r="M266">
        <v>33</v>
      </c>
      <c r="N266" t="s">
        <v>108</v>
      </c>
      <c r="O266" t="s">
        <v>42</v>
      </c>
    </row>
    <row r="267" spans="8:15" x14ac:dyDescent="0.35">
      <c r="H267" t="s">
        <v>292</v>
      </c>
      <c r="I267" s="3">
        <v>44841</v>
      </c>
      <c r="J267" t="s">
        <v>660</v>
      </c>
      <c r="K267" s="2">
        <v>5558665393</v>
      </c>
      <c r="L267" t="s">
        <v>749</v>
      </c>
      <c r="M267">
        <v>30</v>
      </c>
      <c r="N267" t="s">
        <v>108</v>
      </c>
      <c r="O267" t="s">
        <v>42</v>
      </c>
    </row>
    <row r="268" spans="8:15" x14ac:dyDescent="0.35">
      <c r="H268" t="s">
        <v>292</v>
      </c>
      <c r="I268" s="3">
        <v>45147</v>
      </c>
      <c r="J268" t="s">
        <v>666</v>
      </c>
      <c r="K268" s="2">
        <v>5558790297</v>
      </c>
      <c r="L268" t="s">
        <v>744</v>
      </c>
      <c r="M268">
        <v>8</v>
      </c>
      <c r="N268" t="s">
        <v>108</v>
      </c>
      <c r="O268" t="s">
        <v>42</v>
      </c>
    </row>
    <row r="269" spans="8:15" x14ac:dyDescent="0.35">
      <c r="H269" t="s">
        <v>530</v>
      </c>
      <c r="I269" s="3">
        <v>44959</v>
      </c>
      <c r="J269" t="s">
        <v>531</v>
      </c>
      <c r="K269" s="2">
        <v>5557041285</v>
      </c>
      <c r="L269" t="s">
        <v>741</v>
      </c>
      <c r="M269">
        <v>22</v>
      </c>
      <c r="N269" t="s">
        <v>167</v>
      </c>
      <c r="O269" t="s">
        <v>42</v>
      </c>
    </row>
    <row r="270" spans="8:15" x14ac:dyDescent="0.35">
      <c r="H270" t="s">
        <v>530</v>
      </c>
      <c r="I270" s="3">
        <v>45184</v>
      </c>
      <c r="J270" t="s">
        <v>605</v>
      </c>
      <c r="K270" s="2">
        <v>5557953230</v>
      </c>
      <c r="L270" t="s">
        <v>746</v>
      </c>
      <c r="M270">
        <v>42</v>
      </c>
      <c r="N270" t="s">
        <v>167</v>
      </c>
      <c r="O270" t="s">
        <v>42</v>
      </c>
    </row>
    <row r="271" spans="8:15" x14ac:dyDescent="0.35">
      <c r="H271" t="s">
        <v>530</v>
      </c>
      <c r="I271" s="3">
        <v>44909</v>
      </c>
      <c r="J271" t="s">
        <v>648</v>
      </c>
      <c r="K271" s="2">
        <v>5558505536</v>
      </c>
      <c r="L271" t="s">
        <v>750</v>
      </c>
      <c r="M271">
        <v>2</v>
      </c>
      <c r="N271" t="s">
        <v>167</v>
      </c>
      <c r="O271" t="s">
        <v>42</v>
      </c>
    </row>
    <row r="272" spans="8:15" x14ac:dyDescent="0.35">
      <c r="H272" t="s">
        <v>360</v>
      </c>
      <c r="I272" s="3">
        <v>45416</v>
      </c>
      <c r="J272" t="s">
        <v>361</v>
      </c>
      <c r="K272" s="2">
        <v>5555061338</v>
      </c>
      <c r="L272" t="s">
        <v>741</v>
      </c>
      <c r="M272">
        <v>3</v>
      </c>
      <c r="N272" t="s">
        <v>176</v>
      </c>
      <c r="O272" t="s">
        <v>177</v>
      </c>
    </row>
    <row r="273" spans="8:15" x14ac:dyDescent="0.35">
      <c r="H273" t="s">
        <v>407</v>
      </c>
      <c r="I273" s="3">
        <v>44074</v>
      </c>
      <c r="J273" t="s">
        <v>408</v>
      </c>
      <c r="K273" s="2">
        <v>5555565157</v>
      </c>
      <c r="L273" t="s">
        <v>741</v>
      </c>
      <c r="M273">
        <v>41</v>
      </c>
      <c r="N273" t="s">
        <v>80</v>
      </c>
      <c r="O273" t="s">
        <v>47</v>
      </c>
    </row>
    <row r="274" spans="8:15" x14ac:dyDescent="0.35">
      <c r="H274" t="s">
        <v>407</v>
      </c>
      <c r="I274" s="3">
        <v>44039</v>
      </c>
      <c r="J274" t="s">
        <v>644</v>
      </c>
      <c r="K274" s="2">
        <v>5558481556</v>
      </c>
      <c r="L274" t="s">
        <v>748</v>
      </c>
      <c r="M274">
        <v>29</v>
      </c>
      <c r="N274" t="s">
        <v>80</v>
      </c>
      <c r="O274" t="s">
        <v>47</v>
      </c>
    </row>
    <row r="275" spans="8:15" x14ac:dyDescent="0.35">
      <c r="H275" t="s">
        <v>481</v>
      </c>
      <c r="I275" s="3">
        <v>44005</v>
      </c>
      <c r="J275" t="s">
        <v>482</v>
      </c>
      <c r="K275" s="2">
        <v>5556365520</v>
      </c>
      <c r="L275" t="s">
        <v>741</v>
      </c>
      <c r="M275">
        <v>7</v>
      </c>
      <c r="N275" t="s">
        <v>97</v>
      </c>
      <c r="O275" t="s">
        <v>42</v>
      </c>
    </row>
    <row r="276" spans="8:15" x14ac:dyDescent="0.35">
      <c r="H276" t="s">
        <v>56</v>
      </c>
      <c r="I276" s="3">
        <v>44967</v>
      </c>
      <c r="J276" t="s">
        <v>57</v>
      </c>
      <c r="K276" s="2">
        <v>5553839979</v>
      </c>
      <c r="L276" t="s">
        <v>741</v>
      </c>
      <c r="M276">
        <v>13</v>
      </c>
      <c r="N276" t="s">
        <v>58</v>
      </c>
      <c r="O276" t="s">
        <v>42</v>
      </c>
    </row>
    <row r="277" spans="8:15" x14ac:dyDescent="0.35">
      <c r="H277" t="s">
        <v>56</v>
      </c>
      <c r="I277" s="3">
        <v>44373</v>
      </c>
      <c r="J277" t="s">
        <v>76</v>
      </c>
      <c r="K277" s="2">
        <v>5556386203</v>
      </c>
      <c r="L277" t="s">
        <v>745</v>
      </c>
      <c r="M277">
        <v>19</v>
      </c>
      <c r="N277" t="s">
        <v>58</v>
      </c>
      <c r="O277" t="s">
        <v>42</v>
      </c>
    </row>
    <row r="278" spans="8:15" x14ac:dyDescent="0.35">
      <c r="H278" t="s">
        <v>56</v>
      </c>
      <c r="I278" s="3">
        <v>45296</v>
      </c>
      <c r="J278" t="s">
        <v>488</v>
      </c>
      <c r="K278" s="2">
        <v>5556449700</v>
      </c>
      <c r="L278" t="s">
        <v>747</v>
      </c>
      <c r="M278">
        <v>26</v>
      </c>
      <c r="N278" t="s">
        <v>58</v>
      </c>
      <c r="O278" t="s">
        <v>42</v>
      </c>
    </row>
    <row r="279" spans="8:15" x14ac:dyDescent="0.35">
      <c r="H279" t="s">
        <v>56</v>
      </c>
      <c r="I279" s="3">
        <v>44570</v>
      </c>
      <c r="J279" t="s">
        <v>509</v>
      </c>
      <c r="K279" s="2">
        <v>5556800586</v>
      </c>
      <c r="L279" t="s">
        <v>748</v>
      </c>
      <c r="M279">
        <v>5</v>
      </c>
      <c r="N279" t="s">
        <v>58</v>
      </c>
      <c r="O279" t="s">
        <v>42</v>
      </c>
    </row>
    <row r="280" spans="8:15" x14ac:dyDescent="0.35">
      <c r="H280" t="s">
        <v>518</v>
      </c>
      <c r="I280" s="3">
        <v>45082</v>
      </c>
      <c r="J280" t="s">
        <v>519</v>
      </c>
      <c r="K280" s="2">
        <v>5556930541</v>
      </c>
      <c r="L280" t="s">
        <v>741</v>
      </c>
      <c r="M280">
        <v>19</v>
      </c>
      <c r="N280" t="s">
        <v>58</v>
      </c>
      <c r="O280" t="s">
        <v>42</v>
      </c>
    </row>
    <row r="281" spans="8:15" x14ac:dyDescent="0.35">
      <c r="H281" t="s">
        <v>518</v>
      </c>
      <c r="I281" s="3">
        <v>44438</v>
      </c>
      <c r="J281" t="s">
        <v>578</v>
      </c>
      <c r="K281" s="2">
        <v>5557628601</v>
      </c>
      <c r="L281" t="s">
        <v>742</v>
      </c>
      <c r="M281">
        <v>29</v>
      </c>
      <c r="N281" t="s">
        <v>58</v>
      </c>
      <c r="O281" t="s">
        <v>42</v>
      </c>
    </row>
    <row r="282" spans="8:15" x14ac:dyDescent="0.35">
      <c r="H282" t="s">
        <v>697</v>
      </c>
      <c r="I282" s="3">
        <v>44370</v>
      </c>
      <c r="J282" t="s">
        <v>698</v>
      </c>
      <c r="K282" s="2">
        <v>5559290172</v>
      </c>
      <c r="L282" t="s">
        <v>741</v>
      </c>
      <c r="M282">
        <v>20</v>
      </c>
      <c r="N282" t="s">
        <v>78</v>
      </c>
      <c r="O282" t="s">
        <v>47</v>
      </c>
    </row>
    <row r="283" spans="8:15" x14ac:dyDescent="0.35">
      <c r="H283" t="s">
        <v>165</v>
      </c>
      <c r="I283" s="3">
        <v>44806</v>
      </c>
      <c r="J283" t="s">
        <v>166</v>
      </c>
      <c r="K283" s="2">
        <v>5553044604</v>
      </c>
      <c r="L283" t="s">
        <v>741</v>
      </c>
      <c r="M283">
        <v>49</v>
      </c>
      <c r="N283" t="s">
        <v>167</v>
      </c>
      <c r="O283" t="s">
        <v>42</v>
      </c>
    </row>
    <row r="284" spans="8:15" x14ac:dyDescent="0.35">
      <c r="H284" t="s">
        <v>165</v>
      </c>
      <c r="I284" s="3">
        <v>43898</v>
      </c>
      <c r="J284" t="s">
        <v>657</v>
      </c>
      <c r="K284" s="2">
        <v>5558629673</v>
      </c>
      <c r="L284" t="s">
        <v>747</v>
      </c>
      <c r="M284">
        <v>29</v>
      </c>
      <c r="N284" t="s">
        <v>167</v>
      </c>
      <c r="O284" t="s">
        <v>42</v>
      </c>
    </row>
    <row r="285" spans="8:15" x14ac:dyDescent="0.35">
      <c r="H285" t="s">
        <v>555</v>
      </c>
      <c r="I285" s="3">
        <v>45056</v>
      </c>
      <c r="J285" t="s">
        <v>556</v>
      </c>
      <c r="K285" s="2">
        <v>5557311747</v>
      </c>
      <c r="L285" t="s">
        <v>741</v>
      </c>
      <c r="M285">
        <v>28</v>
      </c>
      <c r="N285" t="s">
        <v>108</v>
      </c>
      <c r="O285" t="s">
        <v>42</v>
      </c>
    </row>
    <row r="286" spans="8:15" x14ac:dyDescent="0.35">
      <c r="H286" t="s">
        <v>241</v>
      </c>
      <c r="I286" s="3">
        <v>45246</v>
      </c>
      <c r="J286" t="s">
        <v>242</v>
      </c>
      <c r="K286" s="2">
        <v>5553512539</v>
      </c>
      <c r="L286" t="s">
        <v>741</v>
      </c>
      <c r="M286">
        <v>13</v>
      </c>
      <c r="N286" t="s">
        <v>132</v>
      </c>
      <c r="O286" t="s">
        <v>42</v>
      </c>
    </row>
    <row r="287" spans="8:15" x14ac:dyDescent="0.35">
      <c r="H287" t="s">
        <v>241</v>
      </c>
      <c r="I287" s="3">
        <v>44657</v>
      </c>
      <c r="J287" t="s">
        <v>635</v>
      </c>
      <c r="K287" s="2">
        <v>5558319671</v>
      </c>
      <c r="L287" t="s">
        <v>743</v>
      </c>
      <c r="M287">
        <v>2</v>
      </c>
      <c r="N287" t="s">
        <v>132</v>
      </c>
      <c r="O287" t="s">
        <v>42</v>
      </c>
    </row>
    <row r="288" spans="8:15" x14ac:dyDescent="0.35">
      <c r="H288" t="s">
        <v>403</v>
      </c>
      <c r="I288" s="3">
        <v>44374</v>
      </c>
      <c r="J288" t="s">
        <v>404</v>
      </c>
      <c r="K288" s="2">
        <v>5555541285</v>
      </c>
      <c r="L288" t="s">
        <v>741</v>
      </c>
      <c r="M288">
        <v>46</v>
      </c>
      <c r="N288" t="s">
        <v>94</v>
      </c>
      <c r="O288" t="s">
        <v>42</v>
      </c>
    </row>
    <row r="289" spans="8:15" x14ac:dyDescent="0.35">
      <c r="H289" t="s">
        <v>403</v>
      </c>
      <c r="I289" s="3">
        <v>44084</v>
      </c>
      <c r="J289" t="s">
        <v>438</v>
      </c>
      <c r="K289" s="2">
        <v>5555916341</v>
      </c>
      <c r="L289" t="s">
        <v>750</v>
      </c>
      <c r="M289">
        <v>7</v>
      </c>
      <c r="N289" t="s">
        <v>94</v>
      </c>
      <c r="O289" t="s">
        <v>42</v>
      </c>
    </row>
    <row r="290" spans="8:15" x14ac:dyDescent="0.35">
      <c r="H290" t="s">
        <v>403</v>
      </c>
      <c r="I290" s="3">
        <v>45184</v>
      </c>
      <c r="J290" t="s">
        <v>503</v>
      </c>
      <c r="K290" s="2">
        <v>5556645363</v>
      </c>
      <c r="L290" t="s">
        <v>742</v>
      </c>
      <c r="M290">
        <v>44</v>
      </c>
      <c r="N290" t="s">
        <v>94</v>
      </c>
      <c r="O290" t="s">
        <v>42</v>
      </c>
    </row>
    <row r="291" spans="8:15" x14ac:dyDescent="0.35">
      <c r="H291" t="s">
        <v>403</v>
      </c>
      <c r="I291" s="3">
        <v>45314</v>
      </c>
      <c r="J291" t="s">
        <v>617</v>
      </c>
      <c r="K291" s="2">
        <v>5558113503</v>
      </c>
      <c r="L291" t="s">
        <v>753</v>
      </c>
      <c r="M291">
        <v>13</v>
      </c>
      <c r="N291" t="s">
        <v>94</v>
      </c>
      <c r="O291" t="s">
        <v>42</v>
      </c>
    </row>
    <row r="292" spans="8:15" x14ac:dyDescent="0.35">
      <c r="H292" t="s">
        <v>280</v>
      </c>
      <c r="I292" s="3">
        <v>44146</v>
      </c>
      <c r="J292" t="s">
        <v>281</v>
      </c>
      <c r="K292" s="2">
        <v>5553940626</v>
      </c>
      <c r="L292" t="s">
        <v>741</v>
      </c>
      <c r="M292">
        <v>46</v>
      </c>
      <c r="N292" t="s">
        <v>282</v>
      </c>
      <c r="O292" t="s">
        <v>283</v>
      </c>
    </row>
    <row r="293" spans="8:15" x14ac:dyDescent="0.35">
      <c r="H293" t="s">
        <v>280</v>
      </c>
      <c r="I293" s="3">
        <v>45436</v>
      </c>
      <c r="J293" t="s">
        <v>350</v>
      </c>
      <c r="K293" s="2">
        <v>5554814370</v>
      </c>
      <c r="L293" t="s">
        <v>747</v>
      </c>
      <c r="M293">
        <v>10</v>
      </c>
      <c r="N293" t="s">
        <v>282</v>
      </c>
      <c r="O293" t="s">
        <v>283</v>
      </c>
    </row>
    <row r="294" spans="8:15" x14ac:dyDescent="0.35">
      <c r="H294" t="s">
        <v>316</v>
      </c>
      <c r="I294" s="3">
        <v>44757</v>
      </c>
      <c r="J294" t="s">
        <v>317</v>
      </c>
      <c r="K294" s="2">
        <v>5554338478</v>
      </c>
      <c r="L294" t="s">
        <v>741</v>
      </c>
      <c r="M294">
        <v>48</v>
      </c>
      <c r="N294" t="s">
        <v>102</v>
      </c>
      <c r="O294" t="s">
        <v>42</v>
      </c>
    </row>
    <row r="295" spans="8:15" x14ac:dyDescent="0.35">
      <c r="H295" t="s">
        <v>316</v>
      </c>
      <c r="I295" s="3">
        <v>44557</v>
      </c>
      <c r="J295" t="s">
        <v>491</v>
      </c>
      <c r="K295" s="2">
        <v>5556486326</v>
      </c>
      <c r="L295" t="s">
        <v>749</v>
      </c>
      <c r="M295">
        <v>15</v>
      </c>
      <c r="N295" t="s">
        <v>102</v>
      </c>
      <c r="O295" t="s">
        <v>42</v>
      </c>
    </row>
    <row r="296" spans="8:15" x14ac:dyDescent="0.35">
      <c r="H296" t="s">
        <v>464</v>
      </c>
      <c r="I296" s="3">
        <v>45294</v>
      </c>
      <c r="J296" t="s">
        <v>465</v>
      </c>
      <c r="K296" s="2">
        <v>5556184819</v>
      </c>
      <c r="L296" t="s">
        <v>741</v>
      </c>
      <c r="M296">
        <v>48</v>
      </c>
      <c r="N296" t="s">
        <v>73</v>
      </c>
      <c r="O296" t="s">
        <v>74</v>
      </c>
    </row>
    <row r="297" spans="8:15" x14ac:dyDescent="0.35">
      <c r="H297" t="s">
        <v>355</v>
      </c>
      <c r="I297" s="3">
        <v>44168</v>
      </c>
      <c r="J297" t="s">
        <v>356</v>
      </c>
      <c r="K297" s="2">
        <v>5554906249</v>
      </c>
      <c r="L297" t="s">
        <v>741</v>
      </c>
      <c r="M297">
        <v>22</v>
      </c>
      <c r="N297" t="s">
        <v>237</v>
      </c>
      <c r="O297" t="s">
        <v>47</v>
      </c>
    </row>
    <row r="298" spans="8:15" x14ac:dyDescent="0.35">
      <c r="H298" t="s">
        <v>48</v>
      </c>
      <c r="I298" s="3">
        <v>45167</v>
      </c>
      <c r="J298" t="s">
        <v>155</v>
      </c>
      <c r="K298" s="2">
        <v>5552850629</v>
      </c>
      <c r="L298" t="s">
        <v>741</v>
      </c>
      <c r="M298">
        <v>21</v>
      </c>
      <c r="N298" t="s">
        <v>69</v>
      </c>
      <c r="O298" t="s">
        <v>47</v>
      </c>
    </row>
    <row r="299" spans="8:15" x14ac:dyDescent="0.35">
      <c r="H299" t="s">
        <v>48</v>
      </c>
      <c r="I299" s="3">
        <v>44243</v>
      </c>
      <c r="J299" t="s">
        <v>629</v>
      </c>
      <c r="K299" s="2">
        <v>5558233095</v>
      </c>
      <c r="L299" t="s">
        <v>745</v>
      </c>
      <c r="M299">
        <v>9</v>
      </c>
      <c r="N299" t="s">
        <v>69</v>
      </c>
      <c r="O299" t="s">
        <v>47</v>
      </c>
    </row>
    <row r="300" spans="8:15" x14ac:dyDescent="0.35">
      <c r="H300" t="s">
        <v>500</v>
      </c>
      <c r="I300" s="3">
        <v>45287</v>
      </c>
      <c r="J300" t="s">
        <v>501</v>
      </c>
      <c r="K300" s="2">
        <v>5556617055</v>
      </c>
      <c r="L300" t="s">
        <v>741</v>
      </c>
      <c r="M300">
        <v>1</v>
      </c>
      <c r="N300" t="s">
        <v>86</v>
      </c>
      <c r="O300" t="s">
        <v>42</v>
      </c>
    </row>
    <row r="301" spans="8:15" x14ac:dyDescent="0.35">
      <c r="H301" t="s">
        <v>500</v>
      </c>
      <c r="I301" s="3">
        <v>44239</v>
      </c>
      <c r="J301" t="s">
        <v>693</v>
      </c>
      <c r="K301" s="2">
        <v>5559266419</v>
      </c>
      <c r="L301" t="s">
        <v>747</v>
      </c>
      <c r="M301">
        <v>5</v>
      </c>
      <c r="N301" t="s">
        <v>86</v>
      </c>
      <c r="O301" t="s">
        <v>42</v>
      </c>
    </row>
    <row r="302" spans="8:15" x14ac:dyDescent="0.35">
      <c r="H302" t="s">
        <v>286</v>
      </c>
      <c r="I302" s="3">
        <v>44176</v>
      </c>
      <c r="J302" t="s">
        <v>287</v>
      </c>
      <c r="K302" s="2">
        <v>5553972593</v>
      </c>
      <c r="L302" t="s">
        <v>741</v>
      </c>
      <c r="M302">
        <v>33</v>
      </c>
      <c r="N302" t="s">
        <v>167</v>
      </c>
      <c r="O302" t="s">
        <v>42</v>
      </c>
    </row>
    <row r="303" spans="8:15" x14ac:dyDescent="0.35">
      <c r="H303" t="s">
        <v>286</v>
      </c>
      <c r="I303" s="3">
        <v>44980</v>
      </c>
      <c r="J303" t="s">
        <v>382</v>
      </c>
      <c r="K303" s="2">
        <v>5555367422</v>
      </c>
      <c r="L303" t="s">
        <v>747</v>
      </c>
      <c r="M303">
        <v>37</v>
      </c>
      <c r="N303" t="s">
        <v>167</v>
      </c>
      <c r="O303" t="s">
        <v>42</v>
      </c>
    </row>
    <row r="304" spans="8:15" x14ac:dyDescent="0.35">
      <c r="H304" t="s">
        <v>286</v>
      </c>
      <c r="I304" s="3">
        <v>45284</v>
      </c>
      <c r="J304" t="s">
        <v>535</v>
      </c>
      <c r="K304" s="2">
        <v>5557059035</v>
      </c>
      <c r="L304" t="s">
        <v>748</v>
      </c>
      <c r="M304">
        <v>16</v>
      </c>
      <c r="N304" t="s">
        <v>167</v>
      </c>
      <c r="O304" t="s">
        <v>42</v>
      </c>
    </row>
    <row r="305" spans="8:15" x14ac:dyDescent="0.35">
      <c r="H305" t="s">
        <v>109</v>
      </c>
      <c r="I305" s="3">
        <v>45197</v>
      </c>
      <c r="J305" t="s">
        <v>110</v>
      </c>
      <c r="K305" s="2">
        <v>5552441639</v>
      </c>
      <c r="L305" t="s">
        <v>741</v>
      </c>
      <c r="M305">
        <v>15</v>
      </c>
      <c r="N305" t="s">
        <v>58</v>
      </c>
      <c r="O305" t="s">
        <v>42</v>
      </c>
    </row>
    <row r="306" spans="8:15" x14ac:dyDescent="0.35">
      <c r="H306" t="s">
        <v>109</v>
      </c>
      <c r="I306" s="3">
        <v>43860</v>
      </c>
      <c r="J306" t="s">
        <v>178</v>
      </c>
      <c r="K306" s="2">
        <v>5553139519</v>
      </c>
      <c r="L306" t="s">
        <v>745</v>
      </c>
      <c r="M306">
        <v>5</v>
      </c>
      <c r="N306" t="s">
        <v>58</v>
      </c>
      <c r="O306" t="s">
        <v>42</v>
      </c>
    </row>
    <row r="307" spans="8:15" x14ac:dyDescent="0.35">
      <c r="H307" t="s">
        <v>109</v>
      </c>
      <c r="I307" s="3">
        <v>44496</v>
      </c>
      <c r="J307" t="s">
        <v>527</v>
      </c>
      <c r="K307" s="2">
        <v>5557037584</v>
      </c>
      <c r="L307" t="s">
        <v>747</v>
      </c>
      <c r="M307">
        <v>29</v>
      </c>
      <c r="N307" t="s">
        <v>58</v>
      </c>
      <c r="O307" t="s">
        <v>42</v>
      </c>
    </row>
    <row r="308" spans="8:15" x14ac:dyDescent="0.35">
      <c r="H308" t="s">
        <v>524</v>
      </c>
      <c r="I308" s="3">
        <v>44112</v>
      </c>
      <c r="J308" t="s">
        <v>525</v>
      </c>
      <c r="K308" s="2">
        <v>5557016283</v>
      </c>
      <c r="L308" t="s">
        <v>741</v>
      </c>
      <c r="M308">
        <v>15</v>
      </c>
      <c r="N308" t="s">
        <v>97</v>
      </c>
      <c r="O308" t="s">
        <v>42</v>
      </c>
    </row>
    <row r="309" spans="8:15" x14ac:dyDescent="0.35">
      <c r="H309" t="s">
        <v>524</v>
      </c>
      <c r="I309" s="3">
        <v>44582</v>
      </c>
      <c r="J309" t="s">
        <v>545</v>
      </c>
      <c r="K309" s="2">
        <v>5557198328</v>
      </c>
      <c r="L309" t="s">
        <v>744</v>
      </c>
      <c r="M309">
        <v>9</v>
      </c>
      <c r="N309" t="s">
        <v>97</v>
      </c>
      <c r="O309" t="s">
        <v>42</v>
      </c>
    </row>
    <row r="310" spans="8:15" x14ac:dyDescent="0.35">
      <c r="H310" t="s">
        <v>174</v>
      </c>
      <c r="I310" s="3">
        <v>45389</v>
      </c>
      <c r="J310" t="s">
        <v>175</v>
      </c>
      <c r="K310" s="2">
        <v>5553123302</v>
      </c>
      <c r="L310" t="s">
        <v>741</v>
      </c>
      <c r="M310">
        <v>43</v>
      </c>
      <c r="N310" t="s">
        <v>176</v>
      </c>
      <c r="O310" t="s">
        <v>177</v>
      </c>
    </row>
    <row r="311" spans="8:15" x14ac:dyDescent="0.35">
      <c r="H311" t="s">
        <v>174</v>
      </c>
      <c r="I311" s="3">
        <v>45149</v>
      </c>
      <c r="J311" t="s">
        <v>291</v>
      </c>
      <c r="K311" s="2">
        <v>5554017616</v>
      </c>
      <c r="L311" t="s">
        <v>742</v>
      </c>
      <c r="M311">
        <v>13</v>
      </c>
      <c r="N311" t="s">
        <v>176</v>
      </c>
      <c r="O311" t="s">
        <v>177</v>
      </c>
    </row>
    <row r="312" spans="8:15" x14ac:dyDescent="0.35">
      <c r="H312" t="s">
        <v>174</v>
      </c>
      <c r="I312" s="3">
        <v>44960</v>
      </c>
      <c r="J312" t="s">
        <v>327</v>
      </c>
      <c r="K312" s="2">
        <v>5554493881</v>
      </c>
      <c r="L312" t="s">
        <v>753</v>
      </c>
      <c r="M312">
        <v>33</v>
      </c>
      <c r="N312" t="s">
        <v>176</v>
      </c>
      <c r="O312" t="s">
        <v>177</v>
      </c>
    </row>
    <row r="313" spans="8:15" x14ac:dyDescent="0.35">
      <c r="H313" t="s">
        <v>174</v>
      </c>
      <c r="I313" s="3">
        <v>44134</v>
      </c>
      <c r="J313" t="s">
        <v>557</v>
      </c>
      <c r="K313" s="2">
        <v>5557328307</v>
      </c>
      <c r="L313" t="s">
        <v>743</v>
      </c>
      <c r="M313">
        <v>11</v>
      </c>
      <c r="N313" t="s">
        <v>176</v>
      </c>
      <c r="O313" t="s">
        <v>177</v>
      </c>
    </row>
    <row r="314" spans="8:15" x14ac:dyDescent="0.35">
      <c r="H314" t="s">
        <v>145</v>
      </c>
      <c r="I314" s="3">
        <v>43973</v>
      </c>
      <c r="J314" t="s">
        <v>146</v>
      </c>
      <c r="K314" s="2">
        <v>5552771169</v>
      </c>
      <c r="L314" t="s">
        <v>741</v>
      </c>
      <c r="M314">
        <v>6</v>
      </c>
      <c r="N314" t="s">
        <v>127</v>
      </c>
      <c r="O314" t="s">
        <v>42</v>
      </c>
    </row>
    <row r="315" spans="8:15" x14ac:dyDescent="0.35">
      <c r="H315" t="s">
        <v>145</v>
      </c>
      <c r="I315" s="3">
        <v>45038</v>
      </c>
      <c r="J315" t="s">
        <v>226</v>
      </c>
      <c r="K315" s="2">
        <v>5553423765</v>
      </c>
      <c r="L315" t="s">
        <v>749</v>
      </c>
      <c r="M315">
        <v>26</v>
      </c>
      <c r="N315" t="s">
        <v>127</v>
      </c>
      <c r="O315" t="s">
        <v>42</v>
      </c>
    </row>
    <row r="316" spans="8:15" x14ac:dyDescent="0.35">
      <c r="H316" t="s">
        <v>145</v>
      </c>
      <c r="I316" s="3">
        <v>45059</v>
      </c>
      <c r="J316" t="s">
        <v>329</v>
      </c>
      <c r="K316" s="2">
        <v>5554585165</v>
      </c>
      <c r="L316" t="s">
        <v>744</v>
      </c>
      <c r="M316">
        <v>38</v>
      </c>
      <c r="N316" t="s">
        <v>127</v>
      </c>
      <c r="O316" t="s">
        <v>42</v>
      </c>
    </row>
    <row r="317" spans="8:15" x14ac:dyDescent="0.35">
      <c r="H317" t="s">
        <v>145</v>
      </c>
      <c r="I317" s="3">
        <v>44754</v>
      </c>
      <c r="J317" t="s">
        <v>616</v>
      </c>
      <c r="K317" s="2">
        <v>5558100500</v>
      </c>
      <c r="L317" t="s">
        <v>752</v>
      </c>
      <c r="M317">
        <v>6</v>
      </c>
      <c r="N317" t="s">
        <v>127</v>
      </c>
      <c r="O317" t="s">
        <v>42</v>
      </c>
    </row>
    <row r="318" spans="8:15" x14ac:dyDescent="0.35">
      <c r="H318" t="s">
        <v>160</v>
      </c>
      <c r="I318" s="3">
        <v>43933</v>
      </c>
      <c r="J318" t="s">
        <v>161</v>
      </c>
      <c r="K318" s="2">
        <v>5553023763</v>
      </c>
      <c r="L318" t="s">
        <v>741</v>
      </c>
      <c r="M318">
        <v>42</v>
      </c>
      <c r="N318" t="s">
        <v>41</v>
      </c>
      <c r="O318" t="s">
        <v>42</v>
      </c>
    </row>
    <row r="319" spans="8:15" x14ac:dyDescent="0.35">
      <c r="H319" t="s">
        <v>160</v>
      </c>
      <c r="I319" s="3">
        <v>45298</v>
      </c>
      <c r="J319" t="s">
        <v>335</v>
      </c>
      <c r="K319" s="2">
        <v>5554635842</v>
      </c>
      <c r="L319" t="s">
        <v>745</v>
      </c>
      <c r="M319">
        <v>43</v>
      </c>
      <c r="N319" t="s">
        <v>41</v>
      </c>
      <c r="O319" t="s">
        <v>42</v>
      </c>
    </row>
    <row r="320" spans="8:15" x14ac:dyDescent="0.35">
      <c r="H320" t="s">
        <v>160</v>
      </c>
      <c r="I320" s="3">
        <v>44461</v>
      </c>
      <c r="J320" t="s">
        <v>445</v>
      </c>
      <c r="K320" s="2">
        <v>5555995660</v>
      </c>
      <c r="L320" t="s">
        <v>747</v>
      </c>
      <c r="M320">
        <v>29</v>
      </c>
      <c r="N320" t="s">
        <v>41</v>
      </c>
      <c r="O320" t="s">
        <v>42</v>
      </c>
    </row>
    <row r="321" spans="8:15" x14ac:dyDescent="0.35">
      <c r="H321" t="s">
        <v>100</v>
      </c>
      <c r="I321" s="3">
        <v>45341</v>
      </c>
      <c r="J321" t="s">
        <v>101</v>
      </c>
      <c r="K321" s="2">
        <v>5552361740</v>
      </c>
      <c r="L321" t="s">
        <v>741</v>
      </c>
      <c r="M321">
        <v>6</v>
      </c>
      <c r="N321" t="s">
        <v>102</v>
      </c>
      <c r="O321" t="s">
        <v>42</v>
      </c>
    </row>
    <row r="322" spans="8:15" x14ac:dyDescent="0.35">
      <c r="H322" t="s">
        <v>100</v>
      </c>
      <c r="I322" s="3">
        <v>44912</v>
      </c>
      <c r="J322" t="s">
        <v>514</v>
      </c>
      <c r="K322" s="2">
        <v>5556890535</v>
      </c>
      <c r="L322" t="s">
        <v>753</v>
      </c>
      <c r="M322">
        <v>41</v>
      </c>
      <c r="N322" t="s">
        <v>102</v>
      </c>
      <c r="O322" t="s">
        <v>42</v>
      </c>
    </row>
    <row r="323" spans="8:15" x14ac:dyDescent="0.35">
      <c r="H323" t="s">
        <v>100</v>
      </c>
      <c r="I323" s="3">
        <v>45473</v>
      </c>
      <c r="J323" t="s">
        <v>606</v>
      </c>
      <c r="K323" s="2">
        <v>5557960015</v>
      </c>
      <c r="L323" t="s">
        <v>743</v>
      </c>
      <c r="M323">
        <v>13</v>
      </c>
      <c r="N323" t="s">
        <v>102</v>
      </c>
      <c r="O323" t="s">
        <v>42</v>
      </c>
    </row>
    <row r="324" spans="8:15" x14ac:dyDescent="0.35">
      <c r="H324" t="s">
        <v>378</v>
      </c>
      <c r="I324" s="3">
        <v>44808</v>
      </c>
      <c r="J324" t="s">
        <v>379</v>
      </c>
      <c r="K324" s="2">
        <v>5555210976</v>
      </c>
      <c r="L324" t="s">
        <v>741</v>
      </c>
      <c r="M324">
        <v>40</v>
      </c>
      <c r="N324" t="s">
        <v>54</v>
      </c>
      <c r="O324" t="s">
        <v>42</v>
      </c>
    </row>
    <row r="325" spans="8:15" x14ac:dyDescent="0.35">
      <c r="H325" t="s">
        <v>378</v>
      </c>
      <c r="I325" s="3">
        <v>44845</v>
      </c>
      <c r="J325" t="s">
        <v>492</v>
      </c>
      <c r="K325" s="2">
        <v>5556492695</v>
      </c>
      <c r="L325" t="s">
        <v>750</v>
      </c>
      <c r="M325">
        <v>16</v>
      </c>
      <c r="N325" t="s">
        <v>54</v>
      </c>
      <c r="O325" t="s">
        <v>42</v>
      </c>
    </row>
    <row r="326" spans="8:15" x14ac:dyDescent="0.35">
      <c r="H326" t="s">
        <v>378</v>
      </c>
      <c r="I326" s="3">
        <v>44045</v>
      </c>
      <c r="J326" t="s">
        <v>569</v>
      </c>
      <c r="K326" s="2">
        <v>5557513927</v>
      </c>
      <c r="L326" t="s">
        <v>742</v>
      </c>
      <c r="M326">
        <v>18</v>
      </c>
      <c r="N326" t="s">
        <v>54</v>
      </c>
      <c r="O326" t="s">
        <v>42</v>
      </c>
    </row>
    <row r="327" spans="8:15" x14ac:dyDescent="0.35">
      <c r="H327" t="s">
        <v>378</v>
      </c>
      <c r="I327" s="3">
        <v>44740</v>
      </c>
      <c r="J327" t="s">
        <v>596</v>
      </c>
      <c r="K327" s="2">
        <v>5557874522</v>
      </c>
      <c r="L327" t="s">
        <v>753</v>
      </c>
      <c r="M327">
        <v>19</v>
      </c>
      <c r="N327" t="s">
        <v>54</v>
      </c>
      <c r="O327" t="s">
        <v>42</v>
      </c>
    </row>
    <row r="328" spans="8:15" x14ac:dyDescent="0.35">
      <c r="H328" t="s">
        <v>368</v>
      </c>
      <c r="I328" s="3">
        <v>44870</v>
      </c>
      <c r="J328" t="s">
        <v>369</v>
      </c>
      <c r="K328" s="2">
        <v>5555096334</v>
      </c>
      <c r="L328" t="s">
        <v>741</v>
      </c>
      <c r="M328">
        <v>0</v>
      </c>
      <c r="N328" t="s">
        <v>80</v>
      </c>
      <c r="O328" t="s">
        <v>47</v>
      </c>
    </row>
    <row r="329" spans="8:15" x14ac:dyDescent="0.35">
      <c r="H329" t="s">
        <v>368</v>
      </c>
      <c r="I329" s="3">
        <v>44134</v>
      </c>
      <c r="J329" t="s">
        <v>461</v>
      </c>
      <c r="K329" s="2">
        <v>5556150665</v>
      </c>
      <c r="L329" t="s">
        <v>745</v>
      </c>
      <c r="M329">
        <v>46</v>
      </c>
      <c r="N329" t="s">
        <v>80</v>
      </c>
      <c r="O329" t="s">
        <v>47</v>
      </c>
    </row>
    <row r="330" spans="8:15" x14ac:dyDescent="0.35">
      <c r="H330" t="s">
        <v>413</v>
      </c>
      <c r="I330" s="3">
        <v>44173</v>
      </c>
      <c r="J330" t="s">
        <v>318</v>
      </c>
      <c r="K330" s="2">
        <v>5555592039</v>
      </c>
      <c r="L330" t="s">
        <v>741</v>
      </c>
      <c r="M330">
        <v>32</v>
      </c>
      <c r="N330" t="s">
        <v>78</v>
      </c>
      <c r="O330" t="s">
        <v>47</v>
      </c>
    </row>
    <row r="331" spans="8:15" x14ac:dyDescent="0.35">
      <c r="H331" t="s">
        <v>413</v>
      </c>
      <c r="I331" s="3">
        <v>44022</v>
      </c>
      <c r="J331" t="s">
        <v>483</v>
      </c>
      <c r="K331" s="2">
        <v>5556392699</v>
      </c>
      <c r="L331" t="s">
        <v>742</v>
      </c>
      <c r="M331">
        <v>23</v>
      </c>
      <c r="N331" t="s">
        <v>78</v>
      </c>
      <c r="O331" t="s">
        <v>47</v>
      </c>
    </row>
    <row r="332" spans="8:15" x14ac:dyDescent="0.35">
      <c r="H332" t="s">
        <v>413</v>
      </c>
      <c r="I332" s="3">
        <v>45373</v>
      </c>
      <c r="J332" t="s">
        <v>632</v>
      </c>
      <c r="K332" s="2">
        <v>5558266717</v>
      </c>
      <c r="L332" t="s">
        <v>753</v>
      </c>
      <c r="M332">
        <v>10</v>
      </c>
      <c r="N332" t="s">
        <v>78</v>
      </c>
      <c r="O332" t="s">
        <v>47</v>
      </c>
    </row>
    <row r="333" spans="8:15" x14ac:dyDescent="0.35">
      <c r="H333" t="s">
        <v>192</v>
      </c>
      <c r="I333" s="3">
        <v>44159</v>
      </c>
      <c r="J333" t="s">
        <v>193</v>
      </c>
      <c r="K333" s="2">
        <v>5553194406</v>
      </c>
      <c r="L333" t="s">
        <v>741</v>
      </c>
      <c r="M333">
        <v>21</v>
      </c>
      <c r="N333" t="s">
        <v>105</v>
      </c>
      <c r="O333" t="s">
        <v>47</v>
      </c>
    </row>
    <row r="334" spans="8:15" x14ac:dyDescent="0.35">
      <c r="H334" t="s">
        <v>192</v>
      </c>
      <c r="I334" s="3">
        <v>44969</v>
      </c>
      <c r="J334" t="s">
        <v>603</v>
      </c>
      <c r="K334" s="2">
        <v>5557946785</v>
      </c>
      <c r="L334" t="s">
        <v>749</v>
      </c>
      <c r="M334">
        <v>10</v>
      </c>
      <c r="N334" t="s">
        <v>105</v>
      </c>
      <c r="O334" t="s">
        <v>47</v>
      </c>
    </row>
    <row r="335" spans="8:15" x14ac:dyDescent="0.35">
      <c r="H335" t="s">
        <v>192</v>
      </c>
      <c r="I335" s="3">
        <v>44883</v>
      </c>
      <c r="J335" t="s">
        <v>664</v>
      </c>
      <c r="K335" s="2">
        <v>5558735534</v>
      </c>
      <c r="L335" t="s">
        <v>744</v>
      </c>
      <c r="M335">
        <v>16</v>
      </c>
      <c r="N335" t="s">
        <v>105</v>
      </c>
      <c r="O335" t="s">
        <v>47</v>
      </c>
    </row>
    <row r="336" spans="8:15" x14ac:dyDescent="0.35">
      <c r="H336" t="s">
        <v>443</v>
      </c>
      <c r="I336" s="3">
        <v>43884</v>
      </c>
      <c r="J336" t="s">
        <v>444</v>
      </c>
      <c r="K336" s="2">
        <v>5555980518</v>
      </c>
      <c r="L336" t="s">
        <v>741</v>
      </c>
      <c r="M336">
        <v>21</v>
      </c>
      <c r="N336" t="s">
        <v>157</v>
      </c>
      <c r="O336" t="s">
        <v>42</v>
      </c>
    </row>
    <row r="337" spans="8:15" x14ac:dyDescent="0.35">
      <c r="H337" t="s">
        <v>443</v>
      </c>
      <c r="I337" s="3">
        <v>44774</v>
      </c>
      <c r="J337" t="s">
        <v>684</v>
      </c>
      <c r="K337" s="2">
        <v>5559116666</v>
      </c>
      <c r="L337" t="s">
        <v>753</v>
      </c>
      <c r="M337">
        <v>19</v>
      </c>
      <c r="N337" t="s">
        <v>157</v>
      </c>
      <c r="O337" t="s">
        <v>42</v>
      </c>
    </row>
    <row r="338" spans="8:15" x14ac:dyDescent="0.35">
      <c r="H338" t="s">
        <v>640</v>
      </c>
      <c r="I338" s="3">
        <v>44689</v>
      </c>
      <c r="J338" t="s">
        <v>641</v>
      </c>
      <c r="K338" s="2">
        <v>5558443187</v>
      </c>
      <c r="L338" t="s">
        <v>741</v>
      </c>
      <c r="M338">
        <v>46</v>
      </c>
      <c r="N338" t="s">
        <v>157</v>
      </c>
      <c r="O338" t="s">
        <v>42</v>
      </c>
    </row>
    <row r="339" spans="8:15" x14ac:dyDescent="0.35">
      <c r="H339" t="s">
        <v>424</v>
      </c>
      <c r="I339" s="3">
        <v>45468</v>
      </c>
      <c r="J339" t="s">
        <v>425</v>
      </c>
      <c r="K339" s="2">
        <v>5555725992</v>
      </c>
      <c r="L339" t="s">
        <v>741</v>
      </c>
      <c r="M339">
        <v>42</v>
      </c>
      <c r="N339" t="s">
        <v>102</v>
      </c>
      <c r="O339" t="s">
        <v>42</v>
      </c>
    </row>
    <row r="340" spans="8:15" x14ac:dyDescent="0.35">
      <c r="H340" t="s">
        <v>424</v>
      </c>
      <c r="I340" s="3">
        <v>44287</v>
      </c>
      <c r="J340" t="s">
        <v>643</v>
      </c>
      <c r="K340" s="2">
        <v>5558467977</v>
      </c>
      <c r="L340" t="s">
        <v>752</v>
      </c>
      <c r="M340">
        <v>17</v>
      </c>
      <c r="N340" t="s">
        <v>102</v>
      </c>
      <c r="O340" t="s">
        <v>42</v>
      </c>
    </row>
    <row r="341" spans="8:15" x14ac:dyDescent="0.35">
      <c r="H341" t="s">
        <v>424</v>
      </c>
      <c r="I341" s="3">
        <v>44475</v>
      </c>
      <c r="J341" t="s">
        <v>667</v>
      </c>
      <c r="K341" s="2">
        <v>5558813566</v>
      </c>
      <c r="L341" t="s">
        <v>751</v>
      </c>
      <c r="M341">
        <v>22</v>
      </c>
      <c r="N341" t="s">
        <v>102</v>
      </c>
      <c r="O341" t="s">
        <v>42</v>
      </c>
    </row>
    <row r="342" spans="8:15" x14ac:dyDescent="0.35">
      <c r="H342" t="s">
        <v>114</v>
      </c>
      <c r="I342" s="3">
        <v>45215</v>
      </c>
      <c r="J342" t="s">
        <v>115</v>
      </c>
      <c r="K342" s="2">
        <v>5552473707</v>
      </c>
      <c r="L342" t="s">
        <v>741</v>
      </c>
      <c r="M342">
        <v>5</v>
      </c>
      <c r="N342" t="s">
        <v>82</v>
      </c>
      <c r="O342" t="s">
        <v>42</v>
      </c>
    </row>
    <row r="343" spans="8:15" x14ac:dyDescent="0.35">
      <c r="H343" t="s">
        <v>114</v>
      </c>
      <c r="I343" s="3">
        <v>43877</v>
      </c>
      <c r="J343" t="s">
        <v>198</v>
      </c>
      <c r="K343" s="2">
        <v>5553246704</v>
      </c>
      <c r="L343" t="s">
        <v>743</v>
      </c>
      <c r="M343">
        <v>48</v>
      </c>
      <c r="N343" t="s">
        <v>82</v>
      </c>
      <c r="O343" t="s">
        <v>42</v>
      </c>
    </row>
    <row r="344" spans="8:15" x14ac:dyDescent="0.35">
      <c r="H344" t="s">
        <v>114</v>
      </c>
      <c r="I344" s="3">
        <v>45191</v>
      </c>
      <c r="J344" t="s">
        <v>420</v>
      </c>
      <c r="K344" s="2">
        <v>5555658439</v>
      </c>
      <c r="L344" t="s">
        <v>749</v>
      </c>
      <c r="M344">
        <v>26</v>
      </c>
      <c r="N344" t="s">
        <v>82</v>
      </c>
      <c r="O344" t="s">
        <v>42</v>
      </c>
    </row>
    <row r="345" spans="8:15" x14ac:dyDescent="0.35">
      <c r="H345" t="s">
        <v>114</v>
      </c>
      <c r="I345" s="3">
        <v>45472</v>
      </c>
      <c r="J345" t="s">
        <v>434</v>
      </c>
      <c r="K345" s="2">
        <v>5555854894</v>
      </c>
      <c r="L345" t="s">
        <v>744</v>
      </c>
      <c r="M345">
        <v>26</v>
      </c>
      <c r="N345" t="s">
        <v>82</v>
      </c>
      <c r="O345" t="s">
        <v>42</v>
      </c>
    </row>
    <row r="346" spans="8:15" x14ac:dyDescent="0.35">
      <c r="H346" t="s">
        <v>255</v>
      </c>
      <c r="I346" s="3">
        <v>44505</v>
      </c>
      <c r="J346" t="s">
        <v>256</v>
      </c>
      <c r="K346" s="2">
        <v>5553638926</v>
      </c>
      <c r="L346" t="s">
        <v>741</v>
      </c>
      <c r="M346">
        <v>50</v>
      </c>
      <c r="N346" t="s">
        <v>132</v>
      </c>
      <c r="O346" t="s">
        <v>42</v>
      </c>
    </row>
    <row r="347" spans="8:15" x14ac:dyDescent="0.35">
      <c r="H347" t="s">
        <v>719</v>
      </c>
      <c r="I347" s="3">
        <v>44534</v>
      </c>
      <c r="J347" t="s">
        <v>720</v>
      </c>
      <c r="K347" s="2">
        <v>5559501828</v>
      </c>
      <c r="L347" t="s">
        <v>741</v>
      </c>
      <c r="M347">
        <v>48</v>
      </c>
      <c r="N347" t="s">
        <v>69</v>
      </c>
      <c r="O347" t="s">
        <v>47</v>
      </c>
    </row>
    <row r="348" spans="8:15" x14ac:dyDescent="0.35">
      <c r="H348" t="s">
        <v>401</v>
      </c>
      <c r="I348" s="3">
        <v>45279</v>
      </c>
      <c r="J348" t="s">
        <v>402</v>
      </c>
      <c r="K348" s="2">
        <v>5555531047</v>
      </c>
      <c r="L348" t="s">
        <v>741</v>
      </c>
      <c r="M348">
        <v>33</v>
      </c>
      <c r="N348" t="s">
        <v>94</v>
      </c>
      <c r="O348" t="s">
        <v>42</v>
      </c>
    </row>
    <row r="349" spans="8:15" x14ac:dyDescent="0.35">
      <c r="H349" t="s">
        <v>401</v>
      </c>
      <c r="I349" s="3">
        <v>44717</v>
      </c>
      <c r="J349" t="s">
        <v>417</v>
      </c>
      <c r="K349" s="2">
        <v>5555637066</v>
      </c>
      <c r="L349" t="s">
        <v>745</v>
      </c>
      <c r="M349">
        <v>34</v>
      </c>
      <c r="N349" t="s">
        <v>94</v>
      </c>
      <c r="O349" t="s">
        <v>42</v>
      </c>
    </row>
    <row r="350" spans="8:15" x14ac:dyDescent="0.35">
      <c r="H350" t="s">
        <v>738</v>
      </c>
      <c r="I350" s="3">
        <v>44766</v>
      </c>
      <c r="J350" t="s">
        <v>739</v>
      </c>
      <c r="K350" s="2">
        <v>5559956229</v>
      </c>
      <c r="L350" t="s">
        <v>741</v>
      </c>
      <c r="M350">
        <v>45</v>
      </c>
      <c r="N350" t="s">
        <v>78</v>
      </c>
      <c r="O350" t="s">
        <v>47</v>
      </c>
    </row>
    <row r="351" spans="8:15" x14ac:dyDescent="0.35">
      <c r="H351" t="s">
        <v>130</v>
      </c>
      <c r="I351" s="3">
        <v>44199</v>
      </c>
      <c r="J351" t="s">
        <v>131</v>
      </c>
      <c r="K351" s="2">
        <v>5552605482</v>
      </c>
      <c r="L351" t="s">
        <v>741</v>
      </c>
      <c r="M351">
        <v>28</v>
      </c>
      <c r="N351" t="s">
        <v>132</v>
      </c>
      <c r="O351" t="s">
        <v>42</v>
      </c>
    </row>
    <row r="352" spans="8:15" x14ac:dyDescent="0.35">
      <c r="H352" t="s">
        <v>194</v>
      </c>
      <c r="I352" s="3">
        <v>44717</v>
      </c>
      <c r="J352" t="s">
        <v>195</v>
      </c>
      <c r="K352" s="2">
        <v>5553198736</v>
      </c>
      <c r="L352" t="s">
        <v>741</v>
      </c>
      <c r="M352">
        <v>10</v>
      </c>
      <c r="N352" t="s">
        <v>144</v>
      </c>
      <c r="O352" t="s">
        <v>42</v>
      </c>
    </row>
    <row r="353" spans="8:15" x14ac:dyDescent="0.35">
      <c r="H353" t="s">
        <v>194</v>
      </c>
      <c r="I353" s="3">
        <v>43878</v>
      </c>
      <c r="J353" t="s">
        <v>630</v>
      </c>
      <c r="K353" s="2">
        <v>5558236289</v>
      </c>
      <c r="L353" t="s">
        <v>747</v>
      </c>
      <c r="M353">
        <v>16</v>
      </c>
      <c r="N353" t="s">
        <v>144</v>
      </c>
      <c r="O353" t="s">
        <v>42</v>
      </c>
    </row>
    <row r="354" spans="8:15" x14ac:dyDescent="0.35">
      <c r="H354" t="s">
        <v>194</v>
      </c>
      <c r="I354" s="3">
        <v>44364</v>
      </c>
      <c r="J354" t="s">
        <v>721</v>
      </c>
      <c r="K354" s="2">
        <v>5559523472</v>
      </c>
      <c r="L354" t="s">
        <v>748</v>
      </c>
      <c r="M354">
        <v>27</v>
      </c>
      <c r="N354" t="s">
        <v>144</v>
      </c>
      <c r="O354" t="s">
        <v>42</v>
      </c>
    </row>
    <row r="355" spans="8:15" x14ac:dyDescent="0.35">
      <c r="H355" t="s">
        <v>194</v>
      </c>
      <c r="I355" s="3">
        <v>43909</v>
      </c>
      <c r="J355" t="s">
        <v>732</v>
      </c>
      <c r="K355" s="2">
        <v>5559753237</v>
      </c>
      <c r="L355" t="s">
        <v>746</v>
      </c>
      <c r="M355">
        <v>24</v>
      </c>
      <c r="N355" t="s">
        <v>144</v>
      </c>
      <c r="O355" t="s">
        <v>42</v>
      </c>
    </row>
    <row r="356" spans="8:15" x14ac:dyDescent="0.35">
      <c r="H356" t="s">
        <v>231</v>
      </c>
      <c r="I356" s="3">
        <v>43947</v>
      </c>
      <c r="J356" t="s">
        <v>232</v>
      </c>
      <c r="K356" s="2">
        <v>5553470498</v>
      </c>
      <c r="L356" t="s">
        <v>741</v>
      </c>
      <c r="M356">
        <v>16</v>
      </c>
      <c r="N356" t="s">
        <v>233</v>
      </c>
      <c r="O356" t="s">
        <v>234</v>
      </c>
    </row>
    <row r="357" spans="8:15" x14ac:dyDescent="0.35">
      <c r="H357" t="s">
        <v>231</v>
      </c>
      <c r="I357" s="3">
        <v>45358</v>
      </c>
      <c r="J357" t="s">
        <v>296</v>
      </c>
      <c r="K357" s="2">
        <v>5554074982</v>
      </c>
      <c r="L357" t="s">
        <v>746</v>
      </c>
      <c r="M357">
        <v>12</v>
      </c>
      <c r="N357" t="s">
        <v>233</v>
      </c>
      <c r="O357" t="s">
        <v>234</v>
      </c>
    </row>
    <row r="358" spans="8:15" x14ac:dyDescent="0.35">
      <c r="H358" t="s">
        <v>231</v>
      </c>
      <c r="I358" s="3">
        <v>45434</v>
      </c>
      <c r="J358" t="s">
        <v>370</v>
      </c>
      <c r="K358" s="2">
        <v>5555106472</v>
      </c>
      <c r="L358" t="s">
        <v>750</v>
      </c>
      <c r="M358">
        <v>49</v>
      </c>
      <c r="N358" t="s">
        <v>233</v>
      </c>
      <c r="O358" t="s">
        <v>234</v>
      </c>
    </row>
    <row r="359" spans="8:15" x14ac:dyDescent="0.35">
      <c r="H359" t="s">
        <v>231</v>
      </c>
      <c r="I359" s="3">
        <v>44417</v>
      </c>
      <c r="J359" t="s">
        <v>581</v>
      </c>
      <c r="K359" s="2">
        <v>5557681410</v>
      </c>
      <c r="L359" t="s">
        <v>742</v>
      </c>
      <c r="M359">
        <v>27</v>
      </c>
      <c r="N359" t="s">
        <v>233</v>
      </c>
      <c r="O359" t="s">
        <v>234</v>
      </c>
    </row>
    <row r="360" spans="8:15" x14ac:dyDescent="0.35">
      <c r="H360" t="s">
        <v>411</v>
      </c>
      <c r="I360" s="3">
        <v>43972</v>
      </c>
      <c r="J360" t="s">
        <v>412</v>
      </c>
      <c r="K360" s="2">
        <v>5555584792</v>
      </c>
      <c r="L360" t="s">
        <v>741</v>
      </c>
      <c r="M360">
        <v>47</v>
      </c>
      <c r="N360" t="s">
        <v>164</v>
      </c>
      <c r="O360" t="s">
        <v>42</v>
      </c>
    </row>
    <row r="361" spans="8:15" x14ac:dyDescent="0.35">
      <c r="H361" t="s">
        <v>411</v>
      </c>
      <c r="I361" s="3">
        <v>44173</v>
      </c>
      <c r="J361" t="s">
        <v>504</v>
      </c>
      <c r="K361" s="2">
        <v>5556660371</v>
      </c>
      <c r="L361" t="s">
        <v>750</v>
      </c>
      <c r="M361">
        <v>30</v>
      </c>
      <c r="N361" t="s">
        <v>164</v>
      </c>
      <c r="O361" t="s">
        <v>42</v>
      </c>
    </row>
    <row r="362" spans="8:15" x14ac:dyDescent="0.35">
      <c r="H362" t="s">
        <v>411</v>
      </c>
      <c r="I362" s="3">
        <v>43881</v>
      </c>
      <c r="J362" t="s">
        <v>680</v>
      </c>
      <c r="K362" s="2">
        <v>5559056491</v>
      </c>
      <c r="L362" t="s">
        <v>742</v>
      </c>
      <c r="M362">
        <v>20</v>
      </c>
      <c r="N362" t="s">
        <v>164</v>
      </c>
      <c r="O362" t="s">
        <v>42</v>
      </c>
    </row>
    <row r="363" spans="8:15" x14ac:dyDescent="0.35">
      <c r="H363" t="s">
        <v>411</v>
      </c>
      <c r="I363" s="3">
        <v>44579</v>
      </c>
      <c r="J363" t="s">
        <v>724</v>
      </c>
      <c r="K363" s="2">
        <v>5559576195</v>
      </c>
      <c r="L363" t="s">
        <v>753</v>
      </c>
      <c r="M363">
        <v>1</v>
      </c>
      <c r="N363" t="s">
        <v>164</v>
      </c>
      <c r="O363" t="s">
        <v>42</v>
      </c>
    </row>
    <row r="364" spans="8:15" x14ac:dyDescent="0.35">
      <c r="H364" t="s">
        <v>473</v>
      </c>
      <c r="I364" s="3">
        <v>44329</v>
      </c>
      <c r="J364" t="s">
        <v>474</v>
      </c>
      <c r="K364" s="2">
        <v>5556318220</v>
      </c>
      <c r="L364" t="s">
        <v>741</v>
      </c>
      <c r="M364">
        <v>8</v>
      </c>
      <c r="N364" t="s">
        <v>167</v>
      </c>
      <c r="O364" t="s">
        <v>42</v>
      </c>
    </row>
    <row r="365" spans="8:15" x14ac:dyDescent="0.35">
      <c r="H365" t="s">
        <v>103</v>
      </c>
      <c r="I365" s="3">
        <v>44202</v>
      </c>
      <c r="J365" t="s">
        <v>104</v>
      </c>
      <c r="K365" s="2">
        <v>5552370438</v>
      </c>
      <c r="L365" t="s">
        <v>741</v>
      </c>
      <c r="M365">
        <v>42</v>
      </c>
      <c r="N365" t="s">
        <v>105</v>
      </c>
      <c r="O365" t="s">
        <v>47</v>
      </c>
    </row>
    <row r="366" spans="8:15" x14ac:dyDescent="0.35">
      <c r="H366" t="s">
        <v>103</v>
      </c>
      <c r="I366" s="3">
        <v>44788</v>
      </c>
      <c r="J366" t="s">
        <v>510</v>
      </c>
      <c r="K366" s="2">
        <v>5556803255</v>
      </c>
      <c r="L366" t="s">
        <v>744</v>
      </c>
      <c r="M366">
        <v>21</v>
      </c>
      <c r="N366" t="s">
        <v>105</v>
      </c>
      <c r="O366" t="s">
        <v>47</v>
      </c>
    </row>
    <row r="367" spans="8:15" x14ac:dyDescent="0.35">
      <c r="H367" t="s">
        <v>103</v>
      </c>
      <c r="I367" s="3">
        <v>44947</v>
      </c>
      <c r="J367" t="s">
        <v>583</v>
      </c>
      <c r="K367" s="2">
        <v>5557704306</v>
      </c>
      <c r="L367" t="s">
        <v>752</v>
      </c>
      <c r="M367">
        <v>34</v>
      </c>
      <c r="N367" t="s">
        <v>105</v>
      </c>
      <c r="O367" t="s">
        <v>47</v>
      </c>
    </row>
    <row r="368" spans="8:15" x14ac:dyDescent="0.35">
      <c r="H368" t="s">
        <v>103</v>
      </c>
      <c r="I368" s="3">
        <v>44268</v>
      </c>
      <c r="J368" t="s">
        <v>600</v>
      </c>
      <c r="K368" s="2">
        <v>5559554642</v>
      </c>
      <c r="L368" t="s">
        <v>751</v>
      </c>
      <c r="M368">
        <v>0</v>
      </c>
      <c r="N368" t="s">
        <v>105</v>
      </c>
      <c r="O368" t="s">
        <v>47</v>
      </c>
    </row>
    <row r="369" spans="8:15" x14ac:dyDescent="0.35">
      <c r="H369" t="s">
        <v>484</v>
      </c>
      <c r="I369" s="3">
        <v>45360</v>
      </c>
      <c r="J369" t="s">
        <v>485</v>
      </c>
      <c r="K369" s="2">
        <v>5556434174</v>
      </c>
      <c r="L369" t="s">
        <v>741</v>
      </c>
      <c r="M369">
        <v>11</v>
      </c>
      <c r="N369" t="s">
        <v>41</v>
      </c>
      <c r="O369" t="s">
        <v>42</v>
      </c>
    </row>
    <row r="370" spans="8:15" x14ac:dyDescent="0.35">
      <c r="H370" t="s">
        <v>484</v>
      </c>
      <c r="I370" s="3">
        <v>44001</v>
      </c>
      <c r="J370" t="s">
        <v>568</v>
      </c>
      <c r="K370" s="2">
        <v>5557480863</v>
      </c>
      <c r="L370" t="s">
        <v>745</v>
      </c>
      <c r="M370">
        <v>45</v>
      </c>
      <c r="N370" t="s">
        <v>41</v>
      </c>
      <c r="O370" t="s">
        <v>42</v>
      </c>
    </row>
    <row r="371" spans="8:15" x14ac:dyDescent="0.35">
      <c r="H371" t="s">
        <v>625</v>
      </c>
      <c r="I371" s="3">
        <v>44968</v>
      </c>
      <c r="J371" t="s">
        <v>626</v>
      </c>
      <c r="K371" s="2">
        <v>5558179165</v>
      </c>
      <c r="L371" t="s">
        <v>741</v>
      </c>
      <c r="M371">
        <v>1</v>
      </c>
      <c r="N371" t="s">
        <v>127</v>
      </c>
      <c r="O371" t="s">
        <v>42</v>
      </c>
    </row>
    <row r="372" spans="8:15" x14ac:dyDescent="0.35">
      <c r="H372" t="s">
        <v>507</v>
      </c>
      <c r="I372" s="3">
        <v>44686</v>
      </c>
      <c r="J372" t="s">
        <v>508</v>
      </c>
      <c r="K372" s="2">
        <v>5556794450</v>
      </c>
      <c r="L372" t="s">
        <v>741</v>
      </c>
      <c r="M372">
        <v>12</v>
      </c>
      <c r="N372" t="s">
        <v>94</v>
      </c>
      <c r="O372" t="s">
        <v>42</v>
      </c>
    </row>
    <row r="373" spans="8:15" x14ac:dyDescent="0.35">
      <c r="H373" t="s">
        <v>507</v>
      </c>
      <c r="I373" s="3">
        <v>43842</v>
      </c>
      <c r="J373" t="s">
        <v>589</v>
      </c>
      <c r="K373" s="2">
        <v>5557758276</v>
      </c>
      <c r="L373" t="s">
        <v>742</v>
      </c>
      <c r="M373">
        <v>4</v>
      </c>
      <c r="N373" t="s">
        <v>94</v>
      </c>
      <c r="O373" t="s">
        <v>42</v>
      </c>
    </row>
    <row r="374" spans="8:15" x14ac:dyDescent="0.35">
      <c r="H374" t="s">
        <v>348</v>
      </c>
      <c r="I374" s="3">
        <v>45422</v>
      </c>
      <c r="J374" t="s">
        <v>349</v>
      </c>
      <c r="K374" s="2">
        <v>5554799198</v>
      </c>
      <c r="L374" t="s">
        <v>741</v>
      </c>
      <c r="M374">
        <v>34</v>
      </c>
      <c r="N374" t="s">
        <v>237</v>
      </c>
      <c r="O374" t="s">
        <v>47</v>
      </c>
    </row>
    <row r="375" spans="8:15" x14ac:dyDescent="0.35">
      <c r="H375" t="s">
        <v>348</v>
      </c>
      <c r="I375" s="3">
        <v>44156</v>
      </c>
      <c r="J375" t="s">
        <v>454</v>
      </c>
      <c r="K375" s="2">
        <v>5556123268</v>
      </c>
      <c r="L375" t="s">
        <v>746</v>
      </c>
      <c r="M375">
        <v>22</v>
      </c>
      <c r="N375" t="s">
        <v>237</v>
      </c>
      <c r="O375" t="s">
        <v>47</v>
      </c>
    </row>
    <row r="376" spans="8:15" x14ac:dyDescent="0.35">
      <c r="H376" t="s">
        <v>92</v>
      </c>
      <c r="I376" s="3">
        <v>45195</v>
      </c>
      <c r="J376" t="s">
        <v>93</v>
      </c>
      <c r="K376" s="2">
        <v>5552267646</v>
      </c>
      <c r="L376" t="s">
        <v>741</v>
      </c>
      <c r="M376">
        <v>33</v>
      </c>
      <c r="N376" t="s">
        <v>94</v>
      </c>
      <c r="O376" t="s">
        <v>42</v>
      </c>
    </row>
    <row r="377" spans="8:15" x14ac:dyDescent="0.35">
      <c r="H377" t="s">
        <v>92</v>
      </c>
      <c r="I377" s="3">
        <v>44215</v>
      </c>
      <c r="J377" t="s">
        <v>451</v>
      </c>
      <c r="K377" s="2">
        <v>5556078748</v>
      </c>
      <c r="L377" t="s">
        <v>753</v>
      </c>
      <c r="M377">
        <v>4</v>
      </c>
      <c r="N377" t="s">
        <v>94</v>
      </c>
      <c r="O377" t="s">
        <v>42</v>
      </c>
    </row>
    <row r="378" spans="8:15" x14ac:dyDescent="0.35">
      <c r="H378" t="s">
        <v>66</v>
      </c>
      <c r="I378" s="3">
        <v>44772</v>
      </c>
      <c r="J378" t="s">
        <v>77</v>
      </c>
      <c r="K378" s="2">
        <v>5552156082</v>
      </c>
      <c r="L378" t="s">
        <v>741</v>
      </c>
      <c r="M378">
        <v>25</v>
      </c>
      <c r="N378" t="s">
        <v>78</v>
      </c>
      <c r="O378" t="s">
        <v>47</v>
      </c>
    </row>
    <row r="379" spans="8:15" x14ac:dyDescent="0.35">
      <c r="H379" t="s">
        <v>66</v>
      </c>
      <c r="I379" s="3">
        <v>44179</v>
      </c>
      <c r="J379" t="s">
        <v>526</v>
      </c>
      <c r="K379" s="2">
        <v>5557033474</v>
      </c>
      <c r="L379" t="s">
        <v>751</v>
      </c>
      <c r="M379">
        <v>3</v>
      </c>
      <c r="N379" t="s">
        <v>78</v>
      </c>
      <c r="O379" t="s">
        <v>47</v>
      </c>
    </row>
    <row r="380" spans="8:15" x14ac:dyDescent="0.35">
      <c r="H380" t="s">
        <v>66</v>
      </c>
      <c r="I380" s="3">
        <v>44419</v>
      </c>
      <c r="J380" t="s">
        <v>642</v>
      </c>
      <c r="K380" s="2">
        <v>5558461164</v>
      </c>
      <c r="L380" t="s">
        <v>745</v>
      </c>
      <c r="M380">
        <v>21</v>
      </c>
      <c r="N380" t="s">
        <v>78</v>
      </c>
      <c r="O380" t="s">
        <v>47</v>
      </c>
    </row>
    <row r="381" spans="8:15" x14ac:dyDescent="0.35">
      <c r="H381" t="s">
        <v>66</v>
      </c>
      <c r="I381" s="3">
        <v>44443</v>
      </c>
      <c r="J381" t="s">
        <v>651</v>
      </c>
      <c r="K381" s="2">
        <v>5558529208</v>
      </c>
      <c r="L381" t="s">
        <v>747</v>
      </c>
      <c r="M381">
        <v>42</v>
      </c>
      <c r="N381" t="s">
        <v>78</v>
      </c>
      <c r="O381" t="s">
        <v>47</v>
      </c>
    </row>
    <row r="382" spans="8:15" x14ac:dyDescent="0.35">
      <c r="H382" t="s">
        <v>229</v>
      </c>
      <c r="I382" s="3">
        <v>44407</v>
      </c>
      <c r="J382" t="s">
        <v>230</v>
      </c>
      <c r="K382" s="2">
        <v>5553460592</v>
      </c>
      <c r="L382" t="s">
        <v>741</v>
      </c>
      <c r="M382">
        <v>27</v>
      </c>
      <c r="N382" t="s">
        <v>108</v>
      </c>
      <c r="O382" t="s">
        <v>42</v>
      </c>
    </row>
    <row r="383" spans="8:15" x14ac:dyDescent="0.35">
      <c r="H383" t="s">
        <v>229</v>
      </c>
      <c r="I383" s="3">
        <v>44589</v>
      </c>
      <c r="J383" t="s">
        <v>320</v>
      </c>
      <c r="K383" s="2">
        <v>5554360231</v>
      </c>
      <c r="L383" t="s">
        <v>744</v>
      </c>
      <c r="M383">
        <v>10</v>
      </c>
      <c r="N383" t="s">
        <v>108</v>
      </c>
      <c r="O383" t="s">
        <v>42</v>
      </c>
    </row>
    <row r="384" spans="8:15" x14ac:dyDescent="0.35">
      <c r="H384" t="s">
        <v>229</v>
      </c>
      <c r="I384" s="3">
        <v>43918</v>
      </c>
      <c r="J384" t="s">
        <v>387</v>
      </c>
      <c r="K384" s="2">
        <v>5555405372</v>
      </c>
      <c r="L384" t="s">
        <v>752</v>
      </c>
      <c r="M384">
        <v>3</v>
      </c>
      <c r="N384" t="s">
        <v>108</v>
      </c>
      <c r="O384" t="s">
        <v>42</v>
      </c>
    </row>
    <row r="385" spans="8:15" x14ac:dyDescent="0.35">
      <c r="H385" t="s">
        <v>229</v>
      </c>
      <c r="I385" s="3">
        <v>45142</v>
      </c>
      <c r="J385" t="s">
        <v>428</v>
      </c>
      <c r="K385" s="2">
        <v>5555758004</v>
      </c>
      <c r="L385" t="s">
        <v>751</v>
      </c>
      <c r="M385">
        <v>21</v>
      </c>
      <c r="N385" t="s">
        <v>108</v>
      </c>
      <c r="O385" t="s">
        <v>42</v>
      </c>
    </row>
    <row r="386" spans="8:15" x14ac:dyDescent="0.35">
      <c r="H386" t="s">
        <v>579</v>
      </c>
      <c r="I386" s="3">
        <v>44908</v>
      </c>
      <c r="J386" t="s">
        <v>580</v>
      </c>
      <c r="K386" s="2">
        <v>5557632365</v>
      </c>
      <c r="L386" t="s">
        <v>741</v>
      </c>
      <c r="M386">
        <v>9</v>
      </c>
      <c r="N386" t="s">
        <v>218</v>
      </c>
      <c r="O386" t="s">
        <v>42</v>
      </c>
    </row>
    <row r="387" spans="8:15" x14ac:dyDescent="0.35">
      <c r="H387" t="s">
        <v>170</v>
      </c>
      <c r="I387" s="3">
        <v>44660</v>
      </c>
      <c r="J387" t="s">
        <v>171</v>
      </c>
      <c r="K387" s="2">
        <v>5553085978</v>
      </c>
      <c r="L387" t="s">
        <v>741</v>
      </c>
      <c r="M387">
        <v>31</v>
      </c>
      <c r="N387" t="s">
        <v>69</v>
      </c>
      <c r="O387" t="s">
        <v>47</v>
      </c>
    </row>
    <row r="388" spans="8:15" x14ac:dyDescent="0.35">
      <c r="H388" t="s">
        <v>170</v>
      </c>
      <c r="I388" s="3">
        <v>44848</v>
      </c>
      <c r="J388" t="s">
        <v>406</v>
      </c>
      <c r="K388" s="2">
        <v>5559271068</v>
      </c>
      <c r="L388" t="s">
        <v>745</v>
      </c>
      <c r="M388">
        <v>30</v>
      </c>
      <c r="N388" t="s">
        <v>69</v>
      </c>
      <c r="O388" t="s">
        <v>47</v>
      </c>
    </row>
    <row r="389" spans="8:15" x14ac:dyDescent="0.35">
      <c r="H389" t="s">
        <v>170</v>
      </c>
      <c r="I389" s="3">
        <v>44629</v>
      </c>
      <c r="J389" t="s">
        <v>706</v>
      </c>
      <c r="K389" s="2">
        <v>5559405397</v>
      </c>
      <c r="L389" t="s">
        <v>747</v>
      </c>
      <c r="M389">
        <v>0</v>
      </c>
      <c r="N389" t="s">
        <v>69</v>
      </c>
      <c r="O389" t="s">
        <v>47</v>
      </c>
    </row>
    <row r="390" spans="8:15" x14ac:dyDescent="0.35">
      <c r="H390" t="s">
        <v>170</v>
      </c>
      <c r="I390" s="3">
        <v>45075</v>
      </c>
      <c r="J390" t="s">
        <v>733</v>
      </c>
      <c r="K390" s="2">
        <v>5559801685</v>
      </c>
      <c r="L390" t="s">
        <v>748</v>
      </c>
      <c r="M390">
        <v>19</v>
      </c>
      <c r="N390" t="s">
        <v>69</v>
      </c>
      <c r="O390" t="s">
        <v>47</v>
      </c>
    </row>
    <row r="391" spans="8:15" x14ac:dyDescent="0.35">
      <c r="H391" t="s">
        <v>574</v>
      </c>
      <c r="I391" s="3">
        <v>44059</v>
      </c>
      <c r="J391" t="s">
        <v>575</v>
      </c>
      <c r="K391" s="2">
        <v>5557591883</v>
      </c>
      <c r="L391" t="s">
        <v>741</v>
      </c>
      <c r="M391">
        <v>13</v>
      </c>
      <c r="N391" t="s">
        <v>151</v>
      </c>
      <c r="O391" t="s">
        <v>42</v>
      </c>
    </row>
    <row r="392" spans="8:15" x14ac:dyDescent="0.35">
      <c r="H392" t="s">
        <v>542</v>
      </c>
      <c r="I392" s="3">
        <v>44940</v>
      </c>
      <c r="J392" t="s">
        <v>543</v>
      </c>
      <c r="K392" s="2">
        <v>5557195100</v>
      </c>
      <c r="L392" t="s">
        <v>741</v>
      </c>
      <c r="M392">
        <v>50</v>
      </c>
      <c r="N392" t="s">
        <v>46</v>
      </c>
      <c r="O392" t="s">
        <v>47</v>
      </c>
    </row>
    <row r="393" spans="8:15" x14ac:dyDescent="0.35">
      <c r="H393" t="s">
        <v>542</v>
      </c>
      <c r="I393" s="3">
        <v>44103</v>
      </c>
      <c r="J393" t="s">
        <v>650</v>
      </c>
      <c r="K393" s="2">
        <v>5558526749</v>
      </c>
      <c r="L393" t="s">
        <v>750</v>
      </c>
      <c r="M393">
        <v>20</v>
      </c>
      <c r="N393" t="s">
        <v>46</v>
      </c>
      <c r="O393" t="s">
        <v>47</v>
      </c>
    </row>
    <row r="394" spans="8:15" x14ac:dyDescent="0.35">
      <c r="H394" t="s">
        <v>284</v>
      </c>
      <c r="I394" s="3">
        <v>44527</v>
      </c>
      <c r="J394" t="s">
        <v>285</v>
      </c>
      <c r="K394" s="2">
        <v>5553957271</v>
      </c>
      <c r="L394" t="s">
        <v>741</v>
      </c>
      <c r="M394">
        <v>4</v>
      </c>
      <c r="N394" t="s">
        <v>108</v>
      </c>
      <c r="O394" t="s">
        <v>42</v>
      </c>
    </row>
    <row r="395" spans="8:15" x14ac:dyDescent="0.35">
      <c r="H395" t="s">
        <v>516</v>
      </c>
      <c r="I395" s="3">
        <v>45162</v>
      </c>
      <c r="J395" t="s">
        <v>517</v>
      </c>
      <c r="K395" s="2">
        <v>5556925623</v>
      </c>
      <c r="L395" t="s">
        <v>741</v>
      </c>
      <c r="M395">
        <v>28</v>
      </c>
      <c r="N395" t="s">
        <v>86</v>
      </c>
      <c r="O395" t="s">
        <v>42</v>
      </c>
    </row>
    <row r="396" spans="8:15" x14ac:dyDescent="0.35">
      <c r="H396" t="s">
        <v>516</v>
      </c>
      <c r="I396" s="3">
        <v>45148</v>
      </c>
      <c r="J396" t="s">
        <v>571</v>
      </c>
      <c r="K396" s="2">
        <v>5557579700</v>
      </c>
      <c r="L396" t="s">
        <v>750</v>
      </c>
      <c r="M396">
        <v>43</v>
      </c>
      <c r="N396" t="s">
        <v>86</v>
      </c>
      <c r="O396" t="s">
        <v>42</v>
      </c>
    </row>
    <row r="397" spans="8:15" x14ac:dyDescent="0.35">
      <c r="H397" t="s">
        <v>516</v>
      </c>
      <c r="I397" s="3">
        <v>45216</v>
      </c>
      <c r="J397" t="s">
        <v>576</v>
      </c>
      <c r="K397" s="2">
        <v>5557601347</v>
      </c>
      <c r="L397" t="s">
        <v>742</v>
      </c>
      <c r="M397">
        <v>16</v>
      </c>
      <c r="N397" t="s">
        <v>86</v>
      </c>
      <c r="O397" t="s">
        <v>42</v>
      </c>
    </row>
    <row r="398" spans="8:15" x14ac:dyDescent="0.35">
      <c r="H398" t="s">
        <v>516</v>
      </c>
      <c r="I398" s="3">
        <v>44752</v>
      </c>
      <c r="J398" t="s">
        <v>679</v>
      </c>
      <c r="K398" s="2">
        <v>5559031083</v>
      </c>
      <c r="L398" t="s">
        <v>753</v>
      </c>
      <c r="M398">
        <v>16</v>
      </c>
      <c r="N398" t="s">
        <v>86</v>
      </c>
      <c r="O398" t="s">
        <v>42</v>
      </c>
    </row>
    <row r="399" spans="8:15" x14ac:dyDescent="0.35">
      <c r="H399" t="s">
        <v>122</v>
      </c>
      <c r="I399" s="3">
        <v>44325</v>
      </c>
      <c r="J399" t="s">
        <v>123</v>
      </c>
      <c r="K399" s="2">
        <v>5552532426</v>
      </c>
      <c r="L399" t="s">
        <v>741</v>
      </c>
      <c r="M399">
        <v>23</v>
      </c>
      <c r="N399" t="s">
        <v>86</v>
      </c>
      <c r="O399" t="s">
        <v>42</v>
      </c>
    </row>
    <row r="400" spans="8:15" x14ac:dyDescent="0.35">
      <c r="H400" t="s">
        <v>122</v>
      </c>
      <c r="I400" s="3">
        <v>44103</v>
      </c>
      <c r="J400" t="s">
        <v>683</v>
      </c>
      <c r="K400" s="2">
        <v>5559077151</v>
      </c>
      <c r="L400" t="s">
        <v>749</v>
      </c>
      <c r="M400">
        <v>0</v>
      </c>
      <c r="N400" t="s">
        <v>86</v>
      </c>
      <c r="O400" t="s">
        <v>42</v>
      </c>
    </row>
    <row r="401" spans="8:15" x14ac:dyDescent="0.35">
      <c r="H401" t="s">
        <v>52</v>
      </c>
      <c r="I401" s="3">
        <v>45234</v>
      </c>
      <c r="J401" t="s">
        <v>156</v>
      </c>
      <c r="K401" s="2">
        <v>5552856285</v>
      </c>
      <c r="L401" t="s">
        <v>741</v>
      </c>
      <c r="M401">
        <v>13</v>
      </c>
      <c r="N401" t="s">
        <v>157</v>
      </c>
      <c r="O401" t="s">
        <v>42</v>
      </c>
    </row>
    <row r="402" spans="8:15" x14ac:dyDescent="0.35">
      <c r="H402" t="s">
        <v>52</v>
      </c>
      <c r="I402" s="3">
        <v>44781</v>
      </c>
      <c r="J402" t="s">
        <v>168</v>
      </c>
      <c r="K402" s="2">
        <v>5553048471</v>
      </c>
      <c r="L402" t="s">
        <v>749</v>
      </c>
      <c r="M402">
        <v>43</v>
      </c>
      <c r="N402" t="s">
        <v>157</v>
      </c>
      <c r="O402" t="s">
        <v>42</v>
      </c>
    </row>
    <row r="403" spans="8:15" x14ac:dyDescent="0.35">
      <c r="H403" t="s">
        <v>52</v>
      </c>
      <c r="I403" s="3">
        <v>45233</v>
      </c>
      <c r="J403" t="s">
        <v>515</v>
      </c>
      <c r="K403" s="2">
        <v>5556909283</v>
      </c>
      <c r="L403" t="s">
        <v>744</v>
      </c>
      <c r="M403">
        <v>1</v>
      </c>
      <c r="N403" t="s">
        <v>157</v>
      </c>
      <c r="O403" t="s">
        <v>42</v>
      </c>
    </row>
    <row r="404" spans="8:15" x14ac:dyDescent="0.35">
      <c r="H404" t="s">
        <v>52</v>
      </c>
      <c r="I404" s="3">
        <v>44863</v>
      </c>
      <c r="J404" t="s">
        <v>678</v>
      </c>
      <c r="K404" s="2">
        <v>5559004358</v>
      </c>
      <c r="L404" t="s">
        <v>752</v>
      </c>
      <c r="M404">
        <v>12</v>
      </c>
      <c r="N404" t="s">
        <v>157</v>
      </c>
      <c r="O404" t="s">
        <v>42</v>
      </c>
    </row>
    <row r="405" spans="8:15" x14ac:dyDescent="0.35">
      <c r="H405" t="s">
        <v>244</v>
      </c>
      <c r="I405" s="3">
        <v>44944</v>
      </c>
      <c r="J405" t="s">
        <v>245</v>
      </c>
      <c r="K405" s="2">
        <v>5553543732</v>
      </c>
      <c r="L405" t="s">
        <v>741</v>
      </c>
      <c r="M405">
        <v>48</v>
      </c>
      <c r="N405" t="s">
        <v>80</v>
      </c>
      <c r="O405" t="s">
        <v>47</v>
      </c>
    </row>
    <row r="406" spans="8:15" x14ac:dyDescent="0.35">
      <c r="H406" t="s">
        <v>244</v>
      </c>
      <c r="I406" s="3">
        <v>44707</v>
      </c>
      <c r="J406" t="s">
        <v>548</v>
      </c>
      <c r="K406" s="2">
        <v>5557240926</v>
      </c>
      <c r="L406" t="s">
        <v>747</v>
      </c>
      <c r="M406">
        <v>3</v>
      </c>
      <c r="N406" t="s">
        <v>80</v>
      </c>
      <c r="O406" t="s">
        <v>47</v>
      </c>
    </row>
    <row r="407" spans="8:15" x14ac:dyDescent="0.35">
      <c r="H407" t="s">
        <v>140</v>
      </c>
      <c r="I407" s="3">
        <v>43867</v>
      </c>
      <c r="J407" t="s">
        <v>141</v>
      </c>
      <c r="K407" s="2">
        <v>5552758045</v>
      </c>
      <c r="L407" t="s">
        <v>741</v>
      </c>
      <c r="M407">
        <v>19</v>
      </c>
      <c r="N407" t="s">
        <v>51</v>
      </c>
      <c r="O407" t="s">
        <v>47</v>
      </c>
    </row>
    <row r="408" spans="8:15" x14ac:dyDescent="0.35">
      <c r="H408" t="s">
        <v>140</v>
      </c>
      <c r="I408" s="3">
        <v>44149</v>
      </c>
      <c r="J408" t="s">
        <v>539</v>
      </c>
      <c r="K408" s="2">
        <v>5557096181</v>
      </c>
      <c r="L408" t="s">
        <v>749</v>
      </c>
      <c r="M408">
        <v>34</v>
      </c>
      <c r="N408" t="s">
        <v>51</v>
      </c>
      <c r="O408" t="s">
        <v>47</v>
      </c>
    </row>
    <row r="409" spans="8:15" x14ac:dyDescent="0.35">
      <c r="H409" t="s">
        <v>140</v>
      </c>
      <c r="I409" s="3">
        <v>43872</v>
      </c>
      <c r="J409" t="s">
        <v>638</v>
      </c>
      <c r="K409" s="2">
        <v>5558393912</v>
      </c>
      <c r="L409" t="s">
        <v>744</v>
      </c>
      <c r="M409">
        <v>18</v>
      </c>
      <c r="N409" t="s">
        <v>51</v>
      </c>
      <c r="O409" t="s">
        <v>47</v>
      </c>
    </row>
    <row r="410" spans="8:15" x14ac:dyDescent="0.35">
      <c r="H410" t="s">
        <v>140</v>
      </c>
      <c r="I410" s="3">
        <v>44391</v>
      </c>
      <c r="J410" t="s">
        <v>685</v>
      </c>
      <c r="K410" s="2">
        <v>5559116853</v>
      </c>
      <c r="L410" t="s">
        <v>752</v>
      </c>
      <c r="M410">
        <v>19</v>
      </c>
      <c r="N410" t="s">
        <v>51</v>
      </c>
      <c r="O410" t="s">
        <v>47</v>
      </c>
    </row>
    <row r="411" spans="8:15" x14ac:dyDescent="0.35">
      <c r="H411" t="s">
        <v>199</v>
      </c>
      <c r="I411" s="3">
        <v>44101</v>
      </c>
      <c r="J411" t="s">
        <v>200</v>
      </c>
      <c r="K411" s="2">
        <v>5553251907</v>
      </c>
      <c r="L411" t="s">
        <v>741</v>
      </c>
      <c r="M411">
        <v>39</v>
      </c>
      <c r="N411" t="s">
        <v>144</v>
      </c>
      <c r="O411" t="s">
        <v>42</v>
      </c>
    </row>
    <row r="412" spans="8:15" x14ac:dyDescent="0.35">
      <c r="H412" t="s">
        <v>199</v>
      </c>
      <c r="I412" s="3">
        <v>44893</v>
      </c>
      <c r="J412" t="s">
        <v>502</v>
      </c>
      <c r="K412" s="2">
        <v>5556617388</v>
      </c>
      <c r="L412" t="s">
        <v>742</v>
      </c>
      <c r="M412">
        <v>50</v>
      </c>
      <c r="N412" t="s">
        <v>144</v>
      </c>
      <c r="O412" t="s">
        <v>42</v>
      </c>
    </row>
    <row r="413" spans="8:15" x14ac:dyDescent="0.35">
      <c r="H413" t="s">
        <v>199</v>
      </c>
      <c r="I413" s="3">
        <v>44280</v>
      </c>
      <c r="J413" t="s">
        <v>521</v>
      </c>
      <c r="K413" s="2">
        <v>5556988354</v>
      </c>
      <c r="L413" t="s">
        <v>753</v>
      </c>
      <c r="M413">
        <v>19</v>
      </c>
      <c r="N413" t="s">
        <v>144</v>
      </c>
      <c r="O413" t="s">
        <v>42</v>
      </c>
    </row>
    <row r="414" spans="8:15" x14ac:dyDescent="0.35">
      <c r="H414" t="s">
        <v>199</v>
      </c>
      <c r="I414" s="3">
        <v>45246</v>
      </c>
      <c r="J414" t="s">
        <v>665</v>
      </c>
      <c r="K414" s="2">
        <v>5558763455</v>
      </c>
      <c r="L414" t="s">
        <v>743</v>
      </c>
      <c r="M414">
        <v>47</v>
      </c>
      <c r="N414" t="s">
        <v>144</v>
      </c>
      <c r="O414" t="s">
        <v>42</v>
      </c>
    </row>
    <row r="415" spans="8:15" x14ac:dyDescent="0.35">
      <c r="H415" t="s">
        <v>120</v>
      </c>
      <c r="I415" s="3">
        <v>44238</v>
      </c>
      <c r="J415" t="s">
        <v>121</v>
      </c>
      <c r="K415" s="2">
        <v>5552520807</v>
      </c>
      <c r="L415" t="s">
        <v>741</v>
      </c>
      <c r="M415">
        <v>1</v>
      </c>
      <c r="N415" t="s">
        <v>41</v>
      </c>
      <c r="O415" t="s">
        <v>42</v>
      </c>
    </row>
    <row r="416" spans="8:15" x14ac:dyDescent="0.35">
      <c r="H416" t="s">
        <v>120</v>
      </c>
      <c r="I416" s="3">
        <v>45298</v>
      </c>
      <c r="J416" t="s">
        <v>169</v>
      </c>
      <c r="K416" s="2">
        <v>5553074200</v>
      </c>
      <c r="L416" t="s">
        <v>746</v>
      </c>
      <c r="M416">
        <v>31</v>
      </c>
      <c r="N416" t="s">
        <v>41</v>
      </c>
      <c r="O416" t="s">
        <v>42</v>
      </c>
    </row>
    <row r="417" spans="8:15" x14ac:dyDescent="0.35">
      <c r="H417" t="s">
        <v>120</v>
      </c>
      <c r="I417" s="3">
        <v>45009</v>
      </c>
      <c r="J417" t="s">
        <v>676</v>
      </c>
      <c r="K417" s="2">
        <v>5558974054</v>
      </c>
      <c r="L417" t="s">
        <v>750</v>
      </c>
      <c r="M417">
        <v>33</v>
      </c>
      <c r="N417" t="s">
        <v>41</v>
      </c>
      <c r="O417" t="s">
        <v>42</v>
      </c>
    </row>
    <row r="418" spans="8:15" x14ac:dyDescent="0.35">
      <c r="H418" t="s">
        <v>440</v>
      </c>
      <c r="I418" s="3">
        <v>44487</v>
      </c>
      <c r="J418" t="s">
        <v>441</v>
      </c>
      <c r="K418" s="2">
        <v>5555960721</v>
      </c>
      <c r="L418" t="s">
        <v>741</v>
      </c>
      <c r="M418">
        <v>28</v>
      </c>
      <c r="N418" t="s">
        <v>157</v>
      </c>
      <c r="O418" t="s">
        <v>42</v>
      </c>
    </row>
    <row r="419" spans="8:15" x14ac:dyDescent="0.35">
      <c r="H419" t="s">
        <v>440</v>
      </c>
      <c r="I419" s="3">
        <v>44044</v>
      </c>
      <c r="J419" t="s">
        <v>493</v>
      </c>
      <c r="K419" s="2">
        <v>5556496310</v>
      </c>
      <c r="L419" t="s">
        <v>752</v>
      </c>
      <c r="M419">
        <v>37</v>
      </c>
      <c r="N419" t="s">
        <v>157</v>
      </c>
      <c r="O419" t="s">
        <v>42</v>
      </c>
    </row>
    <row r="420" spans="8:15" x14ac:dyDescent="0.35">
      <c r="H420" t="s">
        <v>440</v>
      </c>
      <c r="I420" s="3">
        <v>44149</v>
      </c>
      <c r="J420" t="s">
        <v>549</v>
      </c>
      <c r="K420" s="2">
        <v>5557258384</v>
      </c>
      <c r="L420" t="s">
        <v>751</v>
      </c>
      <c r="M420">
        <v>6</v>
      </c>
      <c r="N420" t="s">
        <v>157</v>
      </c>
      <c r="O420" t="s">
        <v>42</v>
      </c>
    </row>
    <row r="421" spans="8:15" x14ac:dyDescent="0.35">
      <c r="H421" t="s">
        <v>309</v>
      </c>
      <c r="I421" s="3">
        <v>44985</v>
      </c>
      <c r="J421" t="s">
        <v>310</v>
      </c>
      <c r="K421" s="2">
        <v>5554198246</v>
      </c>
      <c r="L421" t="s">
        <v>741</v>
      </c>
      <c r="M421">
        <v>1</v>
      </c>
      <c r="N421" t="s">
        <v>218</v>
      </c>
      <c r="O421" t="s">
        <v>42</v>
      </c>
    </row>
    <row r="422" spans="8:15" x14ac:dyDescent="0.35">
      <c r="H422" t="s">
        <v>398</v>
      </c>
      <c r="I422" s="3">
        <v>45322</v>
      </c>
      <c r="J422" t="s">
        <v>399</v>
      </c>
      <c r="K422" s="2">
        <v>5555514047</v>
      </c>
      <c r="L422" t="s">
        <v>741</v>
      </c>
      <c r="M422">
        <v>2</v>
      </c>
      <c r="N422" t="s">
        <v>132</v>
      </c>
      <c r="O422" t="s">
        <v>42</v>
      </c>
    </row>
    <row r="423" spans="8:15" x14ac:dyDescent="0.35">
      <c r="H423" t="s">
        <v>248</v>
      </c>
      <c r="I423" s="3">
        <v>44347</v>
      </c>
      <c r="J423" t="s">
        <v>249</v>
      </c>
      <c r="K423" s="2">
        <v>5553612323</v>
      </c>
      <c r="L423" t="s">
        <v>741</v>
      </c>
      <c r="M423">
        <v>50</v>
      </c>
      <c r="N423" t="s">
        <v>250</v>
      </c>
      <c r="O423" t="s">
        <v>251</v>
      </c>
    </row>
    <row r="424" spans="8:15" x14ac:dyDescent="0.35">
      <c r="H424" t="s">
        <v>248</v>
      </c>
      <c r="I424" s="3">
        <v>45252</v>
      </c>
      <c r="J424" t="s">
        <v>414</v>
      </c>
      <c r="K424" s="2">
        <v>5555596201</v>
      </c>
      <c r="L424" t="s">
        <v>746</v>
      </c>
      <c r="M424">
        <v>23</v>
      </c>
      <c r="N424" t="s">
        <v>250</v>
      </c>
      <c r="O424" t="s">
        <v>251</v>
      </c>
    </row>
    <row r="425" spans="8:15" x14ac:dyDescent="0.35">
      <c r="H425" t="s">
        <v>248</v>
      </c>
      <c r="I425" s="3">
        <v>43846</v>
      </c>
      <c r="J425" t="s">
        <v>567</v>
      </c>
      <c r="K425" s="2">
        <v>5557480546</v>
      </c>
      <c r="L425" t="s">
        <v>750</v>
      </c>
      <c r="M425">
        <v>3</v>
      </c>
      <c r="N425" t="s">
        <v>250</v>
      </c>
      <c r="O425" t="s">
        <v>251</v>
      </c>
    </row>
    <row r="426" spans="8:15" x14ac:dyDescent="0.35">
      <c r="H426" t="s">
        <v>455</v>
      </c>
      <c r="I426" s="3">
        <v>43941</v>
      </c>
      <c r="J426" t="s">
        <v>456</v>
      </c>
      <c r="K426" s="2">
        <v>5556133958</v>
      </c>
      <c r="L426" t="s">
        <v>741</v>
      </c>
      <c r="M426">
        <v>48</v>
      </c>
      <c r="N426" t="s">
        <v>132</v>
      </c>
      <c r="O426" t="s">
        <v>42</v>
      </c>
    </row>
    <row r="427" spans="8:15" x14ac:dyDescent="0.35">
      <c r="H427" t="s">
        <v>455</v>
      </c>
      <c r="I427" s="3">
        <v>45295</v>
      </c>
      <c r="J427" t="s">
        <v>591</v>
      </c>
      <c r="K427" s="2">
        <v>5557781320</v>
      </c>
      <c r="L427" t="s">
        <v>746</v>
      </c>
      <c r="M427">
        <v>12</v>
      </c>
      <c r="N427" t="s">
        <v>132</v>
      </c>
      <c r="O427" t="s">
        <v>42</v>
      </c>
    </row>
    <row r="428" spans="8:15" x14ac:dyDescent="0.35">
      <c r="H428" t="s">
        <v>246</v>
      </c>
      <c r="I428" s="3">
        <v>43944</v>
      </c>
      <c r="J428" t="s">
        <v>247</v>
      </c>
      <c r="K428" s="2">
        <v>5553569279</v>
      </c>
      <c r="L428" t="s">
        <v>741</v>
      </c>
      <c r="M428">
        <v>49</v>
      </c>
      <c r="N428" t="s">
        <v>69</v>
      </c>
      <c r="O428" t="s">
        <v>47</v>
      </c>
    </row>
    <row r="429" spans="8:15" x14ac:dyDescent="0.35">
      <c r="H429" t="s">
        <v>246</v>
      </c>
      <c r="I429" s="3">
        <v>44648</v>
      </c>
      <c r="J429" t="s">
        <v>410</v>
      </c>
      <c r="K429" s="2">
        <v>5555574775</v>
      </c>
      <c r="L429" t="s">
        <v>749</v>
      </c>
      <c r="M429">
        <v>13</v>
      </c>
      <c r="N429" t="s">
        <v>69</v>
      </c>
      <c r="O429" t="s">
        <v>47</v>
      </c>
    </row>
    <row r="430" spans="8:15" x14ac:dyDescent="0.35">
      <c r="H430" t="s">
        <v>204</v>
      </c>
      <c r="I430" s="3">
        <v>44146</v>
      </c>
      <c r="J430" t="s">
        <v>205</v>
      </c>
      <c r="K430" s="2">
        <v>5553318227</v>
      </c>
      <c r="L430" t="s">
        <v>741</v>
      </c>
      <c r="M430">
        <v>19</v>
      </c>
      <c r="N430" t="s">
        <v>206</v>
      </c>
      <c r="O430" t="s">
        <v>207</v>
      </c>
    </row>
    <row r="431" spans="8:15" x14ac:dyDescent="0.35">
      <c r="H431" t="s">
        <v>204</v>
      </c>
      <c r="I431" s="3">
        <v>43882</v>
      </c>
      <c r="J431" t="s">
        <v>257</v>
      </c>
      <c r="K431" s="2">
        <v>5553643047</v>
      </c>
      <c r="L431" t="s">
        <v>752</v>
      </c>
      <c r="M431">
        <v>28</v>
      </c>
      <c r="N431" t="s">
        <v>206</v>
      </c>
      <c r="O431" t="s">
        <v>207</v>
      </c>
    </row>
    <row r="432" spans="8:15" x14ac:dyDescent="0.35">
      <c r="H432" t="s">
        <v>204</v>
      </c>
      <c r="I432" s="3">
        <v>44147</v>
      </c>
      <c r="J432" t="s">
        <v>258</v>
      </c>
      <c r="K432" s="2">
        <v>5553674456</v>
      </c>
      <c r="L432" t="s">
        <v>751</v>
      </c>
      <c r="M432">
        <v>9</v>
      </c>
      <c r="N432" t="s">
        <v>206</v>
      </c>
      <c r="O432" t="s">
        <v>207</v>
      </c>
    </row>
    <row r="433" spans="8:15" x14ac:dyDescent="0.35">
      <c r="H433" t="s">
        <v>204</v>
      </c>
      <c r="I433" s="3">
        <v>45181</v>
      </c>
      <c r="J433" t="s">
        <v>646</v>
      </c>
      <c r="K433" s="2">
        <v>5558495466</v>
      </c>
      <c r="L433" t="s">
        <v>745</v>
      </c>
      <c r="M433">
        <v>46</v>
      </c>
      <c r="N433" t="s">
        <v>206</v>
      </c>
      <c r="O433" t="s">
        <v>207</v>
      </c>
    </row>
    <row r="434" spans="8:15" x14ac:dyDescent="0.35">
      <c r="H434" t="s">
        <v>532</v>
      </c>
      <c r="I434" s="3">
        <v>44171</v>
      </c>
      <c r="J434" t="s">
        <v>533</v>
      </c>
      <c r="K434" s="2">
        <v>5557055838</v>
      </c>
      <c r="L434" t="s">
        <v>741</v>
      </c>
      <c r="M434">
        <v>7</v>
      </c>
      <c r="N434" t="s">
        <v>108</v>
      </c>
      <c r="O434" t="s">
        <v>42</v>
      </c>
    </row>
    <row r="435" spans="8:15" x14ac:dyDescent="0.35">
      <c r="H435" t="s">
        <v>532</v>
      </c>
      <c r="I435" s="3">
        <v>44979</v>
      </c>
      <c r="J435" t="s">
        <v>422</v>
      </c>
      <c r="K435" s="2">
        <v>5559852704</v>
      </c>
      <c r="L435" t="s">
        <v>751</v>
      </c>
      <c r="M435">
        <v>34</v>
      </c>
      <c r="N435" t="s">
        <v>108</v>
      </c>
      <c r="O435" t="s">
        <v>42</v>
      </c>
    </row>
    <row r="436" spans="8:15" x14ac:dyDescent="0.35">
      <c r="H436" t="s">
        <v>489</v>
      </c>
      <c r="I436" s="3">
        <v>44374</v>
      </c>
      <c r="J436" t="s">
        <v>490</v>
      </c>
      <c r="K436" s="2">
        <v>5556472102</v>
      </c>
      <c r="L436" t="s">
        <v>741</v>
      </c>
      <c r="M436">
        <v>10</v>
      </c>
      <c r="N436" t="s">
        <v>108</v>
      </c>
      <c r="O436" t="s">
        <v>42</v>
      </c>
    </row>
    <row r="437" spans="8:15" x14ac:dyDescent="0.35">
      <c r="H437" t="s">
        <v>489</v>
      </c>
      <c r="I437" s="3">
        <v>44833</v>
      </c>
      <c r="J437" t="s">
        <v>561</v>
      </c>
      <c r="K437" s="2">
        <v>5557436746</v>
      </c>
      <c r="L437" t="s">
        <v>744</v>
      </c>
      <c r="M437">
        <v>14</v>
      </c>
      <c r="N437" t="s">
        <v>108</v>
      </c>
      <c r="O437" t="s">
        <v>42</v>
      </c>
    </row>
    <row r="438" spans="8:15" x14ac:dyDescent="0.35">
      <c r="H438" t="s">
        <v>489</v>
      </c>
      <c r="I438" s="3">
        <v>43872</v>
      </c>
      <c r="J438" t="s">
        <v>604</v>
      </c>
      <c r="K438" s="2">
        <v>5557948712</v>
      </c>
      <c r="L438" t="s">
        <v>752</v>
      </c>
      <c r="M438">
        <v>47</v>
      </c>
      <c r="N438" t="s">
        <v>108</v>
      </c>
      <c r="O438" t="s">
        <v>42</v>
      </c>
    </row>
    <row r="439" spans="8:15" x14ac:dyDescent="0.35">
      <c r="H439" t="s">
        <v>489</v>
      </c>
      <c r="I439" s="3">
        <v>43893</v>
      </c>
      <c r="J439" t="s">
        <v>687</v>
      </c>
      <c r="K439" s="2">
        <v>5559155324</v>
      </c>
      <c r="L439" t="s">
        <v>751</v>
      </c>
      <c r="M439">
        <v>3</v>
      </c>
      <c r="N439" t="s">
        <v>108</v>
      </c>
      <c r="O439" t="s">
        <v>42</v>
      </c>
    </row>
    <row r="440" spans="8:15" x14ac:dyDescent="0.35">
      <c r="H440" t="s">
        <v>470</v>
      </c>
      <c r="I440" s="3">
        <v>44549</v>
      </c>
      <c r="J440" t="s">
        <v>471</v>
      </c>
      <c r="K440" s="2">
        <v>5556273522</v>
      </c>
      <c r="L440" t="s">
        <v>741</v>
      </c>
      <c r="M440">
        <v>38</v>
      </c>
      <c r="N440" t="s">
        <v>91</v>
      </c>
      <c r="O440" t="s">
        <v>42</v>
      </c>
    </row>
    <row r="441" spans="8:15" x14ac:dyDescent="0.35">
      <c r="H441" t="s">
        <v>470</v>
      </c>
      <c r="I441" s="3">
        <v>45067</v>
      </c>
      <c r="J441" t="s">
        <v>475</v>
      </c>
      <c r="K441" s="2">
        <v>5556318343</v>
      </c>
      <c r="L441" t="s">
        <v>748</v>
      </c>
      <c r="M441">
        <v>38</v>
      </c>
      <c r="N441" t="s">
        <v>91</v>
      </c>
      <c r="O441" t="s">
        <v>42</v>
      </c>
    </row>
    <row r="442" spans="8:15" x14ac:dyDescent="0.35">
      <c r="H442" t="s">
        <v>470</v>
      </c>
      <c r="I442" s="3">
        <v>44027</v>
      </c>
      <c r="J442" t="s">
        <v>597</v>
      </c>
      <c r="K442" s="2">
        <v>5557913169</v>
      </c>
      <c r="L442" t="s">
        <v>746</v>
      </c>
      <c r="M442">
        <v>18</v>
      </c>
      <c r="N442" t="s">
        <v>91</v>
      </c>
      <c r="O442" t="s">
        <v>42</v>
      </c>
    </row>
    <row r="443" spans="8:15" x14ac:dyDescent="0.35">
      <c r="H443" t="s">
        <v>297</v>
      </c>
      <c r="I443" s="3">
        <v>44160</v>
      </c>
      <c r="J443" t="s">
        <v>298</v>
      </c>
      <c r="K443" s="2">
        <v>5554083877</v>
      </c>
      <c r="L443" t="s">
        <v>741</v>
      </c>
      <c r="M443">
        <v>7</v>
      </c>
      <c r="N443" t="s">
        <v>80</v>
      </c>
      <c r="O443" t="s">
        <v>47</v>
      </c>
    </row>
    <row r="444" spans="8:15" x14ac:dyDescent="0.35">
      <c r="H444" t="s">
        <v>297</v>
      </c>
      <c r="I444" s="3">
        <v>44278</v>
      </c>
      <c r="J444" t="s">
        <v>442</v>
      </c>
      <c r="K444" s="2">
        <v>5555967593</v>
      </c>
      <c r="L444" t="s">
        <v>748</v>
      </c>
      <c r="M444">
        <v>6</v>
      </c>
      <c r="N444" t="s">
        <v>80</v>
      </c>
      <c r="O444" t="s">
        <v>47</v>
      </c>
    </row>
    <row r="445" spans="8:15" x14ac:dyDescent="0.35">
      <c r="H445" t="s">
        <v>297</v>
      </c>
      <c r="I445" s="3">
        <v>44722</v>
      </c>
      <c r="J445" t="s">
        <v>544</v>
      </c>
      <c r="K445" s="2">
        <v>5557198324</v>
      </c>
      <c r="L445" t="s">
        <v>746</v>
      </c>
      <c r="M445">
        <v>38</v>
      </c>
      <c r="N445" t="s">
        <v>80</v>
      </c>
      <c r="O445" t="s">
        <v>47</v>
      </c>
    </row>
    <row r="446" spans="8:15" x14ac:dyDescent="0.35">
      <c r="H446" t="s">
        <v>221</v>
      </c>
      <c r="I446" s="3">
        <v>44852</v>
      </c>
      <c r="J446" t="s">
        <v>222</v>
      </c>
      <c r="K446" s="2">
        <v>5553422116</v>
      </c>
      <c r="L446" t="s">
        <v>741</v>
      </c>
      <c r="M446">
        <v>49</v>
      </c>
      <c r="N446" t="s">
        <v>69</v>
      </c>
      <c r="O446" t="s">
        <v>47</v>
      </c>
    </row>
    <row r="447" spans="8:15" x14ac:dyDescent="0.35">
      <c r="H447" t="s">
        <v>221</v>
      </c>
      <c r="I447" s="3">
        <v>44979</v>
      </c>
      <c r="J447" t="s">
        <v>323</v>
      </c>
      <c r="K447" s="2">
        <v>5554431279</v>
      </c>
      <c r="L447" t="s">
        <v>747</v>
      </c>
      <c r="M447">
        <v>16</v>
      </c>
      <c r="N447" t="s">
        <v>69</v>
      </c>
      <c r="O447" t="s">
        <v>47</v>
      </c>
    </row>
    <row r="448" spans="8:15" x14ac:dyDescent="0.35">
      <c r="H448" t="s">
        <v>221</v>
      </c>
      <c r="I448" s="3">
        <v>44052</v>
      </c>
      <c r="J448" t="s">
        <v>520</v>
      </c>
      <c r="K448" s="2">
        <v>5556941133</v>
      </c>
      <c r="L448" t="s">
        <v>748</v>
      </c>
      <c r="M448">
        <v>3</v>
      </c>
      <c r="N448" t="s">
        <v>69</v>
      </c>
      <c r="O448" t="s">
        <v>47</v>
      </c>
    </row>
    <row r="449" spans="8:15" x14ac:dyDescent="0.35">
      <c r="H449" t="s">
        <v>221</v>
      </c>
      <c r="I449" s="3">
        <v>44308</v>
      </c>
      <c r="J449" t="s">
        <v>712</v>
      </c>
      <c r="K449" s="2">
        <v>5559457003</v>
      </c>
      <c r="L449" t="s">
        <v>746</v>
      </c>
      <c r="M449">
        <v>5</v>
      </c>
      <c r="N449" t="s">
        <v>69</v>
      </c>
      <c r="O449" t="s">
        <v>47</v>
      </c>
    </row>
    <row r="450" spans="8:15" x14ac:dyDescent="0.35">
      <c r="H450" t="s">
        <v>418</v>
      </c>
      <c r="I450" s="3">
        <v>43889</v>
      </c>
      <c r="J450" t="s">
        <v>419</v>
      </c>
      <c r="K450" s="2">
        <v>5555652879</v>
      </c>
      <c r="L450" t="s">
        <v>741</v>
      </c>
      <c r="M450">
        <v>3</v>
      </c>
      <c r="N450" t="s">
        <v>144</v>
      </c>
      <c r="O450" t="s">
        <v>42</v>
      </c>
    </row>
    <row r="451" spans="8:15" x14ac:dyDescent="0.35">
      <c r="H451" t="s">
        <v>112</v>
      </c>
      <c r="I451" s="3">
        <v>43913</v>
      </c>
      <c r="J451" t="s">
        <v>113</v>
      </c>
      <c r="K451" s="2">
        <v>5552467627</v>
      </c>
      <c r="L451" t="s">
        <v>741</v>
      </c>
      <c r="M451">
        <v>43</v>
      </c>
      <c r="N451" t="s">
        <v>62</v>
      </c>
      <c r="O451" t="s">
        <v>47</v>
      </c>
    </row>
    <row r="452" spans="8:15" x14ac:dyDescent="0.35">
      <c r="H452" t="s">
        <v>112</v>
      </c>
      <c r="I452" s="3">
        <v>44794</v>
      </c>
      <c r="J452" t="s">
        <v>359</v>
      </c>
      <c r="K452" s="2">
        <v>5555028048</v>
      </c>
      <c r="L452" t="s">
        <v>751</v>
      </c>
      <c r="M452">
        <v>43</v>
      </c>
      <c r="N452" t="s">
        <v>62</v>
      </c>
      <c r="O452" t="s">
        <v>47</v>
      </c>
    </row>
    <row r="453" spans="8:15" x14ac:dyDescent="0.35">
      <c r="H453" t="s">
        <v>181</v>
      </c>
      <c r="I453" s="3">
        <v>44993</v>
      </c>
      <c r="J453" t="s">
        <v>182</v>
      </c>
      <c r="K453" s="2">
        <v>5553166789</v>
      </c>
      <c r="L453" t="s">
        <v>741</v>
      </c>
      <c r="M453">
        <v>7</v>
      </c>
      <c r="N453" t="s">
        <v>82</v>
      </c>
      <c r="O453" t="s">
        <v>42</v>
      </c>
    </row>
    <row r="454" spans="8:15" x14ac:dyDescent="0.35">
      <c r="H454" t="s">
        <v>181</v>
      </c>
      <c r="I454" s="3">
        <v>44064</v>
      </c>
      <c r="J454" t="s">
        <v>675</v>
      </c>
      <c r="K454" s="2">
        <v>5558961479</v>
      </c>
      <c r="L454" t="s">
        <v>753</v>
      </c>
      <c r="M454">
        <v>41</v>
      </c>
      <c r="N454" t="s">
        <v>82</v>
      </c>
      <c r="O454" t="s">
        <v>42</v>
      </c>
    </row>
    <row r="455" spans="8:15" x14ac:dyDescent="0.35">
      <c r="H455" t="s">
        <v>383</v>
      </c>
      <c r="I455" s="3">
        <v>44958</v>
      </c>
      <c r="J455" t="s">
        <v>384</v>
      </c>
      <c r="K455" s="2">
        <v>5555376227</v>
      </c>
      <c r="L455" t="s">
        <v>741</v>
      </c>
      <c r="M455">
        <v>11</v>
      </c>
      <c r="N455" t="s">
        <v>91</v>
      </c>
      <c r="O455" t="s">
        <v>42</v>
      </c>
    </row>
    <row r="456" spans="8:15" x14ac:dyDescent="0.35">
      <c r="H456" t="s">
        <v>383</v>
      </c>
      <c r="I456" s="3">
        <v>43988</v>
      </c>
      <c r="J456" t="s">
        <v>478</v>
      </c>
      <c r="K456" s="2">
        <v>5556334783</v>
      </c>
      <c r="L456" t="s">
        <v>753</v>
      </c>
      <c r="M456">
        <v>38</v>
      </c>
      <c r="N456" t="s">
        <v>91</v>
      </c>
      <c r="O456" t="s">
        <v>42</v>
      </c>
    </row>
    <row r="457" spans="8:15" x14ac:dyDescent="0.35">
      <c r="H457" t="s">
        <v>383</v>
      </c>
      <c r="I457" s="3">
        <v>44619</v>
      </c>
      <c r="J457" t="s">
        <v>480</v>
      </c>
      <c r="K457" s="2">
        <v>5556349661</v>
      </c>
      <c r="L457" t="s">
        <v>743</v>
      </c>
      <c r="M457">
        <v>5</v>
      </c>
      <c r="N457" t="s">
        <v>91</v>
      </c>
      <c r="O457" t="s">
        <v>42</v>
      </c>
    </row>
    <row r="458" spans="8:15" x14ac:dyDescent="0.35">
      <c r="H458" t="s">
        <v>383</v>
      </c>
      <c r="I458" s="3">
        <v>44808</v>
      </c>
      <c r="J458" t="s">
        <v>735</v>
      </c>
      <c r="K458" s="2">
        <v>5559812577</v>
      </c>
      <c r="L458" t="s">
        <v>749</v>
      </c>
      <c r="M458">
        <v>50</v>
      </c>
      <c r="N458" t="s">
        <v>91</v>
      </c>
      <c r="O458" t="s">
        <v>42</v>
      </c>
    </row>
    <row r="459" spans="8:15" x14ac:dyDescent="0.35">
      <c r="H459" t="s">
        <v>43</v>
      </c>
      <c r="I459" s="3">
        <v>44815</v>
      </c>
      <c r="J459" t="s">
        <v>154</v>
      </c>
      <c r="K459" s="2">
        <v>5552845862</v>
      </c>
      <c r="L459" t="s">
        <v>741</v>
      </c>
      <c r="M459">
        <v>26</v>
      </c>
      <c r="N459" t="s">
        <v>127</v>
      </c>
      <c r="O459" t="s">
        <v>42</v>
      </c>
    </row>
    <row r="460" spans="8:15" x14ac:dyDescent="0.35">
      <c r="H460" t="s">
        <v>43</v>
      </c>
      <c r="I460" s="3">
        <v>45148</v>
      </c>
      <c r="J460" t="s">
        <v>270</v>
      </c>
      <c r="K460" s="2">
        <v>5553861812</v>
      </c>
      <c r="L460" t="s">
        <v>742</v>
      </c>
      <c r="M460">
        <v>43</v>
      </c>
      <c r="N460" t="s">
        <v>127</v>
      </c>
      <c r="O460" t="s">
        <v>42</v>
      </c>
    </row>
    <row r="461" spans="8:15" x14ac:dyDescent="0.35">
      <c r="H461" t="s">
        <v>43</v>
      </c>
      <c r="I461" s="3">
        <v>44351</v>
      </c>
      <c r="J461" t="s">
        <v>534</v>
      </c>
      <c r="K461" s="2">
        <v>5557057956</v>
      </c>
      <c r="L461" t="s">
        <v>753</v>
      </c>
      <c r="M461">
        <v>1</v>
      </c>
      <c r="N461" t="s">
        <v>127</v>
      </c>
      <c r="O461" t="s">
        <v>42</v>
      </c>
    </row>
    <row r="462" spans="8:15" x14ac:dyDescent="0.35">
      <c r="H462" t="s">
        <v>268</v>
      </c>
      <c r="I462" s="3">
        <v>44366</v>
      </c>
      <c r="J462" t="s">
        <v>269</v>
      </c>
      <c r="K462" s="2">
        <v>5553845777</v>
      </c>
      <c r="L462" t="s">
        <v>741</v>
      </c>
      <c r="M462">
        <v>47</v>
      </c>
      <c r="N462" t="s">
        <v>51</v>
      </c>
      <c r="O462" t="s">
        <v>47</v>
      </c>
    </row>
    <row r="463" spans="8:15" x14ac:dyDescent="0.35">
      <c r="H463" t="s">
        <v>268</v>
      </c>
      <c r="I463" s="3">
        <v>43963</v>
      </c>
      <c r="J463" t="s">
        <v>396</v>
      </c>
      <c r="K463" s="2">
        <v>5555489195</v>
      </c>
      <c r="L463" t="s">
        <v>743</v>
      </c>
      <c r="M463">
        <v>11</v>
      </c>
      <c r="N463" t="s">
        <v>51</v>
      </c>
      <c r="O463" t="s">
        <v>47</v>
      </c>
    </row>
    <row r="464" spans="8:15" x14ac:dyDescent="0.35">
      <c r="H464" t="s">
        <v>268</v>
      </c>
      <c r="I464" s="3">
        <v>44544</v>
      </c>
      <c r="J464" t="s">
        <v>566</v>
      </c>
      <c r="K464" s="2">
        <v>5557467350</v>
      </c>
      <c r="L464" t="s">
        <v>749</v>
      </c>
      <c r="M464">
        <v>6</v>
      </c>
      <c r="N464" t="s">
        <v>51</v>
      </c>
      <c r="O464" t="s">
        <v>47</v>
      </c>
    </row>
    <row r="465" spans="8:15" x14ac:dyDescent="0.35">
      <c r="H465" t="s">
        <v>467</v>
      </c>
      <c r="I465" s="3">
        <v>45472</v>
      </c>
      <c r="J465" t="s">
        <v>468</v>
      </c>
      <c r="K465" s="2">
        <v>5556201939</v>
      </c>
      <c r="L465" t="s">
        <v>741</v>
      </c>
      <c r="M465">
        <v>29</v>
      </c>
      <c r="N465" t="s">
        <v>58</v>
      </c>
      <c r="O465" t="s">
        <v>42</v>
      </c>
    </row>
    <row r="466" spans="8:15" x14ac:dyDescent="0.35">
      <c r="H466" t="s">
        <v>467</v>
      </c>
      <c r="I466" s="3">
        <v>44785</v>
      </c>
      <c r="J466" t="s">
        <v>472</v>
      </c>
      <c r="K466" s="2">
        <v>5556293919</v>
      </c>
      <c r="L466" t="s">
        <v>750</v>
      </c>
      <c r="M466">
        <v>15</v>
      </c>
      <c r="N466" t="s">
        <v>58</v>
      </c>
      <c r="O466" t="s">
        <v>42</v>
      </c>
    </row>
    <row r="467" spans="8:15" x14ac:dyDescent="0.35">
      <c r="H467" t="s">
        <v>467</v>
      </c>
      <c r="I467" s="3">
        <v>43831</v>
      </c>
      <c r="J467" t="s">
        <v>647</v>
      </c>
      <c r="K467" s="2">
        <v>5558495578</v>
      </c>
      <c r="L467" t="s">
        <v>742</v>
      </c>
      <c r="M467">
        <v>4</v>
      </c>
      <c r="N467" t="s">
        <v>58</v>
      </c>
      <c r="O467" t="s">
        <v>42</v>
      </c>
    </row>
    <row r="468" spans="8:15" x14ac:dyDescent="0.35">
      <c r="H468" t="s">
        <v>467</v>
      </c>
      <c r="I468" s="3">
        <v>44456</v>
      </c>
      <c r="J468" t="s">
        <v>677</v>
      </c>
      <c r="K468" s="2">
        <v>5558998858</v>
      </c>
      <c r="L468" t="s">
        <v>753</v>
      </c>
      <c r="M468">
        <v>48</v>
      </c>
      <c r="N468" t="s">
        <v>58</v>
      </c>
      <c r="O468" t="s">
        <v>42</v>
      </c>
    </row>
    <row r="469" spans="8:15" x14ac:dyDescent="0.35">
      <c r="H469" t="s">
        <v>125</v>
      </c>
      <c r="I469" s="3">
        <v>45008</v>
      </c>
      <c r="J469" t="s">
        <v>126</v>
      </c>
      <c r="K469" s="2">
        <v>5552586965</v>
      </c>
      <c r="L469" t="s">
        <v>741</v>
      </c>
      <c r="M469">
        <v>39</v>
      </c>
      <c r="N469" t="s">
        <v>127</v>
      </c>
      <c r="O469" t="s">
        <v>42</v>
      </c>
    </row>
    <row r="470" spans="8:15" x14ac:dyDescent="0.35">
      <c r="H470" t="s">
        <v>125</v>
      </c>
      <c r="I470" s="3">
        <v>43889</v>
      </c>
      <c r="J470" t="s">
        <v>389</v>
      </c>
      <c r="K470" s="2">
        <v>5555429349</v>
      </c>
      <c r="L470" t="s">
        <v>746</v>
      </c>
      <c r="M470">
        <v>35</v>
      </c>
      <c r="N470" t="s">
        <v>127</v>
      </c>
      <c r="O470" t="s">
        <v>42</v>
      </c>
    </row>
    <row r="471" spans="8:15" x14ac:dyDescent="0.35">
      <c r="H471" t="s">
        <v>125</v>
      </c>
      <c r="I471" s="3">
        <v>43893</v>
      </c>
      <c r="J471" t="s">
        <v>400</v>
      </c>
      <c r="K471" s="2">
        <v>5555517188</v>
      </c>
      <c r="L471" t="s">
        <v>750</v>
      </c>
      <c r="M471">
        <v>44</v>
      </c>
      <c r="N471" t="s">
        <v>127</v>
      </c>
      <c r="O471" t="s">
        <v>42</v>
      </c>
    </row>
    <row r="472" spans="8:15" x14ac:dyDescent="0.35">
      <c r="H472" t="s">
        <v>125</v>
      </c>
      <c r="I472" s="3">
        <v>45373</v>
      </c>
      <c r="J472" t="s">
        <v>639</v>
      </c>
      <c r="K472" s="2">
        <v>5558435520</v>
      </c>
      <c r="L472" t="s">
        <v>742</v>
      </c>
      <c r="M472">
        <v>49</v>
      </c>
      <c r="N472" t="s">
        <v>127</v>
      </c>
      <c r="O472" t="s">
        <v>42</v>
      </c>
    </row>
    <row r="473" spans="8:15" x14ac:dyDescent="0.35">
      <c r="H473" t="s">
        <v>214</v>
      </c>
      <c r="I473" s="3">
        <v>45046</v>
      </c>
      <c r="J473" t="s">
        <v>215</v>
      </c>
      <c r="K473" s="2">
        <v>5553401746</v>
      </c>
      <c r="L473" t="s">
        <v>741</v>
      </c>
      <c r="M473">
        <v>28</v>
      </c>
      <c r="N473" t="s">
        <v>69</v>
      </c>
      <c r="O473" t="s">
        <v>47</v>
      </c>
    </row>
    <row r="474" spans="8:15" x14ac:dyDescent="0.35">
      <c r="H474" t="s">
        <v>214</v>
      </c>
      <c r="I474" s="3">
        <v>44805</v>
      </c>
      <c r="J474" t="s">
        <v>560</v>
      </c>
      <c r="K474" s="2">
        <v>5557375153</v>
      </c>
      <c r="L474" t="s">
        <v>747</v>
      </c>
      <c r="M474">
        <v>33</v>
      </c>
      <c r="N474" t="s">
        <v>69</v>
      </c>
      <c r="O474" t="s">
        <v>47</v>
      </c>
    </row>
    <row r="475" spans="8:15" x14ac:dyDescent="0.35">
      <c r="H475" t="s">
        <v>376</v>
      </c>
      <c r="I475" s="3">
        <v>44539</v>
      </c>
      <c r="J475" t="s">
        <v>377</v>
      </c>
      <c r="K475" s="2">
        <v>5555197419</v>
      </c>
      <c r="L475" t="s">
        <v>741</v>
      </c>
      <c r="M475">
        <v>37</v>
      </c>
      <c r="N475" t="s">
        <v>250</v>
      </c>
      <c r="O475" t="s">
        <v>251</v>
      </c>
    </row>
    <row r="476" spans="8:15" x14ac:dyDescent="0.35">
      <c r="H476" t="s">
        <v>55</v>
      </c>
      <c r="I476" s="3">
        <v>43899</v>
      </c>
      <c r="J476" t="s">
        <v>158</v>
      </c>
      <c r="K476" s="2">
        <v>5552970600</v>
      </c>
      <c r="L476" t="s">
        <v>741</v>
      </c>
      <c r="M476">
        <v>12</v>
      </c>
      <c r="N476" t="s">
        <v>54</v>
      </c>
      <c r="O476" t="s">
        <v>42</v>
      </c>
    </row>
    <row r="477" spans="8:15" x14ac:dyDescent="0.35">
      <c r="H477" t="s">
        <v>55</v>
      </c>
      <c r="I477" s="3">
        <v>44184</v>
      </c>
      <c r="J477" t="s">
        <v>343</v>
      </c>
      <c r="K477" s="2">
        <v>5554752601</v>
      </c>
      <c r="L477" t="s">
        <v>748</v>
      </c>
      <c r="M477">
        <v>1</v>
      </c>
      <c r="N477" t="s">
        <v>54</v>
      </c>
      <c r="O477" t="s">
        <v>42</v>
      </c>
    </row>
    <row r="478" spans="8:15" x14ac:dyDescent="0.35">
      <c r="H478" t="s">
        <v>55</v>
      </c>
      <c r="I478" s="3">
        <v>44588</v>
      </c>
      <c r="J478" t="s">
        <v>608</v>
      </c>
      <c r="K478" s="2">
        <v>5558001230</v>
      </c>
      <c r="L478" t="s">
        <v>746</v>
      </c>
      <c r="M478">
        <v>16</v>
      </c>
      <c r="N478" t="s">
        <v>54</v>
      </c>
      <c r="O478" t="s">
        <v>42</v>
      </c>
    </row>
    <row r="479" spans="8:15" x14ac:dyDescent="0.35">
      <c r="H479" t="s">
        <v>239</v>
      </c>
      <c r="I479" s="3">
        <v>45058</v>
      </c>
      <c r="J479" t="s">
        <v>240</v>
      </c>
      <c r="K479" s="2">
        <v>5553512477</v>
      </c>
      <c r="L479" t="s">
        <v>741</v>
      </c>
      <c r="M479">
        <v>20</v>
      </c>
      <c r="N479" t="s">
        <v>41</v>
      </c>
      <c r="O479" t="s">
        <v>42</v>
      </c>
    </row>
    <row r="480" spans="8:15" x14ac:dyDescent="0.35">
      <c r="H480" t="s">
        <v>239</v>
      </c>
      <c r="I480" s="3">
        <v>44608</v>
      </c>
      <c r="J480" t="s">
        <v>254</v>
      </c>
      <c r="K480" s="2">
        <v>5553613500</v>
      </c>
      <c r="L480" t="s">
        <v>751</v>
      </c>
      <c r="M480">
        <v>14</v>
      </c>
      <c r="N480" t="s">
        <v>41</v>
      </c>
      <c r="O480" t="s">
        <v>42</v>
      </c>
    </row>
    <row r="481" spans="8:15" x14ac:dyDescent="0.35">
      <c r="H481" t="s">
        <v>239</v>
      </c>
      <c r="I481" s="3">
        <v>44878</v>
      </c>
      <c r="J481" t="s">
        <v>161</v>
      </c>
      <c r="K481" s="2">
        <v>5553815626</v>
      </c>
      <c r="L481" t="s">
        <v>745</v>
      </c>
      <c r="M481">
        <v>28</v>
      </c>
      <c r="N481" t="s">
        <v>41</v>
      </c>
      <c r="O481" t="s">
        <v>42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Staff Availability</vt:lpstr>
      <vt:lpstr>HAS</vt:lpstr>
      <vt:lpstr>Collapse Lists</vt:lpstr>
      <vt:lpstr>Collapse Arrays</vt:lpstr>
      <vt:lpstr>Show Details</vt:lpstr>
      <vt:lpstr>Nested Arrays</vt:lpstr>
      <vt:lpstr>Order Details</vt:lpstr>
      <vt:lpstr>Size Details</vt:lpstr>
      <vt:lpstr>Collapse Names</vt:lpstr>
      <vt:lpstr>Inventory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2026-09-22T15:42:59Z</dcterms:created>
  <dcterms:modified xsi:type="dcterms:W3CDTF">2026-09-22T21:41:31Z</dcterms:modified>
</cp:coreProperties>
</file>