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18"/>
  <workbookPr codeName="ThisWorkbook" hidePivotFieldList="1" defaultThemeVersion="202300"/>
  <mc:AlternateContent xmlns:mc="http://schemas.openxmlformats.org/markup-compatibility/2006">
    <mc:Choice Requires="x15">
      <x15ac:absPath xmlns:x15ac="http://schemas.microsoft.com/office/spreadsheetml/2010/11/ac" url="G:\Shared drives\Team Drive\Content Production\171. COPILOT Function\LinkedIn Live with Microsoft\"/>
    </mc:Choice>
  </mc:AlternateContent>
  <xr:revisionPtr revIDLastSave="0" documentId="13_ncr:1_{4BBFA225-2730-46CB-AA01-91682521275B}" xr6:coauthVersionLast="47" xr6:coauthVersionMax="47" xr10:uidLastSave="{00000000-0000-0000-0000-000000000000}"/>
  <bookViews>
    <workbookView xWindow="-120" yWindow="-120" windowWidth="29040" windowHeight="15720" xr2:uid="{8E07DAE3-8D9C-426C-8A4D-45655911BC49}"/>
  </bookViews>
  <sheets>
    <sheet name="Cover" sheetId="29" r:id="rId1"/>
    <sheet name="Table of Contents" sheetId="19" r:id="rId2"/>
    <sheet name="Simple Example" sheetId="8" r:id="rId3"/>
    <sheet name="COPILOT Function Explained " sheetId="27" r:id="rId4"/>
    <sheet name="Text Parsing Mulitple Columns" sheetId="24" r:id="rId5"/>
    <sheet name="Sentiment Analysis" sheetId="4" r:id="rId6"/>
    <sheet name="Potluck" sheetId="1" r:id="rId7"/>
    <sheet name="Meal Planner" sheetId="3" r:id="rId8"/>
    <sheet name="Bank Statement" sheetId="20" r:id="rId9"/>
    <sheet name="Trip Planner" sheetId="2" r:id="rId10"/>
    <sheet name="Seating Planner" sheetId="9" r:id="rId11"/>
    <sheet name="Data Cleanup&gt;&gt;" sheetId="28" r:id="rId12"/>
    <sheet name="Standardize Dates" sheetId="12" r:id="rId13"/>
    <sheet name="Complex Names" sheetId="16" r:id="rId14"/>
    <sheet name="Company Names" sheetId="14" r:id="rId15"/>
    <sheet name="Order Details" sheetId="15" r:id="rId16"/>
    <sheet name="Semantic Duplicates" sheetId="18" r:id="rId17"/>
    <sheet name="Job Titles" sheetId="22" r:id="rId18"/>
    <sheet name="Address Cleanup" sheetId="23" r:id="rId19"/>
    <sheet name="Categorize Issues" sheetId="17" state="hidden" r:id="rId20"/>
    <sheet name="Customized Emails" sheetId="21" r:id="rId21"/>
    <sheet name="Resources" sheetId="26" r:id="rId22"/>
  </sheets>
  <definedNames>
    <definedName name="_xlnm._FilterDatabase" localSheetId="19" hidden="1">'Categorize Issues'!$B$3:$F$25</definedName>
    <definedName name="_xlnm._FilterDatabase" localSheetId="10" hidden="1">'Seating Planner'!$B$3:$G$33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21" l="1" a="1"/>
  <c r="C4" i="16" a="1"/>
  <c r="C4" i="16" s="1"/>
  <c r="C4" i="12" a="1"/>
  <c r="C4" i="12" s="1"/>
  <c r="D4" i="4" a="1"/>
  <c r="D4" i="4" s="1"/>
  <c r="F4" i="4" s="1"/>
  <c r="C4" i="24" a="1"/>
  <c r="C4" i="24" s="1"/>
  <c r="C4" i="8" a="1"/>
  <c r="C4" i="8" s="1"/>
  <c r="F4" i="9" a="1"/>
  <c r="F4" i="9" s="1"/>
  <c r="D4" i="1" a="1"/>
  <c r="D4" i="1" s="1"/>
  <c r="F4" i="1" s="1" a="1"/>
  <c r="E4" i="17" a="1"/>
  <c r="E4" i="17" s="1"/>
  <c r="K4" i="2" a="1"/>
  <c r="K4" i="2" s="1"/>
  <c r="C4" i="18" a="1"/>
  <c r="C4" i="18" s="1"/>
  <c r="C5" i="15" a="1"/>
  <c r="C5" i="15" s="1"/>
  <c r="E26" i="20"/>
  <c r="E27" i="20"/>
  <c r="E28" i="20"/>
  <c r="E29" i="20"/>
  <c r="C4" i="23" a="1"/>
  <c r="C4" i="23" s="1"/>
  <c r="D4" i="22" a="1"/>
  <c r="D4" i="22" s="1"/>
  <c r="F4" i="3" a="1"/>
  <c r="F4" i="3" s="1"/>
  <c r="E6" i="20"/>
  <c r="E7" i="20"/>
  <c r="E8" i="20"/>
  <c r="E9" i="20"/>
  <c r="E10" i="20"/>
  <c r="E11" i="20"/>
  <c r="E12" i="20"/>
  <c r="E13" i="20"/>
  <c r="E14" i="20"/>
  <c r="E15" i="20"/>
  <c r="E16" i="20"/>
  <c r="E17" i="20"/>
  <c r="E18" i="20"/>
  <c r="E19" i="20"/>
  <c r="E20" i="20"/>
  <c r="E21" i="20"/>
  <c r="E22" i="20"/>
  <c r="E23" i="20"/>
  <c r="E24" i="20"/>
  <c r="E25" i="20"/>
  <c r="E5" i="20"/>
  <c r="C25" i="14" a="1"/>
  <c r="C25" i="14" s="1"/>
  <c r="C26" i="14" a="1"/>
  <c r="C26" i="14" s="1"/>
  <c r="C27" i="14" a="1"/>
  <c r="C27" i="14" s="1"/>
  <c r="F4" i="14" a="1"/>
  <c r="F4" i="14" s="1"/>
  <c r="E4" i="14" a="1"/>
  <c r="F19" i="4"/>
  <c r="F18" i="4"/>
  <c r="F17" i="4"/>
  <c r="F16" i="4"/>
  <c r="F15" i="4"/>
  <c r="F14" i="4"/>
  <c r="F13" i="4"/>
  <c r="F12" i="4"/>
  <c r="F11" i="4"/>
  <c r="F10" i="4"/>
  <c r="F9" i="4"/>
  <c r="F8" i="4"/>
  <c r="F7" i="4"/>
  <c r="F6" i="4"/>
  <c r="F5" i="4"/>
  <c r="C4" i="21" l="1"/>
  <c r="H5" i="21" a="1"/>
  <c r="H5" i="21" s="1"/>
  <c r="H6" i="21" a="1"/>
  <c r="H6" i="21" s="1"/>
  <c r="H7" i="21" a="1"/>
  <c r="H7" i="21" s="1"/>
  <c r="H8" i="21" a="1"/>
  <c r="H8" i="21" s="1"/>
  <c r="H9" i="21" a="1"/>
  <c r="H9" i="21" s="1"/>
  <c r="H10" i="21" a="1"/>
  <c r="H10" i="21" s="1"/>
  <c r="H11" i="21" a="1"/>
  <c r="H11" i="21" s="1"/>
  <c r="H12" i="21" a="1"/>
  <c r="H12" i="21" s="1"/>
  <c r="H13" i="21" a="1"/>
  <c r="H13" i="21" s="1"/>
  <c r="H14" i="21" a="1"/>
  <c r="H14" i="21" s="1"/>
  <c r="H29" i="21" a="1"/>
  <c r="H29" i="21" s="1"/>
  <c r="H33" i="21" a="1"/>
  <c r="H33" i="21" s="1"/>
  <c r="H38" i="21" a="1"/>
  <c r="H38" i="21" s="1"/>
  <c r="H40" i="21" a="1"/>
  <c r="H40" i="21" s="1"/>
  <c r="H43" i="21" a="1"/>
  <c r="H43" i="21" s="1"/>
  <c r="H46" i="21" a="1"/>
  <c r="H46" i="21" s="1"/>
  <c r="H48" i="21" a="1"/>
  <c r="H48" i="21" s="1"/>
  <c r="H52" i="21" a="1"/>
  <c r="H52" i="21" s="1"/>
  <c r="H15" i="21" a="1"/>
  <c r="H15" i="21" s="1"/>
  <c r="H16" i="21" a="1"/>
  <c r="H16" i="21" s="1"/>
  <c r="H17" i="21" a="1"/>
  <c r="H17" i="21" s="1"/>
  <c r="H18" i="21" a="1"/>
  <c r="H18" i="21" s="1"/>
  <c r="H19" i="21" a="1"/>
  <c r="H19" i="21" s="1"/>
  <c r="H26" i="21" a="1"/>
  <c r="H26" i="21" s="1"/>
  <c r="H30" i="21" a="1"/>
  <c r="H30" i="21" s="1"/>
  <c r="H34" i="21" a="1"/>
  <c r="H34" i="21" s="1"/>
  <c r="H36" i="21" a="1"/>
  <c r="H36" i="21" s="1"/>
  <c r="H39" i="21" a="1"/>
  <c r="H39" i="21" s="1"/>
  <c r="H42" i="21" a="1"/>
  <c r="H42" i="21" s="1"/>
  <c r="H45" i="21" a="1"/>
  <c r="H45" i="21" s="1"/>
  <c r="H49" i="21" a="1"/>
  <c r="H49" i="21" s="1"/>
  <c r="H53" i="21" a="1"/>
  <c r="H53" i="21" s="1"/>
  <c r="H20" i="21" a="1"/>
  <c r="H20" i="21" s="1"/>
  <c r="H21" i="21" a="1"/>
  <c r="H21" i="21" s="1"/>
  <c r="H22" i="21" a="1"/>
  <c r="H22" i="21" s="1"/>
  <c r="H23" i="21" a="1"/>
  <c r="H23" i="21" s="1"/>
  <c r="H24" i="21" a="1"/>
  <c r="H24" i="21" s="1"/>
  <c r="H25" i="21" a="1"/>
  <c r="H25" i="21" s="1"/>
  <c r="H27" i="21" a="1"/>
  <c r="H27" i="21" s="1"/>
  <c r="H28" i="21" a="1"/>
  <c r="H28" i="21" s="1"/>
  <c r="H31" i="21" a="1"/>
  <c r="H31" i="21" s="1"/>
  <c r="H35" i="21" a="1"/>
  <c r="H35" i="21" s="1"/>
  <c r="H37" i="21" a="1"/>
  <c r="H37" i="21" s="1"/>
  <c r="H41" i="21" a="1"/>
  <c r="H41" i="21" s="1"/>
  <c r="H44" i="21" a="1"/>
  <c r="H44" i="21" s="1"/>
  <c r="H47" i="21" a="1"/>
  <c r="H47" i="21" s="1"/>
  <c r="H51" i="21" a="1"/>
  <c r="H51" i="21" s="1"/>
  <c r="H32" i="21" a="1"/>
  <c r="H32" i="21" s="1"/>
  <c r="H50" i="21" a="1"/>
  <c r="H50" i="21" s="1"/>
  <c r="H4" i="21" a="1"/>
  <c r="H4" i="21" s="1"/>
  <c r="J5" i="20" a="1"/>
  <c r="L4" i="1"/>
  <c r="L7" i="1"/>
  <c r="F4" i="1"/>
  <c r="L5" i="1"/>
  <c r="L8" i="1"/>
  <c r="L6" i="1"/>
  <c r="K6" i="1"/>
  <c r="E4" i="14"/>
  <c r="J5" i="20" l="1"/>
  <c r="K5" i="20" a="1"/>
  <c r="K5" i="20" s="1"/>
  <c r="K4" i="1"/>
  <c r="K5" i="1"/>
  <c r="K7" i="1"/>
  <c r="K8" i="1"/>
  <c r="C20" i="14" a="1"/>
  <c r="C20" i="14" s="1"/>
  <c r="C24" i="14" a="1"/>
  <c r="C24" i="14" s="1"/>
  <c r="C19" i="14" a="1"/>
  <c r="C19" i="14" s="1"/>
  <c r="C18" i="14" a="1"/>
  <c r="C18" i="14" s="1"/>
  <c r="C21" i="14" a="1"/>
  <c r="C21" i="14" s="1"/>
  <c r="C10" i="14" a="1"/>
  <c r="C10" i="14" s="1"/>
  <c r="C13" i="14" a="1"/>
  <c r="C13" i="14" s="1"/>
  <c r="C14" i="14" a="1"/>
  <c r="C14" i="14" s="1"/>
  <c r="C17" i="14" a="1"/>
  <c r="C17" i="14" s="1"/>
  <c r="C23" i="14" a="1"/>
  <c r="C23" i="14" s="1"/>
  <c r="C7" i="14" a="1"/>
  <c r="C7" i="14" s="1"/>
  <c r="C12" i="14" a="1"/>
  <c r="C12" i="14" s="1"/>
  <c r="C22" i="14" a="1"/>
  <c r="C22" i="14" s="1"/>
  <c r="C6" i="14" a="1"/>
  <c r="C6" i="14" s="1"/>
  <c r="C11" i="14" a="1"/>
  <c r="C11" i="14" s="1"/>
  <c r="C15" i="14" a="1"/>
  <c r="C15" i="14" s="1"/>
  <c r="C8" i="14" a="1"/>
  <c r="C8" i="14" s="1"/>
  <c r="C5" i="14" a="1"/>
  <c r="C5" i="14" s="1"/>
  <c r="C16" i="14" a="1"/>
  <c r="C16" i="14" s="1"/>
  <c r="C4" i="14" a="1"/>
  <c r="C4" i="14" s="1"/>
  <c r="C9" i="14" a="1"/>
  <c r="C9" i="14" s="1"/>
  <c r="O4" i="1" l="1" a="1"/>
  <c r="O4" i="1"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<sst xmlns="http://schemas.openxmlformats.org/spreadsheetml/2006/main" count="829" uniqueCount="603">
  <si>
    <t>Name</t>
  </si>
  <si>
    <t>Item to Bring</t>
  </si>
  <si>
    <t>Fruit Salad</t>
  </si>
  <si>
    <t>Chips &amp; Guacamole</t>
  </si>
  <si>
    <t>Chocolate Cake</t>
  </si>
  <si>
    <t>Cheese Platter</t>
  </si>
  <si>
    <t>BBQ Chicken Wings</t>
  </si>
  <si>
    <t>Deviled Eggs</t>
  </si>
  <si>
    <t>Macaroni &amp; Cheese</t>
  </si>
  <si>
    <t>Cornbread Muffins</t>
  </si>
  <si>
    <t>Watermelon Slices</t>
  </si>
  <si>
    <t>Category</t>
  </si>
  <si>
    <t>Suggested Item</t>
  </si>
  <si>
    <t>Suggested Category</t>
  </si>
  <si>
    <t>Count by Category</t>
  </si>
  <si>
    <t>Road Trip Planner</t>
  </si>
  <si>
    <t>Destinations/Stops</t>
  </si>
  <si>
    <t>Kids</t>
  </si>
  <si>
    <t>Age</t>
  </si>
  <si>
    <t>Interests</t>
  </si>
  <si>
    <t>Days</t>
  </si>
  <si>
    <t>Niagara Falls</t>
  </si>
  <si>
    <t>Upstate New York</t>
  </si>
  <si>
    <t>Boston, MA</t>
  </si>
  <si>
    <t>Portland, ME</t>
  </si>
  <si>
    <t>Boy</t>
  </si>
  <si>
    <t>Roller coasters, boats, hiking, music</t>
  </si>
  <si>
    <t>Outdoor activities, animals, arts &amp; crafts</t>
  </si>
  <si>
    <t>Girl</t>
  </si>
  <si>
    <t>Itinerary</t>
  </si>
  <si>
    <t>Food and Dietary Prefs</t>
  </si>
  <si>
    <t>Italian</t>
  </si>
  <si>
    <t>American</t>
  </si>
  <si>
    <t>Gluten Free</t>
  </si>
  <si>
    <t>Meal Planner</t>
  </si>
  <si>
    <t>Ingredients on hand</t>
  </si>
  <si>
    <t>Chicken thighs</t>
  </si>
  <si>
    <t>Shrimp</t>
  </si>
  <si>
    <t>Zucchini</t>
  </si>
  <si>
    <t>Sweet Potatoes</t>
  </si>
  <si>
    <t>Brocoli</t>
  </si>
  <si>
    <t>Carrots</t>
  </si>
  <si>
    <t>Peas</t>
  </si>
  <si>
    <t>Ground Beef</t>
  </si>
  <si>
    <t>Bread</t>
  </si>
  <si>
    <t>Hamburger Buns</t>
  </si>
  <si>
    <t>Eggs</t>
  </si>
  <si>
    <t>Milk</t>
  </si>
  <si>
    <t>What's for Dinner?</t>
  </si>
  <si>
    <t>Sliced Cheese</t>
  </si>
  <si>
    <t>Shredded Cheese</t>
  </si>
  <si>
    <t>Amanda</t>
  </si>
  <si>
    <t>Brian</t>
  </si>
  <si>
    <t>Carla</t>
  </si>
  <si>
    <t>David</t>
  </si>
  <si>
    <t>Emily</t>
  </si>
  <si>
    <t>Frank</t>
  </si>
  <si>
    <t>Grace</t>
  </si>
  <si>
    <t>Henry</t>
  </si>
  <si>
    <t>Isabel</t>
  </si>
  <si>
    <t>Jason</t>
  </si>
  <si>
    <t>Katie</t>
  </si>
  <si>
    <t>Liam</t>
  </si>
  <si>
    <t>Maya</t>
  </si>
  <si>
    <t>Noah</t>
  </si>
  <si>
    <t>Olivia</t>
  </si>
  <si>
    <t>Paul</t>
  </si>
  <si>
    <t>Sentiment Analysis</t>
  </si>
  <si>
    <t>Review</t>
  </si>
  <si>
    <t>This pruning shear is absolutely fantastic! The ergonomic handle fits perfectly in my hand and reduces fatigue during long pruning sessions. The blade stays sharp even after months of heavy use on thick branches. I've recommended it to all my gardening friends and they love it too. Worth every penny!</t>
  </si>
  <si>
    <t>Blade dulls quickly and handle feels cheap.</t>
  </si>
  <si>
    <t>Good quality for the price. Works well on most plants but struggles with thicker branches. Overall satisfied with the purchase.</t>
  </si>
  <si>
    <t>Completely broke after just two weeks of light use. The spring mechanism failed and now it won't close properly. Very disappointed.</t>
  </si>
  <si>
    <t>Perfect tool for my rose garden! Sharp and comfortable.</t>
  </si>
  <si>
    <t>Average tool. Does the job but nothing special. Handle could be more comfortable for extended use periods.</t>
  </si>
  <si>
    <t>I've been using this for six months now and it's held up well. The cutting action is smooth and clean, which is great for plant health. Only complaint is that it's a bit heavy for smaller hands. My arthritis acts up after using it for more than an hour at a time.</t>
  </si>
  <si>
    <t>Worst purchase ever. Broke on first use.</t>
  </si>
  <si>
    <t>Outstanding build quality and performance. This tool has transformed my gardening experience completely. The precision cuts help my plants heal faster and look more professional. I use it daily and it still performs like new after eight months.</t>
  </si>
  <si>
    <t>Not impressed. The safety latch is difficult to operate and the blade alignment seems off from the factory.</t>
  </si>
  <si>
    <t>It's okay for basic gardening tasks.</t>
  </si>
  <si>
    <t>Solid construction and reliable performance. Good value for money though the grip could use some improvement.</t>
  </si>
  <si>
    <t>Handle cracked after minimal use. Poor quality materials used in construction. Would not recommend to anyone.</t>
  </si>
  <si>
    <t>Excellent tool that exceeds expectations!</t>
  </si>
  <si>
    <t>Mediocre performance overall. Works fine for light pruning but struggles with anything substantial. The price point is reasonable though.</t>
  </si>
  <si>
    <t>Very pleased with this purchase. The tool feels substantial in hand and makes clean cuts every time. My only minor complaint is that the spring tension could be a bit lighter for easier operation.</t>
  </si>
  <si>
    <t>Customer ID</t>
  </si>
  <si>
    <t>Rating (1-5)</t>
  </si>
  <si>
    <t>Positive/Negative</t>
  </si>
  <si>
    <t>Stars</t>
  </si>
  <si>
    <t>Text Parsing</t>
  </si>
  <si>
    <t>Wishlist</t>
  </si>
  <si>
    <t>Jonny wants a bike, remote control car, and basketball.</t>
  </si>
  <si>
    <t>For Christmas, Sarah would love a dollhouse, a new scooter, and a puppy.</t>
  </si>
  <si>
    <t>Michael's list includes: video game console, headphones, and a soccer ball.</t>
  </si>
  <si>
    <t>All Emily wants for christmas is a chemistry set and a telescope.</t>
  </si>
  <si>
    <t>David is hoping for a new skateboard, a helmet, and some cool sneakers.</t>
  </si>
  <si>
    <t>Jessica's wishlist: art supplies, a canvas easel, and painting set.</t>
  </si>
  <si>
    <t>Chris asked for a drum set, guitar, and a microphone.</t>
  </si>
  <si>
    <t>Amanda would like a pony, a magic kit, and a new bicycle.</t>
  </si>
  <si>
    <t>For Christmas, Olivia's only wish is a new laptop and a camera.</t>
  </si>
  <si>
    <t>Daniel's christmas list has a train set, some building blocks, and a toy dinosaur.</t>
  </si>
  <si>
    <t>Sophia is asking for a karaoke machine, a disco ball, and a new dress.</t>
  </si>
  <si>
    <t>James wants a drone, a remote control helicopter, and a cool watch.</t>
  </si>
  <si>
    <t>Chloe would be happy with a jewelry making kit, a diary, and some nice pens.</t>
  </si>
  <si>
    <t>Ben's list is short: just a new baseball glove and a bat.</t>
  </si>
  <si>
    <t>Mia wants a tablet, a pink backpack, and a unicorn stuffed animal.</t>
  </si>
  <si>
    <t>William is dreaming of a go-kart, a race car track, and a new video game.</t>
  </si>
  <si>
    <t>Items</t>
  </si>
  <si>
    <t>Seating Planner</t>
  </si>
  <si>
    <t>Respondent ID</t>
  </si>
  <si>
    <t>Favorite Sport</t>
  </si>
  <si>
    <t>State of Residence</t>
  </si>
  <si>
    <t>Industry</t>
  </si>
  <si>
    <t>Basketball</t>
  </si>
  <si>
    <t>California</t>
  </si>
  <si>
    <t>Technology</t>
  </si>
  <si>
    <t>Football</t>
  </si>
  <si>
    <t>Texas</t>
  </si>
  <si>
    <t>Healthcare</t>
  </si>
  <si>
    <t>Soccer</t>
  </si>
  <si>
    <t>New York</t>
  </si>
  <si>
    <t>Finance</t>
  </si>
  <si>
    <t>Baseball</t>
  </si>
  <si>
    <t>Florida</t>
  </si>
  <si>
    <t>Retail/E-commerce</t>
  </si>
  <si>
    <t>Illinois</t>
  </si>
  <si>
    <t>Education</t>
  </si>
  <si>
    <t>Hockey</t>
  </si>
  <si>
    <t>Massachusetts</t>
  </si>
  <si>
    <t>Auto Racing</t>
  </si>
  <si>
    <t>North Carolina</t>
  </si>
  <si>
    <t>Ohio</t>
  </si>
  <si>
    <t>Pennsylvania</t>
  </si>
  <si>
    <t>Washington</t>
  </si>
  <si>
    <t>Georgia</t>
  </si>
  <si>
    <t>Minnesota</t>
  </si>
  <si>
    <t>Arizona</t>
  </si>
  <si>
    <t>Michigan</t>
  </si>
  <si>
    <t>Oregon</t>
  </si>
  <si>
    <t>Indiana</t>
  </si>
  <si>
    <t>Virginia</t>
  </si>
  <si>
    <t>Colorado</t>
  </si>
  <si>
    <t>Tennessee</t>
  </si>
  <si>
    <t>Missouri</t>
  </si>
  <si>
    <t>Wisconsin</t>
  </si>
  <si>
    <t>Utah</t>
  </si>
  <si>
    <t>New Jersey</t>
  </si>
  <si>
    <t>Maryland</t>
  </si>
  <si>
    <t>Standardize Dates</t>
  </si>
  <si>
    <t>Date</t>
  </si>
  <si>
    <t>June 15th 2025</t>
  </si>
  <si>
    <t>20th of July, 25</t>
  </si>
  <si>
    <t>Wednesday February 28 2024</t>
  </si>
  <si>
    <t>05.25.2024</t>
  </si>
  <si>
    <t>November 11th 2023</t>
  </si>
  <si>
    <t>24th of December, 23</t>
  </si>
  <si>
    <t>Saturday February 14 2026</t>
  </si>
  <si>
    <t>06.30.2026</t>
  </si>
  <si>
    <t>July 4th 2024</t>
  </si>
  <si>
    <t>28th of November, 24</t>
  </si>
  <si>
    <t>5/3/2025</t>
  </si>
  <si>
    <t>05/04/2025</t>
  </si>
  <si>
    <t>2025-05-06</t>
  </si>
  <si>
    <t>10-Jan-2024</t>
  </si>
  <si>
    <t>March 05, 2024</t>
  </si>
  <si>
    <t>12 April 2024</t>
  </si>
  <si>
    <t>8/19/2023</t>
  </si>
  <si>
    <t>09/30/2023</t>
  </si>
  <si>
    <t>2023-10-08</t>
  </si>
  <si>
    <t>01-Jan-2026</t>
  </si>
  <si>
    <t>March 17, 2026</t>
  </si>
  <si>
    <t>1 April 2026</t>
  </si>
  <si>
    <t>9/9/2025</t>
  </si>
  <si>
    <t>10/31/2025</t>
  </si>
  <si>
    <t>2025-12-25</t>
  </si>
  <si>
    <t>Corrected Name</t>
  </si>
  <si>
    <t>Unique Names</t>
  </si>
  <si>
    <t>Corrected Names</t>
  </si>
  <si>
    <t>Standardized Company Names</t>
  </si>
  <si>
    <t>P&amp;G</t>
  </si>
  <si>
    <t>Procter &amp; Gamble Co.</t>
  </si>
  <si>
    <t>Procter and Gamble</t>
  </si>
  <si>
    <t>The Coca Cola Company</t>
  </si>
  <si>
    <t>Coca-Cola Co.</t>
  </si>
  <si>
    <t>Coca Cola, Inc.</t>
  </si>
  <si>
    <t>Intl Business Machines</t>
  </si>
  <si>
    <t>I.B.M.</t>
  </si>
  <si>
    <t>IBM Corp.</t>
  </si>
  <si>
    <t>McDonalds</t>
  </si>
  <si>
    <t>Order #1000: 2 red mens t-shirts size M</t>
  </si>
  <si>
    <t>Order #1001: 2 light blue hoodie size L</t>
  </si>
  <si>
    <t>Order #1002: 4 black socks size 10</t>
  </si>
  <si>
    <t>Order #1003: 4 green cap size adjustable</t>
  </si>
  <si>
    <t>Order #1004: 3 white womens tee size small</t>
  </si>
  <si>
    <t>Order #1005: 5 charcoal elastic joggers size XL</t>
  </si>
  <si>
    <t>Order #1006: 2 navy mens polo size M</t>
  </si>
  <si>
    <t>Order #1007: 3 red dress size 8</t>
  </si>
  <si>
    <t>Order #1008: 1 olive rain jacket size L</t>
  </si>
  <si>
    <t>Order #1009: 2 black beanie size one size</t>
  </si>
  <si>
    <t>Order #1010: 1 dark grey jeans size 32</t>
  </si>
  <si>
    <t>Order #1011: 3 tan chinos size 34x32</t>
  </si>
  <si>
    <t>Order #1012: 4 white tank size S</t>
  </si>
  <si>
    <t>Order #1013: 3 teal shorts size M</t>
  </si>
  <si>
    <t>Order #1014: 1 maroon sweater size L</t>
  </si>
  <si>
    <t>Order #1015: 2 cobalt scarf size adjustable</t>
  </si>
  <si>
    <t>Order #1017: 3 brown boots size 9</t>
  </si>
  <si>
    <t>Order #1019: 4 lemon skirt size 4</t>
  </si>
  <si>
    <t>Order #1020: 4 burgundy hat size adjustable</t>
  </si>
  <si>
    <t>Order #1021: 4 white sneakers size 10</t>
  </si>
  <si>
    <t>Order #1022: 2 black belt size M</t>
  </si>
  <si>
    <t>Order #1023: 3 sapphire dress size 10</t>
  </si>
  <si>
    <t>Order #1024: 2 deep moss cardigan size S</t>
  </si>
  <si>
    <t>Order Details</t>
  </si>
  <si>
    <t>Order ID</t>
  </si>
  <si>
    <t>Qty</t>
  </si>
  <si>
    <t>Color</t>
  </si>
  <si>
    <t>Product Name</t>
  </si>
  <si>
    <t>Size</t>
  </si>
  <si>
    <t>Extract Order Details</t>
  </si>
  <si>
    <t>Order #1016: 5 light pink silk blouse size 6</t>
  </si>
  <si>
    <t>Order #1018: 2 orange tees XL</t>
  </si>
  <si>
    <t>Dr. John A. Smith Jr.</t>
  </si>
  <si>
    <t>Ms Mary-Kate O’Reilly</t>
  </si>
  <si>
    <t>Juan Carlos de la Vega</t>
  </si>
  <si>
    <t>Prof. Chen Li Ming</t>
  </si>
  <si>
    <t>Mrs. Anna Marie Johnson-Smith</t>
  </si>
  <si>
    <t>Sir Ian McKellen III</t>
  </si>
  <si>
    <t>Capt. Jean-Luc Picard</t>
  </si>
  <si>
    <t>Fr. José Antonio de la Cruz</t>
  </si>
  <si>
    <t>The Hon. Maria Elena Garcia</t>
  </si>
  <si>
    <t>Mr. Liam O’Connor Jr.</t>
  </si>
  <si>
    <t>Dr. Emily Rose Thompson</t>
  </si>
  <si>
    <t>Ms Olivia Grace Taylor-Brown</t>
  </si>
  <si>
    <t>Mr. Noah William Lee</t>
  </si>
  <si>
    <t>Mrs. Isabella Sofia Martinez</t>
  </si>
  <si>
    <t>Rev. Benjamin Lee Carter II</t>
  </si>
  <si>
    <t>Dr. Ethan Michael White</t>
  </si>
  <si>
    <t>Sir Lucas Daniel Thompson-Wright</t>
  </si>
  <si>
    <t>Ms Ava Marie-Claire Dubois</t>
  </si>
  <si>
    <t>Mr. Henry John Paul Stevens</t>
  </si>
  <si>
    <t>Lady Amelia Rose de Beaumont</t>
  </si>
  <si>
    <t>Dr. Mason Oliver Smithson</t>
  </si>
  <si>
    <t>Prof. Harper Lee Johnson</t>
  </si>
  <si>
    <t>Mr. Jack Ryan McAllister</t>
  </si>
  <si>
    <t>Full Name</t>
  </si>
  <si>
    <t>Title</t>
  </si>
  <si>
    <t>Suffix</t>
  </si>
  <si>
    <t>First Name</t>
  </si>
  <si>
    <t>Middle Name/Initial</t>
  </si>
  <si>
    <t>Last Name</t>
  </si>
  <si>
    <t>Alexander James van der Meer</t>
  </si>
  <si>
    <t>Complex Name Splitting</t>
  </si>
  <si>
    <t>Issue</t>
  </si>
  <si>
    <t>CS46971</t>
  </si>
  <si>
    <t>CS76430</t>
  </si>
  <si>
    <t>CS42288</t>
  </si>
  <si>
    <t>CS86248</t>
  </si>
  <si>
    <t>CS73697</t>
  </si>
  <si>
    <t>CS19556</t>
  </si>
  <si>
    <t>CS87266</t>
  </si>
  <si>
    <t>CS31795</t>
  </si>
  <si>
    <t>CS85828</t>
  </si>
  <si>
    <t>CS44188</t>
  </si>
  <si>
    <t>CS50702</t>
  </si>
  <si>
    <t>CS27330</t>
  </si>
  <si>
    <t>CS50936</t>
  </si>
  <si>
    <t>CS43519</t>
  </si>
  <si>
    <t>CS59804</t>
  </si>
  <si>
    <t>CS33917</t>
  </si>
  <si>
    <t>CS19467</t>
  </si>
  <si>
    <t>CS68782</t>
  </si>
  <si>
    <t>CS25917</t>
  </si>
  <si>
    <t>CS58768</t>
  </si>
  <si>
    <t>CS89925</t>
  </si>
  <si>
    <t>CS32956</t>
  </si>
  <si>
    <t>Categories</t>
  </si>
  <si>
    <t>Billing</t>
  </si>
  <si>
    <t>Technical</t>
  </si>
  <si>
    <t>Shipping</t>
  </si>
  <si>
    <t>Other</t>
  </si>
  <si>
    <t>I can’t log in to my account on mobile</t>
  </si>
  <si>
    <t>The app crashes when I press Checkout</t>
  </si>
  <si>
    <t>2FA code never arrives to my phone</t>
  </si>
  <si>
    <t>Your website is down for me right now</t>
  </si>
  <si>
    <t>Error 500 appears when I open my dashboard</t>
  </si>
  <si>
    <t>Search bar does nothing when clicked</t>
  </si>
  <si>
    <t>When will order #552 ship out?</t>
  </si>
  <si>
    <t>Package says delivered but it isn’t here</t>
  </si>
  <si>
    <t>UPS tracking hasn’t moved in three days</t>
  </si>
  <si>
    <t>Driver left the parcel at the wrong door</t>
  </si>
  <si>
    <t>I was charged twice on my credit card</t>
  </si>
  <si>
    <t>How do I update the payment method on file?</t>
  </si>
  <si>
    <t>Please cancel my subscription renewal</t>
  </si>
  <si>
    <t>Can I get a refund for last month?</t>
  </si>
  <si>
    <t>My invoice total looks incorrect</t>
  </si>
  <si>
    <t>Need a copy of the invoice for accounting</t>
  </si>
  <si>
    <t>Thanks—everything arrived perfectly!</t>
  </si>
  <si>
    <t>Love the new design of the homepage</t>
  </si>
  <si>
    <t>Great customer service from your team</t>
  </si>
  <si>
    <t>Do you offer discounts for students?</t>
  </si>
  <si>
    <t>Where can I read your return policy?</t>
  </si>
  <si>
    <t>Is there a phone number I can call?</t>
  </si>
  <si>
    <t>Categorize Issues</t>
  </si>
  <si>
    <t>Product</t>
  </si>
  <si>
    <t>Standardized Name</t>
  </si>
  <si>
    <t>Apple iPhone 15</t>
  </si>
  <si>
    <t>iPhone 15 by Apple</t>
  </si>
  <si>
    <t>Apple iPhone-15</t>
  </si>
  <si>
    <t>iPhone 015 (Apple)</t>
  </si>
  <si>
    <t>Apple i Phone 15</t>
  </si>
  <si>
    <t>Apple iPhone 14</t>
  </si>
  <si>
    <t>iPhone 14 by Apple</t>
  </si>
  <si>
    <t>Apple iPhone-14</t>
  </si>
  <si>
    <t>iPhone 014 (Apple)</t>
  </si>
  <si>
    <t>Apple i Phone 14</t>
  </si>
  <si>
    <t>Samsung Galaxy S24</t>
  </si>
  <si>
    <t>Galaxy S-24 by Samsung</t>
  </si>
  <si>
    <t>S24 Galaxy (Samsung)</t>
  </si>
  <si>
    <t>Samsung Galaxy-S24</t>
  </si>
  <si>
    <t>The Samsung Galaxy S 24</t>
  </si>
  <si>
    <t>Samsung Galaxy S23</t>
  </si>
  <si>
    <t>Galaxy S-23 by Samsung</t>
  </si>
  <si>
    <t>S23 Galaxy (Samsung)</t>
  </si>
  <si>
    <t>Samsung Galaxy-S23</t>
  </si>
  <si>
    <t>The Samsung Galaxy S 23</t>
  </si>
  <si>
    <t>Google Pixel 8</t>
  </si>
  <si>
    <t>Pixel 8 by Google</t>
  </si>
  <si>
    <t>Semantic Duplicates</t>
  </si>
  <si>
    <t>Table of Contents</t>
  </si>
  <si>
    <t>Potluck</t>
  </si>
  <si>
    <t>Trip Planner</t>
  </si>
  <si>
    <t>Complex Names</t>
  </si>
  <si>
    <t>Company Names</t>
  </si>
  <si>
    <t>Description</t>
  </si>
  <si>
    <t>Amount</t>
  </si>
  <si>
    <t>STARBUCKS #0412 SAN DIEGO CA</t>
  </si>
  <si>
    <t>TST*IN-N-OUT BURGER 178</t>
  </si>
  <si>
    <t>UBER TRIP HELP.UBER.COM</t>
  </si>
  <si>
    <t>UBER EATS HELP.UBER.COM</t>
  </si>
  <si>
    <t>CHEVRON 020394 SAN DIEGO</t>
  </si>
  <si>
    <t>SHELL OIL 1234567</t>
  </si>
  <si>
    <t>SAFEWAY #1932</t>
  </si>
  <si>
    <t>TRADER JOE'S #091</t>
  </si>
  <si>
    <t>COSTCO WHOLESALE</t>
  </si>
  <si>
    <t>AMZN Mktp US*2H3JK</t>
  </si>
  <si>
    <t>AMAZON DIGITAL SVCS</t>
  </si>
  <si>
    <t>NETFLIX.COM</t>
  </si>
  <si>
    <t>SPOTIFY</t>
  </si>
  <si>
    <t>APPLE.COM/BILL</t>
  </si>
  <si>
    <t>THE HOME DEPOT #6672</t>
  </si>
  <si>
    <t>LOWE'S #00412</t>
  </si>
  <si>
    <t>PG&amp;E PAYMENT</t>
  </si>
  <si>
    <t>AT&amp;T*BILL PAYMENT</t>
  </si>
  <si>
    <t>CVS PHARMACY 07466</t>
  </si>
  <si>
    <t>DELTA AIR 0061234567890</t>
  </si>
  <si>
    <t>MARRIOTT HOTEL #SD123</t>
  </si>
  <si>
    <t>VENMO CASHOUT</t>
  </si>
  <si>
    <t>IRS TAX REFUND</t>
  </si>
  <si>
    <t>Groceries</t>
  </si>
  <si>
    <t>Dining</t>
  </si>
  <si>
    <t>Coffee</t>
  </si>
  <si>
    <t>Gas</t>
  </si>
  <si>
    <t>Transport/Rideshare</t>
  </si>
  <si>
    <t>Utilities</t>
  </si>
  <si>
    <t>Streaming/Subscriptions</t>
  </si>
  <si>
    <t>Shopping</t>
  </si>
  <si>
    <t>Travel</t>
  </si>
  <si>
    <t>Lodging</t>
  </si>
  <si>
    <t>Entertainment</t>
  </si>
  <si>
    <t>Home Improvement</t>
  </si>
  <si>
    <t>Income/Refund</t>
  </si>
  <si>
    <t>Fees</t>
  </si>
  <si>
    <t>Uncategorized</t>
  </si>
  <si>
    <t>Bank Statement</t>
  </si>
  <si>
    <t>Category List</t>
  </si>
  <si>
    <t>Jordan Rodriguez</t>
  </si>
  <si>
    <t>Monitor</t>
  </si>
  <si>
    <t>Quinn Brown</t>
  </si>
  <si>
    <t>Blake Moore</t>
  </si>
  <si>
    <t>Keyboard, Laptop</t>
  </si>
  <si>
    <t>Morgan Jones</t>
  </si>
  <si>
    <t>Dock, Keyboard</t>
  </si>
  <si>
    <t>Harper Garcia</t>
  </si>
  <si>
    <t>Laptop</t>
  </si>
  <si>
    <t>Arden Wilson</t>
  </si>
  <si>
    <t>Dock</t>
  </si>
  <si>
    <t>Skyler Williams</t>
  </si>
  <si>
    <t>Keyboard</t>
  </si>
  <si>
    <t>Rowan Anderson</t>
  </si>
  <si>
    <t>Taylor Perez</t>
  </si>
  <si>
    <t>Mouse</t>
  </si>
  <si>
    <t>Dakota Robinson</t>
  </si>
  <si>
    <t>Ari Wilson</t>
  </si>
  <si>
    <t>Remy Johnson</t>
  </si>
  <si>
    <t>Keyboard, Monitor</t>
  </si>
  <si>
    <t>Avery Clark</t>
  </si>
  <si>
    <t>Dock, Keyboard, Laptop</t>
  </si>
  <si>
    <t>Skyler Lewis</t>
  </si>
  <si>
    <t>Blake Lee</t>
  </si>
  <si>
    <t>Finley Wilson</t>
  </si>
  <si>
    <t>Dock, Laptop</t>
  </si>
  <si>
    <t>Elliot Harris</t>
  </si>
  <si>
    <t>Finley Rodriguez</t>
  </si>
  <si>
    <t>Jamie Moore</t>
  </si>
  <si>
    <t>Laptop, Monitor</t>
  </si>
  <si>
    <t>Skyler Jackson</t>
  </si>
  <si>
    <t>Laptop, Mouse</t>
  </si>
  <si>
    <t>Kendall Williams</t>
  </si>
  <si>
    <t>Keyboard, Laptop, Mouse</t>
  </si>
  <si>
    <t>Parker Gonzalez</t>
  </si>
  <si>
    <t>Rowan Thomas</t>
  </si>
  <si>
    <t>Riley Moore</t>
  </si>
  <si>
    <t>Jordan Smith</t>
  </si>
  <si>
    <t>Avery Smith</t>
  </si>
  <si>
    <t>Hayden Lee</t>
  </si>
  <si>
    <t>Sage Williams</t>
  </si>
  <si>
    <t>Keyboard, Laptop, Monitor</t>
  </si>
  <si>
    <t>Hayden Lewis</t>
  </si>
  <si>
    <t>Blake Thompson</t>
  </si>
  <si>
    <t>Quinn Thomas</t>
  </si>
  <si>
    <t>Jamie Wilson</t>
  </si>
  <si>
    <t>Taylor Thompson</t>
  </si>
  <si>
    <t>Parker White</t>
  </si>
  <si>
    <t>Tatum Taylor</t>
  </si>
  <si>
    <t>Riley Robinson</t>
  </si>
  <si>
    <t>Keyboard, Monitor, Mouse</t>
  </si>
  <si>
    <t>Jamie Taylor</t>
  </si>
  <si>
    <t>Dakota Jackson</t>
  </si>
  <si>
    <t>Rowan Jones</t>
  </si>
  <si>
    <t>Reese Ramirez</t>
  </si>
  <si>
    <t>Dakota Harris</t>
  </si>
  <si>
    <t>Cameron Hernandez</t>
  </si>
  <si>
    <t>Cameron Brown</t>
  </si>
  <si>
    <t>Jamie Williams</t>
  </si>
  <si>
    <t>Dock, Mouse</t>
  </si>
  <si>
    <t>Avery Lewis</t>
  </si>
  <si>
    <t>Jordan Taylor</t>
  </si>
  <si>
    <t>Cameron Davis</t>
  </si>
  <si>
    <t>Quinn Jackson</t>
  </si>
  <si>
    <t>Sage Hernandez</t>
  </si>
  <si>
    <t>Arden Sanchez</t>
  </si>
  <si>
    <t>Customer</t>
  </si>
  <si>
    <t>Promotional Line for Email</t>
  </si>
  <si>
    <t>Purchased Items</t>
  </si>
  <si>
    <t>Email</t>
  </si>
  <si>
    <t>1 Bag</t>
  </si>
  <si>
    <t>2 lbs</t>
  </si>
  <si>
    <t>1 loaf</t>
  </si>
  <si>
    <t>1 gal</t>
  </si>
  <si>
    <t>.5 lb</t>
  </si>
  <si>
    <t>Lamb Shank</t>
  </si>
  <si>
    <t>LEGO starship, a robot building kit, and a science book are all on Kevin's list.</t>
  </si>
  <si>
    <t>Senior Project Manager (Contractor)</t>
  </si>
  <si>
    <t>Lead Software Engineer - Fixed-term</t>
  </si>
  <si>
    <t>VP, Marketing (Interim)</t>
  </si>
  <si>
    <t>Junior Data Analyst (Temp)</t>
  </si>
  <si>
    <t>Sr. Product Manager (Consultant)</t>
  </si>
  <si>
    <t>Job Titles Standardization</t>
  </si>
  <si>
    <t>Job Title</t>
  </si>
  <si>
    <t>Head of Customer Success (Seasonal)</t>
  </si>
  <si>
    <t>Associate Financial Analyst - Part-time</t>
  </si>
  <si>
    <t>Principal UX Designer (Freelance)</t>
  </si>
  <si>
    <t>Acting Chief Technology Officer</t>
  </si>
  <si>
    <t>Senior Legal Counsel (Contract)</t>
  </si>
  <si>
    <t>Lead Database Administrator (Temp)</t>
  </si>
  <si>
    <t>Junior Graphic Designer - Internship</t>
  </si>
  <si>
    <t>Acting Head of Operations</t>
  </si>
  <si>
    <t>Principal Systems Architect (Consultant)</t>
  </si>
  <si>
    <t>VP, Business Development (Contractor)</t>
  </si>
  <si>
    <t>Assistant Research Scientist - Fixed-term</t>
  </si>
  <si>
    <t>Senior Accountant (Seasonal)</t>
  </si>
  <si>
    <t>Acting Director of Communications</t>
  </si>
  <si>
    <t>Junior Content Writer - Internship</t>
  </si>
  <si>
    <t>Interim Sales Director</t>
  </si>
  <si>
    <t>Principal Data Scientist (Consultant)</t>
  </si>
  <si>
    <t>Job Title (Clean)</t>
  </si>
  <si>
    <t>Address Cleanup</t>
  </si>
  <si>
    <t>Street Address</t>
  </si>
  <si>
    <t>123 MAIN ST, apt #5</t>
  </si>
  <si>
    <t>44 Elm Street Suite 200</t>
  </si>
  <si>
    <t>9-b oak av., Unit 3</t>
  </si>
  <si>
    <t>777 broadway floor 12</t>
  </si>
  <si>
    <t>1600 Pennsylvania Avenue Northwest</t>
  </si>
  <si>
    <t>82 W 5th street apt. 4B</t>
  </si>
  <si>
    <t>4500 sunrise blvd., suite 105</t>
  </si>
  <si>
    <t>75 Maple ave unit #7</t>
  </si>
  <si>
    <t>302 East Main ST., Floor 3</t>
  </si>
  <si>
    <t>18-b pine drive apt A</t>
  </si>
  <si>
    <t>600 Market Street, suite 2200</t>
  </si>
  <si>
    <t>2100 First AVENUE nw</t>
  </si>
  <si>
    <t>97 Oakwood blvd., unit 12</t>
  </si>
  <si>
    <t>411 west 8th street floor #2</t>
  </si>
  <si>
    <t>22-b cherry ln., Apt. C</t>
  </si>
  <si>
    <t>4801 capital circle northeast</t>
  </si>
  <si>
    <t>1590 Harbor view rd., Ste. 14</t>
  </si>
  <si>
    <t>525 broad st. unit #5A</t>
  </si>
  <si>
    <t>81 East River drive, floor 7</t>
  </si>
  <si>
    <t>3A park ave apt #21</t>
  </si>
  <si>
    <t>Street Address (Clean)</t>
  </si>
  <si>
    <t>Job Titles</t>
  </si>
  <si>
    <t>Text Parsing Mulitple Columns</t>
  </si>
  <si>
    <t>Items Only</t>
  </si>
  <si>
    <t>Chris asked for: a drum set | guitar | microphone</t>
  </si>
  <si>
    <t>Amanda would like a pony; a magic kit; and a new bicycle.</t>
  </si>
  <si>
    <t>MM/DD/YYYY</t>
  </si>
  <si>
    <t>Senior Financial Analyst</t>
  </si>
  <si>
    <t>Jr. Accountant</t>
  </si>
  <si>
    <t>Product Manager</t>
  </si>
  <si>
    <t>Products</t>
  </si>
  <si>
    <t>Dock, Keyboard, Monitor</t>
  </si>
  <si>
    <t>Dock, Laptop, Mouse</t>
  </si>
  <si>
    <t>Laptop, Monitor, Mouse</t>
  </si>
  <si>
    <t>Dock, Monitor</t>
  </si>
  <si>
    <t>Dock, Monitor, Mouse</t>
  </si>
  <si>
    <t>Dock, Keyboard, Mouse</t>
  </si>
  <si>
    <t>French</t>
  </si>
  <si>
    <t>Source</t>
  </si>
  <si>
    <t>Categorize Bank Statements</t>
  </si>
  <si>
    <t>1. Bank Statement</t>
  </si>
  <si>
    <t>2. Category Mapping Table</t>
  </si>
  <si>
    <t>3. COPILOT Categorization Helper</t>
  </si>
  <si>
    <t>Jon Acampora | Excel Campus</t>
  </si>
  <si>
    <t>Source:</t>
  </si>
  <si>
    <t>https://www.excelcampus.com/copilot-function-example-file/</t>
  </si>
  <si>
    <t>Confidence Rating</t>
  </si>
  <si>
    <t>Mr. John Paul Michael Jones</t>
  </si>
  <si>
    <t>David L. Bowie</t>
  </si>
  <si>
    <t>COPILOT Function Explained</t>
  </si>
  <si>
    <t>Prompt AI language model to analyze spreadsheet data and return results to a cell or spill range.</t>
  </si>
  <si>
    <t>Signature</t>
  </si>
  <si>
    <t>Regular functions and features of Excel can't solve your problem.</t>
  </si>
  <si>
    <t>Looking for subjective, random, or non-deterministic results.</t>
  </si>
  <si>
    <t>When to use =COPILOT</t>
  </si>
  <si>
    <t>When NOT to use =COPILOT</t>
  </si>
  <si>
    <t>You can't manually validate the results.</t>
  </si>
  <si>
    <r>
      <rPr>
        <b/>
        <sz val="12"/>
        <color theme="0"/>
        <rFont val="Aptos Narrow"/>
        <family val="2"/>
        <scheme val="minor"/>
      </rPr>
      <t>Best for analysis on text.</t>
    </r>
    <r>
      <rPr>
        <sz val="12"/>
        <color theme="0"/>
        <rFont val="Aptos Narrow"/>
        <family val="2"/>
        <scheme val="minor"/>
      </rPr>
      <t xml:space="preserve"> Sentiment analysis, text parsing, data conversions, etc.</t>
    </r>
  </si>
  <si>
    <r>
      <rPr>
        <b/>
        <sz val="12"/>
        <color theme="0"/>
        <rFont val="Aptos Narrow"/>
        <family val="2"/>
        <scheme val="minor"/>
      </rPr>
      <t>Not good for numeric calculations</t>
    </r>
    <r>
      <rPr>
        <sz val="12"/>
        <color theme="0"/>
        <rFont val="Aptos Narrow"/>
        <family val="2"/>
        <scheme val="minor"/>
      </rPr>
      <t xml:space="preserve"> like sum, average, count, running totals, etc.</t>
    </r>
  </si>
  <si>
    <t>Appetizer</t>
  </si>
  <si>
    <t>Dessert</t>
  </si>
  <si>
    <t>Side Dish</t>
  </si>
  <si>
    <t>Main Course</t>
  </si>
  <si>
    <t>Column1</t>
  </si>
  <si>
    <t>Confirmed Count</t>
  </si>
  <si>
    <t>Suggested Count</t>
  </si>
  <si>
    <t>Beverage</t>
  </si>
  <si>
    <t>Table</t>
  </si>
  <si>
    <t>Reason</t>
  </si>
  <si>
    <t>BC-1</t>
  </si>
  <si>
    <t>BC-2</t>
  </si>
  <si>
    <t>BC-3</t>
  </si>
  <si>
    <t>BC-4</t>
  </si>
  <si>
    <t>BC-5</t>
  </si>
  <si>
    <t>BC-6</t>
  </si>
  <si>
    <t>BC-7</t>
  </si>
  <si>
    <t>BC-8</t>
  </si>
  <si>
    <t>BC-9</t>
  </si>
  <si>
    <t>BC-10</t>
  </si>
  <si>
    <t>BC-11</t>
  </si>
  <si>
    <t>BC-12</t>
  </si>
  <si>
    <t>BC-13</t>
  </si>
  <si>
    <t>BC-14</t>
  </si>
  <si>
    <t>BC-15</t>
  </si>
  <si>
    <t>BC-16</t>
  </si>
  <si>
    <t>BC-17</t>
  </si>
  <si>
    <t>BC-18</t>
  </si>
  <si>
    <t>BC-19</t>
  </si>
  <si>
    <t>BC-20</t>
  </si>
  <si>
    <t>BC-21</t>
  </si>
  <si>
    <t>BC-22</t>
  </si>
  <si>
    <t>BC-23</t>
  </si>
  <si>
    <t>BC-24</t>
  </si>
  <si>
    <t>BC-25</t>
  </si>
  <si>
    <t>BC-26</t>
  </si>
  <si>
    <t>BC-27</t>
  </si>
  <si>
    <t>BC-28</t>
  </si>
  <si>
    <t>BC-29</t>
  </si>
  <si>
    <t>BC-30</t>
  </si>
  <si>
    <t>=COPILOT("Please split the following names: ",B4:B28,"Into these columns. ",C3:G3,"If a component doesn't exist, you can skip that cell. Do not repeat the header row.")</t>
  </si>
  <si>
    <t>Data Cleanup&gt;&gt;</t>
  </si>
  <si>
    <t xml:space="preserve">COPILOT Function Explained </t>
  </si>
  <si>
    <t>Chloe would be happy with a jewelry making kit a diary and some nice pens.</t>
  </si>
  <si>
    <t>Michael's list includes: video game console headphones and a soccer ball.</t>
  </si>
  <si>
    <t>Simple Example</t>
  </si>
  <si>
    <t>Learn how to get started:</t>
  </si>
  <si>
    <t>https://aka.ms/Copilot/ExcelGetStarted</t>
  </si>
  <si>
    <t>Resources</t>
  </si>
  <si>
    <t>Try Copilot in Excel:</t>
  </si>
  <si>
    <t>https://aka.ms/TryCopilotExcel</t>
  </si>
  <si>
    <t>COPILOT Function Help Page:</t>
  </si>
  <si>
    <t>COPILOT Function - Microsoft Support</t>
  </si>
  <si>
    <t>Https://forms.office.com/r/tpYmdmtzP3</t>
  </si>
  <si>
    <t>Microsoft Feedback Form:</t>
  </si>
  <si>
    <t>File Author:</t>
  </si>
  <si>
    <t>Website:</t>
  </si>
  <si>
    <t>https://www.excelcampus.com</t>
  </si>
  <si>
    <t>YouTube Channel:</t>
  </si>
  <si>
    <t>https://www.youtube.com/user/ExcelCampus</t>
  </si>
  <si>
    <r>
      <t>=COPILOT(</t>
    </r>
    <r>
      <rPr>
        <sz val="12"/>
        <color rgb="FF0070C0"/>
        <rFont val="Aptos Narrow"/>
        <family val="2"/>
        <scheme val="minor"/>
      </rPr>
      <t>prompt_part1</t>
    </r>
    <r>
      <rPr>
        <sz val="12"/>
        <color theme="1"/>
        <rFont val="Aptos Narrow"/>
        <family val="2"/>
        <scheme val="minor"/>
      </rPr>
      <t>,</t>
    </r>
    <r>
      <rPr>
        <sz val="12"/>
        <color rgb="FFC00000"/>
        <rFont val="Aptos Narrow"/>
        <family val="2"/>
        <scheme val="minor"/>
      </rPr>
      <t xml:space="preserve"> [context1]</t>
    </r>
    <r>
      <rPr>
        <sz val="12"/>
        <color theme="1"/>
        <rFont val="Aptos Narrow"/>
        <family val="2"/>
        <scheme val="minor"/>
      </rPr>
      <t>,</t>
    </r>
    <r>
      <rPr>
        <sz val="12"/>
        <color theme="0" tint="-0.34998626667073579"/>
        <rFont val="Aptos Narrow"/>
        <family val="2"/>
        <scheme val="minor"/>
      </rPr>
      <t>[prompt_part2], [context1],…</t>
    </r>
    <r>
      <rPr>
        <sz val="12"/>
        <color theme="1"/>
        <rFont val="Aptos Narrow"/>
        <family val="2"/>
        <scheme val="minor"/>
      </rPr>
      <t>)</t>
    </r>
  </si>
  <si>
    <t>Jonny wants a bike, remote control car, and football.</t>
  </si>
  <si>
    <t>Hot Dogs</t>
  </si>
  <si>
    <t>1 bag</t>
  </si>
  <si>
    <t>Customized Promotional Emails</t>
  </si>
  <si>
    <t>Watch the Replay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</si>
</sst>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4" tint="-0.499984740745262"/>
      <name val="Aptos Narrow"/>
      <family val="2"/>
      <scheme val="minor"/>
    </font>
    <font>
      <b/>
      <sz val="16"/>
      <color theme="4" tint="-0.499984740745262"/>
      <name val="Aptos Narrow"/>
      <family val="2"/>
      <scheme val="minor"/>
    </font>
    <font>
      <sz val="8"/>
      <name val="Aptos Narrow"/>
      <family val="2"/>
      <scheme val="minor"/>
    </font>
    <font>
      <sz val="14"/>
      <color rgb="FFFFC000"/>
      <name val="Aptos Narrow"/>
      <family val="2"/>
      <scheme val="minor"/>
    </font>
    <font>
      <u/>
      <sz val="11"/>
      <color theme="10"/>
      <name val="Aptos Narrow"/>
      <family val="2"/>
      <scheme val="minor"/>
    </font>
    <font>
      <b/>
      <sz val="13"/>
      <color theme="1"/>
      <name val="Aptos Narrow"/>
      <family val="2"/>
      <scheme val="minor"/>
    </font>
    <font>
      <sz val="14"/>
      <color theme="1"/>
      <name val="Aptos Narrow"/>
      <family val="2"/>
      <scheme val="minor"/>
    </font>
    <font>
      <sz val="12"/>
      <color theme="1"/>
      <name val="Aptos Narrow"/>
      <family val="2"/>
      <scheme val="minor"/>
    </font>
    <font>
      <b/>
      <sz val="14"/>
      <color theme="1"/>
      <name val="Aptos Narrow"/>
      <family val="2"/>
      <scheme val="minor"/>
    </font>
    <font>
      <sz val="12"/>
      <color rgb="FF0070C0"/>
      <name val="Aptos Narrow"/>
      <family val="2"/>
      <scheme val="minor"/>
    </font>
    <font>
      <sz val="12"/>
      <color rgb="FFC00000"/>
      <name val="Aptos Narrow"/>
      <family val="2"/>
      <scheme val="minor"/>
    </font>
    <font>
      <sz val="11"/>
      <color theme="0" tint="-0.34998626667073579"/>
      <name val="Aptos Narrow"/>
      <family val="2"/>
      <scheme val="minor"/>
    </font>
    <font>
      <sz val="12"/>
      <color theme="0"/>
      <name val="Aptos Narrow"/>
      <family val="2"/>
      <scheme val="minor"/>
    </font>
    <font>
      <b/>
      <sz val="12"/>
      <color theme="0"/>
      <name val="Aptos Narrow"/>
      <family val="2"/>
      <scheme val="minor"/>
    </font>
    <font>
      <b/>
      <sz val="11"/>
      <color rgb="FF000000"/>
      <name val="Aptos"/>
      <family val="2"/>
    </font>
    <font>
      <sz val="12"/>
      <color theme="0" tint="-0.34998626667073579"/>
      <name val="Aptos Narrow"/>
      <family val="2"/>
      <scheme val="minor"/>
    </font>
    <font>
      <b/>
      <u/>
      <sz val="20"/>
      <color theme="0"/>
      <name val="Aptos Narrow"/>
      <family val="2"/>
      <scheme val="minor"/>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4"/>
        <bgColor theme="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4" tint="0.79998168889431442"/>
        <bgColor indexed="64"/>
      </patternFill>
    </fill>
    <fill>
      <gradientFill degree="45">
        <stop position="0">
          <color rgb="FF0070C0"/>
        </stop>
        <stop position="1">
          <color theme="8"/>
        </stop>
      </gradientFill>
    </fill>
    <fill>
      <patternFill patternType="solid">
        <fgColor rgb="FF2E3A4B"/>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4"/>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style="thin">
        <color theme="4" tint="0.39997558519241921"/>
      </top>
      <bottom style="thin">
        <color theme="4" tint="0.39994506668294322"/>
      </bottom>
      <diagonal/>
    </border>
    <border>
      <left/>
      <right style="thin">
        <color theme="4" tint="0.39997558519241921"/>
      </right>
      <top style="thin">
        <color theme="4" tint="0.39997558519241921"/>
      </top>
      <bottom style="thin">
        <color theme="4" tint="0.3999450666829432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4" fontId="1" fillId="0" borderId="0" applyFont="0" applyFill="0" applyBorder="0" applyAlignment="0" applyProtection="0"/>
    <xf numFmtId="0" fontId="22" fillId="0" borderId="0" applyNumberFormat="0" applyFill="0" applyBorder="0" applyAlignment="0" applyProtection="0"/>
  </cellStyleXfs>
  <cellXfs count="48">
    <xf numFmtId="0" fontId="0" fillId="0" borderId="0" xfId="0"/>
    <xf numFmtId="0" fontId="16" fillId="0" borderId="0" xfId="0" applyFont="1"/>
    <xf numFmtId="0" fontId="16" fillId="33" borderId="0" xfId="0" applyFont="1" applyFill="1"/>
    <xf numFmtId="0" fontId="16" fillId="34" borderId="0" xfId="0" applyFont="1" applyFill="1"/>
    <xf numFmtId="0" fontId="18" fillId="36" borderId="10" xfId="0" applyFont="1" applyFill="1" applyBorder="1"/>
    <xf numFmtId="0" fontId="19" fillId="36" borderId="10" xfId="0" applyFont="1" applyFill="1" applyBorder="1"/>
    <xf numFmtId="0" fontId="16" fillId="35" borderId="0" xfId="0" applyFont="1" applyFill="1"/>
    <xf numFmtId="0" fontId="16" fillId="37" borderId="0" xfId="0" applyFont="1" applyFill="1"/>
    <xf numFmtId="0" fontId="0" fillId="39" borderId="0" xfId="0" applyFill="1"/>
    <xf numFmtId="0" fontId="16" fillId="39" borderId="0" xfId="0" applyFont="1" applyFill="1"/>
    <xf numFmtId="0" fontId="13" fillId="38" borderId="11" xfId="0" applyFont="1" applyFill="1" applyBorder="1"/>
    <xf numFmtId="0" fontId="13" fillId="38" borderId="12" xfId="0" applyFont="1" applyFill="1" applyBorder="1"/>
    <xf numFmtId="0" fontId="0" fillId="0" borderId="11" xfId="0" applyBorder="1"/>
    <xf numFmtId="0" fontId="0" fillId="0" borderId="12" xfId="0" applyBorder="1" applyAlignment="1">
      <alignment wrapText="1"/>
    </xf>
    <xf numFmtId="0" fontId="0" fillId="0" borderId="13" xfId="0" applyBorder="1"/>
    <xf numFmtId="0" fontId="0" fillId="0" borderId="14" xfId="0" applyBorder="1" applyAlignment="1">
      <alignment wrapText="1"/>
    </xf>
    <xf numFmtId="0" fontId="0" fillId="0" borderId="12" xfId="0" applyBorder="1"/>
    <xf numFmtId="0" fontId="21" fillId="0" borderId="12" xfId="0" applyFont="1" applyBorder="1"/>
    <xf numFmtId="0" fontId="0" fillId="0" borderId="14" xfId="0" applyBorder="1"/>
    <xf numFmtId="0" fontId="21" fillId="0" borderId="14" xfId="0" applyFont="1" applyBorder="1"/>
    <xf numFmtId="0" fontId="16" fillId="40" borderId="0" xfId="0" applyFont="1" applyFill="1"/>
    <xf numFmtId="0" fontId="16" fillId="41" borderId="0" xfId="0" applyFont="1" applyFill="1"/>
    <xf numFmtId="14" fontId="0" fillId="0" borderId="0" xfId="0" applyNumberFormat="1"/>
    <xf numFmtId="0" fontId="16" fillId="42" borderId="0" xfId="0" applyFont="1" applyFill="1"/>
    <xf numFmtId="0" fontId="0" fillId="0" borderId="0" xfId="0" quotePrefix="1"/>
    <xf numFmtId="0" fontId="23" fillId="0" borderId="0" xfId="0" applyFont="1"/>
    <xf numFmtId="0" fontId="22" fillId="0" borderId="0" xfId="43"/>
    <xf numFmtId="44" fontId="0" fillId="0" borderId="0" xfId="42" applyFont="1"/>
    <xf numFmtId="44" fontId="0" fillId="0" borderId="0" xfId="42" applyFont="1" applyFill="1" applyBorder="1"/>
    <xf numFmtId="0" fontId="24" fillId="0" borderId="0" xfId="0" applyFont="1"/>
    <xf numFmtId="0" fontId="16" fillId="43" borderId="0" xfId="0" applyFont="1" applyFill="1"/>
    <xf numFmtId="0" fontId="0" fillId="0" borderId="0" xfId="0" applyAlignment="1">
      <alignment wrapText="1"/>
    </xf>
    <xf numFmtId="0" fontId="26" fillId="0" borderId="0" xfId="0" applyFont="1"/>
    <xf numFmtId="0" fontId="25" fillId="0" borderId="0" xfId="0" quotePrefix="1" applyFont="1"/>
    <xf numFmtId="0" fontId="25" fillId="0" borderId="0" xfId="0" applyFont="1"/>
    <xf numFmtId="0" fontId="29" fillId="0" borderId="0" xfId="0" applyFont="1">
      <extLst>
        <ext xmlns:xfpb="http://schemas.microsoft.com/office/spreadsheetml/2022/featurepropertybag" uri="{C7286773-470A-42A8-94C5-96B5CB345126}">
          <xfpb:xfComplement i="0"/>
        </ext>
      </extLst>
    </xf>
    <xf numFmtId="0" fontId="30" fillId="0" borderId="0" xfId="0" applyFont="1"/>
    <xf numFmtId="0" fontId="0" fillId="0" borderId="12" xfId="0" quotePrefix="1" applyBorder="1"/>
    <xf numFmtId="0" fontId="0" fillId="35" borderId="0" xfId="0" applyFill="1"/>
    <xf numFmtId="0" fontId="0" fillId="0" borderId="15" xfId="0" applyBorder="1"/>
    <xf numFmtId="0" fontId="16" fillId="44" borderId="15" xfId="0" applyFont="1" applyFill="1" applyBorder="1"/>
    <xf numFmtId="0" fontId="13" fillId="45" borderId="0" xfId="0" applyFont="1" applyFill="1"/>
    <xf numFmtId="16" fontId="0" fillId="0" borderId="0" xfId="0" applyNumberFormat="1"/>
    <xf numFmtId="0" fontId="32" fillId="0" borderId="0" xfId="0" applyFont="1"/>
    <xf numFmtId="0" fontId="22" fillId="0" borderId="0" xfId="43" applyAlignment="1">
      <alignment wrapText="1"/>
    </xf>
    <xf numFmtId="0" fontId="16" fillId="41" borderId="15" xfId="0" applyFont="1" applyFill="1" applyBorder="1"/>
    <xf numFmtId="0" fontId="0" fillId="46" borderId="0" xfId="0" applyFill="1"/>
    <xf numFmtId="0" fontId="34" fillId="46" borderId="0" xfId="43" applyFont="1" applyFill="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42"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0">
    <dxf>
      <font>
        <color rgb="FF9C0006"/>
      </font>
      <fill>
        <patternFill>
          <bgColor rgb="FFFFC7CE"/>
        </patternFill>
      </fill>
    </dxf>
    <dxf>
      <font>
        <color theme="6"/>
      </font>
      <fill>
        <patternFill>
          <bgColor theme="6" tint="0.79998168889431442"/>
        </patternFill>
      </fill>
    </dxf>
    <dxf>
      <font>
        <color theme="1"/>
      </font>
    </dxf>
    <dxf>
      <font>
        <color theme="1"/>
      </font>
    </dxf>
    <dxf>
      <font>
        <color rgb="FFFF0000"/>
      </font>
    </dxf>
    <dxf>
      <font>
        <color theme="6" tint="0.39994506668294322"/>
      </font>
    </dxf>
    <dxf>
      <font>
        <b/>
        <i val="0"/>
        <strike val="0"/>
        <condense val="0"/>
        <extend val="0"/>
        <outline val="0"/>
        <shadow val="0"/>
        <u val="none"/>
        <vertAlign val="baseline"/>
        <sz val="11"/>
        <color theme="1"/>
        <name val="Aptos Narrow"/>
        <family val="2"/>
        <scheme val="minor"/>
      </font>
    </dxf>
    <dxf>
      <numFmt numFmtId="0" formatCode="General"/>
    </dxf>
    <dxf>
      <numFmt numFmtId="0" formatCode="General"/>
    </dxf>
    <dxf>
      <font>
        <b/>
        <i val="0"/>
        <strike val="0"/>
        <condense val="0"/>
        <extend val="0"/>
        <outline val="0"/>
        <shadow val="0"/>
        <u val="none"/>
        <vertAlign val="baseline"/>
        <sz val="11"/>
        <color theme="1"/>
        <name val="Aptos Narrow"/>
        <family val="2"/>
        <scheme val="minor"/>
      </font>
    </dxf>
  </dxfs>
  <tableStyles count="0" defaultTableStyle="TableStyleMedium2" defaultPivotStyle="PivotStyleLight16"/>
  <colors>
    <mruColors>
      <color rgb="FF2E3A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microsoft.com/office/2017/06/relationships/rdRichValueStructure" Target="richData/rdrichvaluestructure.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microsoft.com/office/2017/06/relationships/rdRichValue" Target="richData/rdrichvalue.xml"/><Relationship Id="rId30"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133350</xdr:colOff>
      <xdr:row>0</xdr:row>
      <xdr:rowOff>50800</xdr:rowOff>
    </xdr:from>
    <xdr:to>
      <xdr:col>16</xdr:col>
      <xdr:colOff>0</xdr:colOff>
      <xdr:row>24</xdr:row>
      <xdr:rowOff>3174</xdr:rowOff>
    </xdr:to>
    <xdr:pic>
      <xdr:nvPicPr>
        <xdr:cNvPr id="3" name="Picture 2">
          <a:extLst>
            <a:ext uri="{FF2B5EF4-FFF2-40B4-BE49-F238E27FC236}">
              <a16:creationId xmlns:a16="http://schemas.microsoft.com/office/drawing/2014/main" id="{0F07FC45-96E6-E91F-B4E2-F41D320603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62150" y="50800"/>
          <a:ext cx="7772400" cy="43719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76199</xdr:colOff>
      <xdr:row>8</xdr:row>
      <xdr:rowOff>168275</xdr:rowOff>
    </xdr:from>
    <xdr:to>
      <xdr:col>4</xdr:col>
      <xdr:colOff>92074</xdr:colOff>
      <xdr:row>11</xdr:row>
      <xdr:rowOff>114300</xdr:rowOff>
    </xdr:to>
    <xdr:sp macro="" textlink="">
      <xdr:nvSpPr>
        <xdr:cNvPr id="2" name="TextBox 1">
          <a:extLst>
            <a:ext uri="{FF2B5EF4-FFF2-40B4-BE49-F238E27FC236}">
              <a16:creationId xmlns:a16="http://schemas.microsoft.com/office/drawing/2014/main" id="{7D72985B-C7E9-2D9F-7ECB-A472AF3EDA02}"/>
            </a:ext>
          </a:extLst>
        </xdr:cNvPr>
        <xdr:cNvSpPr txBox="1"/>
      </xdr:nvSpPr>
      <xdr:spPr>
        <a:xfrm>
          <a:off x="323849" y="2162175"/>
          <a:ext cx="1438275" cy="514350"/>
        </a:xfrm>
        <a:prstGeom prst="rect">
          <a:avLst/>
        </a:prstGeom>
        <a:solidFill>
          <a:schemeClr val="lt1"/>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Text that describes the task or question.</a:t>
          </a:r>
        </a:p>
      </xdr:txBody>
    </xdr:sp>
    <xdr:clientData/>
  </xdr:twoCellAnchor>
  <xdr:twoCellAnchor>
    <xdr:from>
      <xdr:col>4</xdr:col>
      <xdr:colOff>295275</xdr:colOff>
      <xdr:row>8</xdr:row>
      <xdr:rowOff>168275</xdr:rowOff>
    </xdr:from>
    <xdr:to>
      <xdr:col>7</xdr:col>
      <xdr:colOff>73025</xdr:colOff>
      <xdr:row>11</xdr:row>
      <xdr:rowOff>114300</xdr:rowOff>
    </xdr:to>
    <xdr:sp macro="" textlink="">
      <xdr:nvSpPr>
        <xdr:cNvPr id="3" name="TextBox 2">
          <a:extLst>
            <a:ext uri="{FF2B5EF4-FFF2-40B4-BE49-F238E27FC236}">
              <a16:creationId xmlns:a16="http://schemas.microsoft.com/office/drawing/2014/main" id="{F3BFFF0F-D641-413C-0446-359D8FC8368E}"/>
            </a:ext>
          </a:extLst>
        </xdr:cNvPr>
        <xdr:cNvSpPr txBox="1"/>
      </xdr:nvSpPr>
      <xdr:spPr>
        <a:xfrm>
          <a:off x="1971675" y="2162175"/>
          <a:ext cx="1600200" cy="514350"/>
        </a:xfrm>
        <a:prstGeom prst="rect">
          <a:avLst/>
        </a:prstGeom>
        <a:solidFill>
          <a:schemeClr val="lt1"/>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Cell</a:t>
          </a:r>
          <a:r>
            <a:rPr lang="en-US" sz="1100" baseline="0"/>
            <a:t> or range reference that contains the data.</a:t>
          </a:r>
          <a:endParaRPr lang="en-US" sz="1100"/>
        </a:p>
      </xdr:txBody>
    </xdr:sp>
    <xdr:clientData/>
  </xdr:twoCellAnchor>
  <xdr:twoCellAnchor>
    <xdr:from>
      <xdr:col>2</xdr:col>
      <xdr:colOff>592456</xdr:colOff>
      <xdr:row>7</xdr:row>
      <xdr:rowOff>0</xdr:rowOff>
    </xdr:from>
    <xdr:to>
      <xdr:col>3</xdr:col>
      <xdr:colOff>250826</xdr:colOff>
      <xdr:row>8</xdr:row>
      <xdr:rowOff>168910</xdr:rowOff>
    </xdr:to>
    <xdr:cxnSp macro="">
      <xdr:nvCxnSpPr>
        <xdr:cNvPr id="5" name="Connector: Elbow 4">
          <a:extLst>
            <a:ext uri="{FF2B5EF4-FFF2-40B4-BE49-F238E27FC236}">
              <a16:creationId xmlns:a16="http://schemas.microsoft.com/office/drawing/2014/main" id="{C7463FD7-6990-078E-5146-952C2D84D756}"/>
            </a:ext>
          </a:extLst>
        </xdr:cNvPr>
        <xdr:cNvCxnSpPr/>
      </xdr:nvCxnSpPr>
      <xdr:spPr>
        <a:xfrm rot="5400000" flipH="1" flipV="1">
          <a:off x="1003936" y="1849120"/>
          <a:ext cx="359410" cy="267970"/>
        </a:xfrm>
        <a:prstGeom prst="bentConnector3">
          <a:avLst/>
        </a:prstGeom>
        <a:ln>
          <a:solidFill>
            <a:srgbClr val="0070C0"/>
          </a:solidFill>
          <a:headEnd type="triangle" w="med" len="med"/>
          <a:tailEnd type="none" w="med"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561979</xdr:colOff>
      <xdr:row>6</xdr:row>
      <xdr:rowOff>269240</xdr:rowOff>
    </xdr:from>
    <xdr:to>
      <xdr:col>5</xdr:col>
      <xdr:colOff>491494</xdr:colOff>
      <xdr:row>8</xdr:row>
      <xdr:rowOff>171450</xdr:rowOff>
    </xdr:to>
    <xdr:cxnSp macro="">
      <xdr:nvCxnSpPr>
        <xdr:cNvPr id="7" name="Connector: Elbow 6">
          <a:extLst>
            <a:ext uri="{FF2B5EF4-FFF2-40B4-BE49-F238E27FC236}">
              <a16:creationId xmlns:a16="http://schemas.microsoft.com/office/drawing/2014/main" id="{D40A5A15-9BE0-3895-7746-7CED54606326}"/>
            </a:ext>
          </a:extLst>
        </xdr:cNvPr>
        <xdr:cNvCxnSpPr/>
      </xdr:nvCxnSpPr>
      <xdr:spPr>
        <a:xfrm rot="16200000" flipV="1">
          <a:off x="2320294" y="1711325"/>
          <a:ext cx="368935" cy="532765"/>
        </a:xfrm>
        <a:prstGeom prst="bentConnector3">
          <a:avLst>
            <a:gd name="adj1" fmla="val 50000"/>
          </a:avLst>
        </a:prstGeom>
        <a:ln>
          <a:solidFill>
            <a:srgbClr val="C00000"/>
          </a:solidFill>
          <a:headEnd type="triangle" w="med" len="med"/>
          <a:tailEnd type="none" w="med" len="med"/>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1026859</xdr:colOff>
      <xdr:row>0</xdr:row>
      <xdr:rowOff>344567</xdr:rowOff>
    </xdr:from>
    <xdr:to>
      <xdr:col>2</xdr:col>
      <xdr:colOff>1160230</xdr:colOff>
      <xdr:row>2</xdr:row>
      <xdr:rowOff>54650</xdr:rowOff>
    </xdr:to>
    <xdr:sp macro="" textlink="">
      <xdr:nvSpPr>
        <xdr:cNvPr id="2" name="TextBox 1">
          <a:extLst>
            <a:ext uri="{FF2B5EF4-FFF2-40B4-BE49-F238E27FC236}">
              <a16:creationId xmlns:a16="http://schemas.microsoft.com/office/drawing/2014/main" id="{6F9006A3-ACA5-6A8E-99FF-59EF082C0280}"/>
            </a:ext>
          </a:extLst>
        </xdr:cNvPr>
        <xdr:cNvSpPr txBox="1"/>
      </xdr:nvSpPr>
      <xdr:spPr>
        <a:xfrm rot="21419513">
          <a:off x="1268159" y="344567"/>
          <a:ext cx="1181121" cy="3704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C00000"/>
              </a:solidFill>
              <a:latin typeface="Cavolini" panose="03000502040302020204" pitchFamily="66" charset="0"/>
              <a:cs typeface="Cavolini" panose="03000502040302020204" pitchFamily="66" charset="0"/>
            </a:rPr>
            <a:t>Sign up!</a:t>
          </a:r>
        </a:p>
      </xdr:txBody>
    </xdr:sp>
    <xdr:clientData/>
  </xdr:twoCellAnchor>
  <xdr:twoCellAnchor>
    <xdr:from>
      <xdr:col>2</xdr:col>
      <xdr:colOff>946150</xdr:colOff>
      <xdr:row>1</xdr:row>
      <xdr:rowOff>155575</xdr:rowOff>
    </xdr:from>
    <xdr:to>
      <xdr:col>2</xdr:col>
      <xdr:colOff>1165226</xdr:colOff>
      <xdr:row>3</xdr:row>
      <xdr:rowOff>98424</xdr:rowOff>
    </xdr:to>
    <xdr:sp macro="" textlink="">
      <xdr:nvSpPr>
        <xdr:cNvPr id="3" name="Freeform: Shape 2">
          <a:extLst>
            <a:ext uri="{FF2B5EF4-FFF2-40B4-BE49-F238E27FC236}">
              <a16:creationId xmlns:a16="http://schemas.microsoft.com/office/drawing/2014/main" id="{9186BDAF-7011-8591-EC5A-E386E1E63013}"/>
            </a:ext>
          </a:extLst>
        </xdr:cNvPr>
        <xdr:cNvSpPr/>
      </xdr:nvSpPr>
      <xdr:spPr>
        <a:xfrm>
          <a:off x="2235200" y="536575"/>
          <a:ext cx="219076" cy="412749"/>
        </a:xfrm>
        <a:custGeom>
          <a:avLst/>
          <a:gdLst>
            <a:gd name="connsiteX0" fmla="*/ 54603 w 219076"/>
            <a:gd name="connsiteY0" fmla="*/ 0 h 412749"/>
            <a:gd name="connsiteX1" fmla="*/ 218415 w 219076"/>
            <a:gd name="connsiteY1" fmla="*/ 146459 h 412749"/>
            <a:gd name="connsiteX2" fmla="*/ 0 w 219076"/>
            <a:gd name="connsiteY2" fmla="*/ 412748 h 412749"/>
          </a:gdLst>
          <a:ahLst/>
          <a:cxnLst>
            <a:cxn ang="0">
              <a:pos x="connsiteX0" y="connsiteY0"/>
            </a:cxn>
            <a:cxn ang="0">
              <a:pos x="connsiteX1" y="connsiteY1"/>
            </a:cxn>
            <a:cxn ang="0">
              <a:pos x="connsiteX2" y="connsiteY2"/>
            </a:cxn>
          </a:cxnLst>
          <a:rect l="l" t="t" r="r" b="b"/>
          <a:pathLst>
            <a:path w="219076" h="412749" extrusionOk="0">
              <a:moveTo>
                <a:pt x="54603" y="0"/>
              </a:moveTo>
              <a:cubicBezTo>
                <a:pt x="148896" y="33304"/>
                <a:pt x="225762" y="78004"/>
                <a:pt x="218415" y="146459"/>
              </a:cubicBezTo>
              <a:cubicBezTo>
                <a:pt x="203494" y="228675"/>
                <a:pt x="91243" y="307389"/>
                <a:pt x="0" y="412748"/>
              </a:cubicBezTo>
            </a:path>
          </a:pathLst>
        </a:custGeom>
        <a:noFill/>
        <a:ln w="28575" cap="rnd">
          <a:solidFill>
            <a:srgbClr val="C00000"/>
          </a:solidFill>
          <a:round/>
          <a:headEnd type="none" w="med" len="med"/>
          <a:tailEnd type="arrow" w="med" len="med"/>
          <a:extLst>
            <a:ext uri="{C807C97D-BFC1-408E-A445-0C87EB9F89A2}">
              <ask:lineSketchStyleProps xmlns:ask="http://schemas.microsoft.com/office/drawing/2018/sketchyshapes" sd="127910698">
                <a:custGeom>
                  <a:avLst/>
                  <a:gdLst>
                    <a:gd name="connsiteX0" fmla="*/ 63500 w 254768"/>
                    <a:gd name="connsiteY0" fmla="*/ 0 h 393700"/>
                    <a:gd name="connsiteX1" fmla="*/ 254000 w 254768"/>
                    <a:gd name="connsiteY1" fmla="*/ 139700 h 393700"/>
                    <a:gd name="connsiteX2" fmla="*/ 0 w 254768"/>
                    <a:gd name="connsiteY2" fmla="*/ 393700 h 393700"/>
                  </a:gdLst>
                  <a:ahLst/>
                  <a:cxnLst>
                    <a:cxn ang="0">
                      <a:pos x="connsiteX0" y="connsiteY0"/>
                    </a:cxn>
                    <a:cxn ang="0">
                      <a:pos x="connsiteX1" y="connsiteY1"/>
                    </a:cxn>
                    <a:cxn ang="0">
                      <a:pos x="connsiteX2" y="connsiteY2"/>
                    </a:cxn>
                  </a:cxnLst>
                  <a:rect l="l" t="t" r="r" b="b"/>
                  <a:pathLst>
                    <a:path w="254768" h="393700">
                      <a:moveTo>
                        <a:pt x="63500" y="0"/>
                      </a:moveTo>
                      <a:cubicBezTo>
                        <a:pt x="164041" y="37041"/>
                        <a:pt x="264583" y="74083"/>
                        <a:pt x="254000" y="139700"/>
                      </a:cubicBezTo>
                      <a:cubicBezTo>
                        <a:pt x="243417" y="205317"/>
                        <a:pt x="121708" y="299508"/>
                        <a:pt x="0" y="393700"/>
                      </a:cubicBezTo>
                    </a:path>
                  </a:pathLst>
                </a:custGeom>
                <ask:type>
                  <ask:lineSketchFreehand/>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98919DF-6001-454E-AAF9-D87229E5834D}" name="tblPotluckCats" displayName="tblPotluckCats" ref="I3:L8" totalsRowShown="0" headerRowDxfId="9">
  <autoFilter ref="I3:L8" xr:uid="{D98919DF-6001-454E-AAF9-D87229E5834D}"/>
  <tableColumns count="4">
    <tableColumn id="1" xr3:uid="{1E2393C7-CAFA-4EBE-9450-7A4560861B54}" name="Categories"/>
    <tableColumn id="5" xr3:uid="{B059FF59-EA43-4671-9F1E-C373E23AD2B5}" name="Column1"/>
    <tableColumn id="2" xr3:uid="{EECDD35E-E82C-43DA-A9FB-1D361004CEAE}" name="Confirmed Count" dataDxfId="8">
      <calculatedColumnFormula>COUNTIF(_xlfn.ANCHORARRAY($D$4),tblPotluckCats[[#This Row],[Categories]])</calculatedColumnFormula>
    </tableColumn>
    <tableColumn id="3" xr3:uid="{CECE28EA-1374-4460-B31F-DD7B546E1E25}" name="Suggested Count" dataDxfId="7">
      <calculatedColumnFormula>COUNTIF(INDEX(_xlfn.ANCHORARRAY($F$4),,2),tblPotluckCats[[#This Row],[Categories]])</calculatedColumnFormula>
    </tableColumn>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8288BD8-50CC-4CD5-A543-CB82B8A08658}" name="Table1" displayName="Table1" ref="B3:C18" totalsRowShown="0" headerRowDxfId="6">
  <autoFilter ref="B3:C18" xr:uid="{B8288BD8-50CC-4CD5-A543-CB82B8A08658}"/>
  <tableColumns count="2">
    <tableColumn id="1" xr3:uid="{090FB5D4-D9C5-4184-B9D4-E4AB73FB3CE1}" name="Ingredients on hand"/>
    <tableColumn id="2" xr3:uid="{E8CA41B4-8BF7-4CB0-BC3D-984326FFAD49}" name="Qty"/>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7929357-25AB-4393-A472-020977EA9D79}" name="tblBankCategories" displayName="tblBankCategories" ref="G4:H27" totalsRowShown="0">
  <autoFilter ref="G4:H27" xr:uid="{97929357-25AB-4393-A472-020977EA9D79}"/>
  <tableColumns count="2">
    <tableColumn id="1" xr3:uid="{4FA0D063-CADE-45B0-A169-4F6D10EAA016}" name="Description"/>
    <tableColumn id="2" xr3:uid="{01578E06-BF06-421C-BC1D-C33C0A486455}" name="Category"/>
  </tableColumns>
  <tableStyleInfo name="TableStyleMedium3"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7951A2B-F59B-4B72-8385-4E74B15FC11E}" name="Table3" displayName="Table3" ref="M4:M19" totalsRowShown="0">
  <autoFilter ref="M4:M19" xr:uid="{57951A2B-F59B-4B72-8385-4E74B15FC11E}"/>
  <tableColumns count="1">
    <tableColumn id="1" xr3:uid="{8348B1C8-F672-47D6-95F4-39F1A6606B17}" name="Categories"/>
  </tableColumns>
  <tableStyleInfo name="TableStyleMedium4"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32848F9-D9DD-4759-B7BB-F74EBB26FB00}" name="Table4" displayName="Table4" ref="B4:E29" totalsRowShown="0">
  <autoFilter ref="B4:E29" xr:uid="{F32848F9-D9DD-4759-B7BB-F74EBB26FB00}"/>
  <tableColumns count="4">
    <tableColumn id="1" xr3:uid="{F6BAC3AD-14CC-4C06-8584-5C72A92FE420}" name="Date"/>
    <tableColumn id="2" xr3:uid="{7733536F-9386-4903-B2F4-0D5CC1CF78AD}" name="Description"/>
    <tableColumn id="3" xr3:uid="{0FD45084-390E-4DF0-9806-DF847F35A449}" name="Amount"/>
    <tableColumn id="4" xr3:uid="{C590941D-924D-453A-AF07-ADFD40C6D3F3}" name="Category">
      <calculatedColumnFormula>_xlfn.XLOOKUP(C5,tblBankCategories[Description],tblBankCategories[Category])</calculatedColumnFormula>
    </tableColumn>
  </tableColumns>
  <tableStyleInfo name="TableStyleLight1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968E8AB-78A1-4A84-9EB6-FE3B61F99A61}" name="tblStops" displayName="tblStops" ref="B3:C7" totalsRowShown="0">
  <autoFilter ref="B3:C7" xr:uid="{C968E8AB-78A1-4A84-9EB6-FE3B61F99A61}"/>
  <tableColumns count="2">
    <tableColumn id="1" xr3:uid="{ADB0B0FF-32AF-4992-9E96-F1E4526E19B7}" name="Destinations/Stops"/>
    <tableColumn id="2" xr3:uid="{559DA469-DABB-401A-8BE4-BB572B32A6F2}" name="Days"/>
  </tableColumns>
  <tableStyleInfo name="TableStyleMedium2"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62A573E-825D-4C23-845E-2FF0D791A8EF}" name="tblInterests" displayName="tblInterests" ref="E3:G5" totalsRowShown="0">
  <autoFilter ref="E3:G5" xr:uid="{E62A573E-825D-4C23-845E-2FF0D791A8EF}"/>
  <tableColumns count="3">
    <tableColumn id="1" xr3:uid="{FB3B7AD4-BC60-4888-A3A3-A613AE908530}" name="Kids"/>
    <tableColumn id="2" xr3:uid="{42C4DC76-086D-4813-9303-2933D35DCFE8}" name="Age"/>
    <tableColumn id="3" xr3:uid="{90C75391-DF50-4214-8B9F-9750269DFAAA}" name="Interests"/>
  </tableColumns>
  <tableStyleInfo name="TableStyleLight1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75B096A-D054-46BF-9487-756DC3C293C3}" name="tblFoodPrefs" displayName="tblFoodPrefs" ref="I3:I7" totalsRowShown="0">
  <autoFilter ref="I3:I7" xr:uid="{775B096A-D054-46BF-9487-756DC3C293C3}"/>
  <tableColumns count="1">
    <tableColumn id="1" xr3:uid="{F94CE542-C09B-4037-8EEF-6A50470416AC}" name="Food and Dietary Prefs"/>
  </tableColumns>
  <tableStyleInfo name="TableStyleLight1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2F14D2A-E9B0-45B8-AB63-D16F4EC521DC}" name="tblCategories" displayName="tblCategories" ref="I3:I7" totalsRowShown="0">
  <autoFilter ref="I3:I7" xr:uid="{C2F14D2A-E9B0-45B8-AB63-D16F4EC521DC}"/>
  <tableColumns count="1">
    <tableColumn id="1" xr3:uid="{64013115-ACAC-4C9A-8CE1-0BB2DC4F61A0}" name="Categories"/>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linkedin.com/events/introtothenew-copilot-functioni737200057542263603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table" Target="../tables/table6.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22.xml.rels><?xml version="1.0" encoding="UTF-8" standalone="yes"?>
<Relationships xmlns="http://schemas.openxmlformats.org/package/2006/relationships"><Relationship Id="rId3" Type="http://schemas.openxmlformats.org/officeDocument/2006/relationships/hyperlink" Target="https://aka.ms/TryCopilotExcel" TargetMode="External"/><Relationship Id="rId7" Type="http://schemas.openxmlformats.org/officeDocument/2006/relationships/hyperlink" Target="https://www.youtube.com/user/ExcelCampus?sub_confirmation=1" TargetMode="External"/><Relationship Id="rId2" Type="http://schemas.openxmlformats.org/officeDocument/2006/relationships/hyperlink" Target="https://aka.ms/Copilot/ExcelGetStarted" TargetMode="External"/><Relationship Id="rId1" Type="http://schemas.openxmlformats.org/officeDocument/2006/relationships/hyperlink" Target="https://www.excelcampus.com/copilot-function-example-file/" TargetMode="External"/><Relationship Id="rId6" Type="http://schemas.openxmlformats.org/officeDocument/2006/relationships/hyperlink" Target="https://www.excelcampus.com/" TargetMode="External"/><Relationship Id="rId5" Type="http://schemas.openxmlformats.org/officeDocument/2006/relationships/hyperlink" Target="https://forms.office.com/r/tpYmdmtzP3" TargetMode="External"/><Relationship Id="rId4" Type="http://schemas.openxmlformats.org/officeDocument/2006/relationships/hyperlink" Target="https://support.microsoft.com/en-us/office/copilot-function-5849821b-755d-4030-a38b-9e20be0cbf6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A0349-D010-4B40-BB37-009CBFFA14F4}">
  <dimension ref="E25:H25"/>
  <sheetViews>
    <sheetView showGridLines="0" tabSelected="1" workbookViewId="0">
      <selection activeCell="E25" sqref="E25"/>
    </sheetView>
  </sheetViews>
  <sheetFormatPr defaultColWidth="8.7109375" defaultRowHeight="15" x14ac:dyDescent="0.25"/>
  <cols>
    <col min="1" max="16384" width="8.7109375" style="46"/>
  </cols>
  <sheetData>
    <row r="25" spans="5:8" ht="26.25" x14ac:dyDescent="0.4">
      <c r="E25" s="47" t="s">
        <v>602</v>
      </c>
      <c r="F25" s="47"/>
      <c r="G25" s="47"/>
      <c r="H25" s="47"/>
    </row>
  </sheetData>
  <hyperlinks>
    <hyperlink ref="E25:H25" r:id="rId1" display="Watch the Replay" xr:uid="{63E83E31-DB18-4DF6-A23F-649953D6C08B}"/>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2B4E6-BC5F-4333-9778-49661A73AA6C}">
  <sheetPr codeName="Sheet1"/>
  <dimension ref="B2:C23"/>
  <sheetViews>
    <sheetView showGridLines="0" workbookViewId="0">
      <selection activeCell="C14" sqref="C14"/>
    </sheetView>
  </sheetViews>
  <sheetFormatPr defaultRowHeight="15" x14ac:dyDescent="0.25"/>
  <cols>
    <col min="1" max="1" width="3.7109375" customWidth="1"/>
    <col min="2" max="2" width="3" bestFit="1" customWidth="1"/>
    <col min="3" max="3" width="28" bestFit="1" customWidth="1"/>
  </cols>
  <sheetData>
    <row r="2" spans="2:3" ht="17.25" x14ac:dyDescent="0.3">
      <c r="B2" s="25" t="s">
        <v>328</v>
      </c>
    </row>
    <row r="3" spans="2:3" x14ac:dyDescent="0.25">
      <c r="B3">
        <v>1</v>
      </c>
      <c r="C3" s="26" t="s">
        <v>582</v>
      </c>
    </row>
    <row r="4" spans="2:3" x14ac:dyDescent="0.25">
      <c r="B4">
        <v>2</v>
      </c>
      <c r="C4" s="26" t="s">
        <v>579</v>
      </c>
    </row>
    <row r="5" spans="2:3" x14ac:dyDescent="0.25">
      <c r="B5">
        <v>3</v>
      </c>
      <c r="C5" s="26" t="s">
        <v>500</v>
      </c>
    </row>
    <row r="6" spans="2:3" x14ac:dyDescent="0.25">
      <c r="B6">
        <v>4</v>
      </c>
      <c r="C6" s="26" t="s">
        <v>67</v>
      </c>
    </row>
    <row r="7" spans="2:3" x14ac:dyDescent="0.25">
      <c r="B7">
        <v>5</v>
      </c>
      <c r="C7" s="26" t="s">
        <v>329</v>
      </c>
    </row>
    <row r="8" spans="2:3" x14ac:dyDescent="0.25">
      <c r="B8">
        <v>6</v>
      </c>
      <c r="C8" s="26" t="s">
        <v>34</v>
      </c>
    </row>
    <row r="9" spans="2:3" x14ac:dyDescent="0.25">
      <c r="B9">
        <v>7</v>
      </c>
      <c r="C9" s="26" t="s">
        <v>373</v>
      </c>
    </row>
    <row r="10" spans="2:3" x14ac:dyDescent="0.25">
      <c r="B10">
        <v>8</v>
      </c>
      <c r="C10" s="26" t="s">
        <v>330</v>
      </c>
    </row>
    <row r="11" spans="2:3" x14ac:dyDescent="0.25">
      <c r="B11">
        <v>9</v>
      </c>
      <c r="C11" s="26" t="s">
        <v>108</v>
      </c>
    </row>
    <row r="12" spans="2:3" x14ac:dyDescent="0.25">
      <c r="B12">
        <v>10</v>
      </c>
      <c r="C12" s="26" t="s">
        <v>578</v>
      </c>
    </row>
    <row r="13" spans="2:3" x14ac:dyDescent="0.25">
      <c r="B13">
        <v>11</v>
      </c>
      <c r="C13" s="26" t="s">
        <v>148</v>
      </c>
    </row>
    <row r="14" spans="2:3" x14ac:dyDescent="0.25">
      <c r="B14">
        <v>12</v>
      </c>
      <c r="C14" s="26" t="s">
        <v>331</v>
      </c>
    </row>
    <row r="15" spans="2:3" x14ac:dyDescent="0.25">
      <c r="B15">
        <v>13</v>
      </c>
      <c r="C15" s="26" t="s">
        <v>332</v>
      </c>
    </row>
    <row r="16" spans="2:3" x14ac:dyDescent="0.25">
      <c r="B16">
        <v>14</v>
      </c>
      <c r="C16" s="26" t="s">
        <v>212</v>
      </c>
    </row>
    <row r="17" spans="2:3" x14ac:dyDescent="0.25">
      <c r="B17">
        <v>15</v>
      </c>
      <c r="C17" s="26" t="s">
        <v>327</v>
      </c>
    </row>
    <row r="18" spans="2:3" x14ac:dyDescent="0.25">
      <c r="B18">
        <v>16</v>
      </c>
      <c r="C18" s="26" t="s">
        <v>499</v>
      </c>
    </row>
    <row r="19" spans="2:3" x14ac:dyDescent="0.25">
      <c r="B19">
        <v>17</v>
      </c>
      <c r="C19" s="26" t="s">
        <v>476</v>
      </c>
    </row>
    <row r="20" spans="2:3" x14ac:dyDescent="0.25">
      <c r="B20">
        <v>18</v>
      </c>
      <c r="C20" s="26" t="s">
        <v>516</v>
      </c>
    </row>
    <row r="23" spans="2:3" x14ac:dyDescent="0.25">
      <c r="C23" s="26" t="s">
        <v>328</v>
      </c>
    </row>
  </sheetData>
  <hyperlinks>
    <hyperlink ref="C3" location="'Simple Example'!A1" tooltip="Go to: Simple Example" display="Simple Example" xr:uid="{7D175A7E-048E-4CAE-8957-4C12BD69C580}"/>
    <hyperlink ref="C4" location="'COPILOT Function Explained '!A1" tooltip="Go to: COPILOT Function Explained " display="COPILOT Function Explained " xr:uid="{C65CC439-C7BC-444F-AB82-F86EE932317A}"/>
    <hyperlink ref="C5" location="'Text Parsing Mulitple Columns'!A1" tooltip="Go to: Text Parsing Mulitple Columns" display="Text Parsing Mulitple Columns" xr:uid="{4881B8A8-281D-41BB-AAEE-DBC40C6EC79E}"/>
    <hyperlink ref="C6" location="'Sentiment Analysis'!A1" tooltip="Go to: Sentiment Analysis" display="Sentiment Analysis" xr:uid="{8D59B2A4-D3E9-4CEC-B47F-EF6BE06EDFFF}"/>
    <hyperlink ref="C7" location="'Potluck'!A1" tooltip="Go to: Potluck" display="Potluck" xr:uid="{77FEBB5A-3D7F-451D-905D-81118B09A832}"/>
    <hyperlink ref="C8" location="'Meal Planner'!A1" tooltip="Go to: Meal Planner" display="Meal Planner" xr:uid="{D0F4F083-AACE-4A3F-A578-41D9D146E2C7}"/>
    <hyperlink ref="C9" location="'Bank Statement'!A1" tooltip="Go to: Bank Statement" display="Bank Statement" xr:uid="{B277731A-95E9-40BC-BF8F-DB1F361D05BA}"/>
    <hyperlink ref="C10" location="'Trip Planner'!A1" tooltip="Go to: Trip Planner" display="Trip Planner" xr:uid="{F1CFA1F6-9E0E-4285-B1AF-213B8AC0A539}"/>
    <hyperlink ref="C11" location="'Seating Planner'!A1" tooltip="Go to: Seating Planner" display="Seating Planner" xr:uid="{261F3A71-E731-463A-ABF9-5EA0BDCD709A}"/>
    <hyperlink ref="C12" location="'Data Cleanup&gt;&gt;'!A1" tooltip="Go to: Data Cleanup&gt;&gt;" display="Data Cleanup&gt;&gt;" xr:uid="{80107395-6A50-45E7-A07A-A9B7AF1AA166}"/>
    <hyperlink ref="C13" location="'Standardize Dates'!A1" tooltip="Go to: Standardize Dates" display="Standardize Dates" xr:uid="{E3622B10-AE86-45DE-BECF-8440DB1E4170}"/>
    <hyperlink ref="C14" location="'Complex Names'!A1" tooltip="Go to: Complex Names" display="Complex Names" xr:uid="{3094275F-C942-4A7D-AE30-9D66D464F18C}"/>
    <hyperlink ref="C15" location="'Company Names'!A1" tooltip="Go to: Company Names" display="Company Names" xr:uid="{06B16BBC-CEF2-4B12-8F59-0EFE7542D8CF}"/>
    <hyperlink ref="C16" location="'Order Details'!A1" tooltip="Go to: Order Details" display="Order Details" xr:uid="{E24C7C94-67F9-455F-9146-36FF72FD27CB}"/>
    <hyperlink ref="C17" location="'Semantic Duplicates'!A1" tooltip="Go to: Semantic Duplicates" display="Semantic Duplicates" xr:uid="{E040020D-DC42-465E-A6B9-DB41EE0F309B}"/>
    <hyperlink ref="C18" location="'Job Titles'!A1" tooltip="Go to: Job Titles" display="Job Titles" xr:uid="{B5D7D00F-98D9-419D-A06A-807EACC9CC38}"/>
    <hyperlink ref="C19" location="'Address Cleanup'!A1" tooltip="Go to: Address Cleanup" display="Address Cleanup" xr:uid="{33A8A9EB-BEB7-4AAE-A9DD-DAFAAA9EFC74}"/>
    <hyperlink ref="C20" location="'Source'!A1" tooltip="Go to: Source" display="Source" xr:uid="{40F35406-03AD-4921-82FE-206710581835}"/>
    <hyperlink ref="C23" location="'Table of Contents'!A1" tooltip="Go to: Table of Contents" display="Table of Contents" xr:uid="{7C25BEF4-9DF6-4574-B2EC-35A1CBC7FFDB}"/>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8156E-BE14-45F2-9E8D-62FA368B5C2B}">
  <sheetPr codeName="Sheet2"/>
  <dimension ref="B1:C20"/>
  <sheetViews>
    <sheetView zoomScale="140" zoomScaleNormal="140" workbookViewId="0">
      <selection activeCell="C4" sqref="C4"/>
    </sheetView>
  </sheetViews>
  <sheetFormatPr defaultRowHeight="15" outlineLevelCol="1" x14ac:dyDescent="0.25"/>
  <cols>
    <col min="1" max="1" width="3.7109375" customWidth="1"/>
    <col min="2" max="2" width="65" bestFit="1" customWidth="1"/>
    <col min="3" max="3" width="42.85546875" customWidth="1" outlineLevel="1"/>
  </cols>
  <sheetData>
    <row r="1" spans="2:3" s="4" customFormat="1" ht="30" customHeight="1" x14ac:dyDescent="0.35">
      <c r="B1" s="5" t="s">
        <v>89</v>
      </c>
    </row>
    <row r="3" spans="2:3" x14ac:dyDescent="0.25">
      <c r="B3" s="2" t="s">
        <v>90</v>
      </c>
      <c r="C3" s="20" t="s">
        <v>501</v>
      </c>
    </row>
    <row r="4" spans="2:3" x14ac:dyDescent="0.25">
      <c r="B4" t="s">
        <v>598</v>
      </c>
      <c r="C4" s="24" t="str" cm="1">
        <f t="array" ref="C4:C20">_xlfn._xlws.COPILOT("Please extract only the items from the following data and create a comma-separated list for each row. ",B4:B20)</f>
        <v>bike, remote control car, football</v>
      </c>
    </row>
    <row r="5" spans="2:3" x14ac:dyDescent="0.25">
      <c r="B5" t="s">
        <v>92</v>
      </c>
      <c r="C5" s="24" t="str">
        <v>dollhouse, new scooter, puppy</v>
      </c>
    </row>
    <row r="6" spans="2:3" x14ac:dyDescent="0.25">
      <c r="B6" t="s">
        <v>581</v>
      </c>
      <c r="C6" s="24" t="str">
        <v>video game console, headphones, soccer ball</v>
      </c>
    </row>
    <row r="7" spans="2:3" x14ac:dyDescent="0.25">
      <c r="B7" t="s">
        <v>94</v>
      </c>
      <c r="C7" s="24" t="str">
        <v>chemistry set, telescope</v>
      </c>
    </row>
    <row r="8" spans="2:3" x14ac:dyDescent="0.25">
      <c r="B8" t="s">
        <v>95</v>
      </c>
      <c r="C8" s="24" t="str">
        <v>new skateboard, helmet, cool sneakers</v>
      </c>
    </row>
    <row r="9" spans="2:3" x14ac:dyDescent="0.25">
      <c r="B9" t="s">
        <v>96</v>
      </c>
      <c r="C9" t="str">
        <v>art supplies, canvas easel, painting set</v>
      </c>
    </row>
    <row r="10" spans="2:3" x14ac:dyDescent="0.25">
      <c r="B10" t="s">
        <v>502</v>
      </c>
      <c r="C10" t="str">
        <v>drum set, guitar, microphone</v>
      </c>
    </row>
    <row r="11" spans="2:3" x14ac:dyDescent="0.25">
      <c r="B11" t="s">
        <v>503</v>
      </c>
      <c r="C11" t="str">
        <v>pony, magic kit, new bicycle</v>
      </c>
    </row>
    <row r="12" spans="2:3" x14ac:dyDescent="0.25">
      <c r="B12" t="s">
        <v>451</v>
      </c>
      <c r="C12" t="str">
        <v>LEGO starship, robot building kit, science book</v>
      </c>
    </row>
    <row r="13" spans="2:3" x14ac:dyDescent="0.25">
      <c r="B13" t="s">
        <v>99</v>
      </c>
      <c r="C13" t="str">
        <v>new laptop, camera</v>
      </c>
    </row>
    <row r="14" spans="2:3" x14ac:dyDescent="0.25">
      <c r="B14" t="s">
        <v>100</v>
      </c>
      <c r="C14" t="str">
        <v>train set, building blocks, toy dinosaur</v>
      </c>
    </row>
    <row r="15" spans="2:3" x14ac:dyDescent="0.25">
      <c r="B15" t="s">
        <v>101</v>
      </c>
      <c r="C15" t="str">
        <v>karaoke machine, disco ball, new dress</v>
      </c>
    </row>
    <row r="16" spans="2:3" x14ac:dyDescent="0.25">
      <c r="B16" t="s">
        <v>102</v>
      </c>
      <c r="C16" t="str">
        <v>drone, remote control helicopter, cool watch</v>
      </c>
    </row>
    <row r="17" spans="2:3" x14ac:dyDescent="0.25">
      <c r="B17" t="s">
        <v>580</v>
      </c>
      <c r="C17" t="str">
        <v>jewelry making kit, diary, nice pens</v>
      </c>
    </row>
    <row r="18" spans="2:3" x14ac:dyDescent="0.25">
      <c r="B18" t="s">
        <v>104</v>
      </c>
      <c r="C18" t="str">
        <v>new baseball glove, bat</v>
      </c>
    </row>
    <row r="19" spans="2:3" x14ac:dyDescent="0.25">
      <c r="B19" t="s">
        <v>105</v>
      </c>
      <c r="C19" t="str">
        <v>tablet, pink backpack, unicorn stuffed animal</v>
      </c>
    </row>
    <row r="20" spans="2:3" x14ac:dyDescent="0.25">
      <c r="B20" t="s">
        <v>106</v>
      </c>
      <c r="C20" t="str">
        <v>go-kart, race car track, new video game</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D48D3-5C69-4693-8921-C11694CFCAFF}">
  <sheetPr codeName="Sheet20"/>
  <dimension ref="B1:J21"/>
  <sheetViews>
    <sheetView showGridLines="0" topLeftCell="A10" zoomScale="120" zoomScaleNormal="120" workbookViewId="0">
      <selection activeCell="B21" sqref="B21"/>
    </sheetView>
  </sheetViews>
  <sheetFormatPr defaultRowHeight="15" outlineLevelRow="1" x14ac:dyDescent="0.25"/>
  <cols>
    <col min="1" max="1" width="3.7109375" customWidth="1"/>
    <col min="2" max="2" width="3.140625" customWidth="1"/>
    <col min="3" max="3" width="9.140625" customWidth="1"/>
  </cols>
  <sheetData>
    <row r="1" spans="2:10" s="4" customFormat="1" ht="30" customHeight="1" x14ac:dyDescent="0.35">
      <c r="B1" s="5" t="s">
        <v>527</v>
      </c>
    </row>
    <row r="3" spans="2:10" ht="18.75" x14ac:dyDescent="0.3">
      <c r="B3" s="32" t="s">
        <v>333</v>
      </c>
    </row>
    <row r="4" spans="2:10" ht="21.75" customHeight="1" x14ac:dyDescent="0.25">
      <c r="B4" s="34" t="s">
        <v>528</v>
      </c>
    </row>
    <row r="6" spans="2:10" ht="18.75" outlineLevel="1" x14ac:dyDescent="0.3">
      <c r="B6" s="32" t="s">
        <v>529</v>
      </c>
      <c r="C6" s="29"/>
      <c r="D6" s="29"/>
      <c r="E6" s="29"/>
      <c r="F6" s="29"/>
      <c r="G6" s="29"/>
      <c r="H6" s="29"/>
      <c r="I6" s="29"/>
      <c r="J6" s="29"/>
    </row>
    <row r="7" spans="2:10" ht="21.75" customHeight="1" outlineLevel="1" x14ac:dyDescent="0.25">
      <c r="B7" s="33" t="s">
        <v>597</v>
      </c>
    </row>
    <row r="8" spans="2:10" outlineLevel="1" x14ac:dyDescent="0.25"/>
    <row r="9" spans="2:10" outlineLevel="1" x14ac:dyDescent="0.25"/>
    <row r="10" spans="2:10" outlineLevel="1" x14ac:dyDescent="0.25"/>
    <row r="11" spans="2:10" outlineLevel="1" x14ac:dyDescent="0.25"/>
    <row r="12" spans="2:10" outlineLevel="1" x14ac:dyDescent="0.25"/>
    <row r="14" spans="2:10" ht="18.75" outlineLevel="1" x14ac:dyDescent="0.3">
      <c r="B14" s="32" t="s">
        <v>532</v>
      </c>
    </row>
    <row r="15" spans="2:10" ht="21.75" customHeight="1" outlineLevel="1" x14ac:dyDescent="0.25">
      <c r="B15" s="35" t="b">
        <v>1</v>
      </c>
      <c r="C15" s="36" t="s">
        <v>535</v>
      </c>
    </row>
    <row r="16" spans="2:10" ht="21.75" customHeight="1" outlineLevel="1" x14ac:dyDescent="0.25">
      <c r="B16" s="35" t="b">
        <v>1</v>
      </c>
      <c r="C16" s="36" t="s">
        <v>530</v>
      </c>
    </row>
    <row r="17" spans="2:3" ht="21.75" customHeight="1" outlineLevel="1" x14ac:dyDescent="0.25">
      <c r="B17" s="35" t="b">
        <v>1</v>
      </c>
      <c r="C17" s="36" t="s">
        <v>531</v>
      </c>
    </row>
    <row r="19" spans="2:3" ht="18.75" outlineLevel="1" x14ac:dyDescent="0.3">
      <c r="B19" s="32" t="s">
        <v>533</v>
      </c>
    </row>
    <row r="20" spans="2:3" ht="21.75" customHeight="1" outlineLevel="1" x14ac:dyDescent="0.25">
      <c r="B20" s="35" t="b">
        <v>1</v>
      </c>
      <c r="C20" s="36" t="s">
        <v>536</v>
      </c>
    </row>
    <row r="21" spans="2:3" ht="21.75" customHeight="1" outlineLevel="1" x14ac:dyDescent="0.25">
      <c r="B21" s="35" t="b">
        <v>1</v>
      </c>
      <c r="C21" s="36" t="s">
        <v>534</v>
      </c>
    </row>
  </sheetData>
  <conditionalFormatting sqref="B15:B17">
    <cfRule type="cellIs" dxfId="5" priority="3" operator="equal">
      <formula>TRUE</formula>
    </cfRule>
  </conditionalFormatting>
  <conditionalFormatting sqref="B20:B21">
    <cfRule type="cellIs" dxfId="4" priority="1" operator="equal">
      <formula>TRUE</formula>
    </cfRule>
  </conditionalFormatting>
  <conditionalFormatting sqref="C15:C17">
    <cfRule type="expression" dxfId="3" priority="4">
      <formula>$B15</formula>
    </cfRule>
  </conditionalFormatting>
  <conditionalFormatting sqref="C20:C21">
    <cfRule type="expression" dxfId="2" priority="2">
      <formula>$B20</formula>
    </cfRule>
  </conditionalFormatting>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D960E-B8B3-4ED6-8B2D-BAE6CA359DE7}">
  <sheetPr codeName="Sheet3"/>
  <dimension ref="B1:D20"/>
  <sheetViews>
    <sheetView workbookViewId="0">
      <selection activeCell="C4" sqref="C4"/>
    </sheetView>
  </sheetViews>
  <sheetFormatPr defaultRowHeight="15" x14ac:dyDescent="0.25"/>
  <cols>
    <col min="1" max="1" width="3.7109375" customWidth="1"/>
    <col min="2" max="2" width="76.85546875" bestFit="1" customWidth="1"/>
    <col min="3" max="3" width="9.42578125" bestFit="1" customWidth="1"/>
    <col min="4" max="4" width="43" bestFit="1" customWidth="1"/>
  </cols>
  <sheetData>
    <row r="1" spans="2:4" s="4" customFormat="1" ht="30" customHeight="1" x14ac:dyDescent="0.35">
      <c r="B1" s="5" t="s">
        <v>89</v>
      </c>
    </row>
    <row r="3" spans="2:4" x14ac:dyDescent="0.25">
      <c r="B3" s="2" t="s">
        <v>90</v>
      </c>
      <c r="C3" s="20" t="s">
        <v>0</v>
      </c>
      <c r="D3" s="20" t="s">
        <v>107</v>
      </c>
    </row>
    <row r="4" spans="2:4" x14ac:dyDescent="0.25">
      <c r="B4" t="s">
        <v>91</v>
      </c>
      <c r="C4" s="24" t="str" cm="1">
        <f t="array" ref="C4:D20">_xlfn._xlws.COPILOT("Please parse the following data ",B4:B20,"Into the following columns. ",C3:D3)</f>
        <v>Jonny</v>
      </c>
      <c r="D4" t="str">
        <v>bike, remote control car, basketball</v>
      </c>
    </row>
    <row r="5" spans="2:4" x14ac:dyDescent="0.25">
      <c r="B5" t="s">
        <v>92</v>
      </c>
      <c r="C5" t="str">
        <v>Sarah</v>
      </c>
      <c r="D5" t="str">
        <v>dollhouse, new scooter, puppy</v>
      </c>
    </row>
    <row r="6" spans="2:4" x14ac:dyDescent="0.25">
      <c r="B6" t="s">
        <v>93</v>
      </c>
      <c r="C6" t="str">
        <v>Michael</v>
      </c>
      <c r="D6" t="str">
        <v>video game console, headphones, soccer ball</v>
      </c>
    </row>
    <row r="7" spans="2:4" x14ac:dyDescent="0.25">
      <c r="B7" t="s">
        <v>94</v>
      </c>
      <c r="C7" t="str">
        <v>Emily</v>
      </c>
      <c r="D7" t="str">
        <v>chemistry set, telescope</v>
      </c>
    </row>
    <row r="8" spans="2:4" x14ac:dyDescent="0.25">
      <c r="B8" t="s">
        <v>95</v>
      </c>
      <c r="C8" t="str">
        <v>David</v>
      </c>
      <c r="D8" t="str">
        <v>new skateboard, helmet, cool sneakers</v>
      </c>
    </row>
    <row r="9" spans="2:4" x14ac:dyDescent="0.25">
      <c r="B9" t="s">
        <v>96</v>
      </c>
      <c r="C9" t="str">
        <v>Jessica</v>
      </c>
      <c r="D9" t="str">
        <v>art supplies, canvas easel, painting set</v>
      </c>
    </row>
    <row r="10" spans="2:4" x14ac:dyDescent="0.25">
      <c r="B10" t="s">
        <v>97</v>
      </c>
      <c r="C10" t="str">
        <v>Chris</v>
      </c>
      <c r="D10" t="str">
        <v>drum set, guitar, microphone</v>
      </c>
    </row>
    <row r="11" spans="2:4" x14ac:dyDescent="0.25">
      <c r="B11" t="s">
        <v>98</v>
      </c>
      <c r="C11" t="str">
        <v>Amanda</v>
      </c>
      <c r="D11" t="str">
        <v>pony, magic kit, new bicycle</v>
      </c>
    </row>
    <row r="12" spans="2:4" x14ac:dyDescent="0.25">
      <c r="B12" t="s">
        <v>451</v>
      </c>
      <c r="C12" t="str">
        <v>Kevin</v>
      </c>
      <c r="D12" t="str">
        <v>LEGO starship, robot building kit, science book</v>
      </c>
    </row>
    <row r="13" spans="2:4" x14ac:dyDescent="0.25">
      <c r="B13" t="s">
        <v>99</v>
      </c>
      <c r="C13" t="str">
        <v>Olivia</v>
      </c>
      <c r="D13" t="str">
        <v>new laptop, camera</v>
      </c>
    </row>
    <row r="14" spans="2:4" x14ac:dyDescent="0.25">
      <c r="B14" t="s">
        <v>100</v>
      </c>
      <c r="C14" t="str">
        <v>Daniel</v>
      </c>
      <c r="D14" t="str">
        <v>train set, building blocks, toy dinosaur</v>
      </c>
    </row>
    <row r="15" spans="2:4" x14ac:dyDescent="0.25">
      <c r="B15" t="s">
        <v>101</v>
      </c>
      <c r="C15" t="str">
        <v>Sophia</v>
      </c>
      <c r="D15" t="str">
        <v>karaoke machine, disco ball, new dress</v>
      </c>
    </row>
    <row r="16" spans="2:4" x14ac:dyDescent="0.25">
      <c r="B16" t="s">
        <v>102</v>
      </c>
      <c r="C16" t="str">
        <v>James</v>
      </c>
      <c r="D16" t="str">
        <v>drone, remote control helicopter, cool watch</v>
      </c>
    </row>
    <row r="17" spans="2:4" x14ac:dyDescent="0.25">
      <c r="B17" t="s">
        <v>103</v>
      </c>
      <c r="C17" t="str">
        <v>Chloe</v>
      </c>
      <c r="D17" t="str">
        <v>jewelry making kit, diary, nice pens</v>
      </c>
    </row>
    <row r="18" spans="2:4" x14ac:dyDescent="0.25">
      <c r="B18" t="s">
        <v>104</v>
      </c>
      <c r="C18" t="str">
        <v>Ben</v>
      </c>
      <c r="D18" t="str">
        <v>new baseball glove, bat</v>
      </c>
    </row>
    <row r="19" spans="2:4" x14ac:dyDescent="0.25">
      <c r="B19" t="s">
        <v>105</v>
      </c>
      <c r="C19" t="str">
        <v>Mia</v>
      </c>
      <c r="D19" t="str">
        <v>tablet, pink backpack, unicorn stuffed animal</v>
      </c>
    </row>
    <row r="20" spans="2:4" x14ac:dyDescent="0.25">
      <c r="B20" t="s">
        <v>106</v>
      </c>
      <c r="C20" t="str">
        <v>William</v>
      </c>
      <c r="D20" t="str">
        <v>go-kart, race car track, new video game</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94E8-5CF1-4AA5-84DD-FBDABAA21160}">
  <sheetPr codeName="Sheet8"/>
  <dimension ref="B1:F19"/>
  <sheetViews>
    <sheetView workbookViewId="0">
      <selection activeCell="F4" sqref="F4"/>
    </sheetView>
  </sheetViews>
  <sheetFormatPr defaultRowHeight="15" outlineLevelCol="1" x14ac:dyDescent="0.25"/>
  <cols>
    <col min="1" max="1" width="3.7109375" customWidth="1"/>
    <col min="2" max="2" width="13.140625" customWidth="1"/>
    <col min="3" max="3" width="83.42578125" customWidth="1"/>
    <col min="4" max="4" width="11.28515625" customWidth="1" outlineLevel="1"/>
    <col min="5" max="5" width="17.28515625" customWidth="1" outlineLevel="1"/>
    <col min="6" max="6" width="14.140625" customWidth="1" outlineLevel="1"/>
  </cols>
  <sheetData>
    <row r="1" spans="2:6" s="4" customFormat="1" ht="30" customHeight="1" x14ac:dyDescent="0.35">
      <c r="B1" s="5" t="s">
        <v>67</v>
      </c>
    </row>
    <row r="3" spans="2:6" x14ac:dyDescent="0.25">
      <c r="B3" s="10" t="s">
        <v>85</v>
      </c>
      <c r="C3" s="11" t="s">
        <v>68</v>
      </c>
      <c r="D3" s="11" t="s">
        <v>86</v>
      </c>
      <c r="E3" s="11" t="s">
        <v>87</v>
      </c>
      <c r="F3" s="11" t="s">
        <v>88</v>
      </c>
    </row>
    <row r="4" spans="2:6" ht="60.75" x14ac:dyDescent="0.3">
      <c r="B4" s="12">
        <v>103442</v>
      </c>
      <c r="C4" s="13" t="s">
        <v>69</v>
      </c>
      <c r="D4" s="37" cm="1">
        <f t="array" ref="D4:E19">_xlfn._xlws.COPILOT("Please analyze the following reviews. ",C4:C19,"Based on the following column headers: ",D3:E3)</f>
        <v>5</v>
      </c>
      <c r="E4" s="16" t="str">
        <v>Positive</v>
      </c>
      <c r="F4" s="17" t="str">
        <f>REPT(_xlfn.UNICHAR(9733),D4)&amp;REPT(_xlfn.UNICHAR(9734),5-D4)</f>
        <v>★★★★★</v>
      </c>
    </row>
    <row r="5" spans="2:6" ht="18.75" x14ac:dyDescent="0.3">
      <c r="B5" s="12">
        <v>103443</v>
      </c>
      <c r="C5" s="13" t="s">
        <v>70</v>
      </c>
      <c r="D5" s="16">
        <v>2</v>
      </c>
      <c r="E5" s="16" t="str">
        <v>Negative</v>
      </c>
      <c r="F5" s="17" t="str">
        <f>REPT(_xlfn.UNICHAR(9733),D5)&amp;REPT(_xlfn.UNICHAR(9734),5-D5)</f>
        <v>★★☆☆☆</v>
      </c>
    </row>
    <row r="6" spans="2:6" ht="30.75" x14ac:dyDescent="0.3">
      <c r="B6" s="12">
        <v>103444</v>
      </c>
      <c r="C6" s="13" t="s">
        <v>71</v>
      </c>
      <c r="D6" s="16">
        <v>3</v>
      </c>
      <c r="E6" s="16" t="str">
        <v>Positive</v>
      </c>
      <c r="F6" s="17" t="str">
        <f t="shared" ref="F6:F19" si="0">REPT(_xlfn.UNICHAR(9733),D6)&amp;REPT(_xlfn.UNICHAR(9734),5-D6)</f>
        <v>★★★☆☆</v>
      </c>
    </row>
    <row r="7" spans="2:6" ht="30.75" x14ac:dyDescent="0.3">
      <c r="B7" s="12">
        <v>103445</v>
      </c>
      <c r="C7" s="13" t="s">
        <v>72</v>
      </c>
      <c r="D7" s="16">
        <v>1</v>
      </c>
      <c r="E7" s="16" t="str">
        <v>Negative</v>
      </c>
      <c r="F7" s="17" t="str">
        <f t="shared" si="0"/>
        <v>★☆☆☆☆</v>
      </c>
    </row>
    <row r="8" spans="2:6" ht="18.75" x14ac:dyDescent="0.3">
      <c r="B8" s="12">
        <v>103446</v>
      </c>
      <c r="C8" s="13" t="s">
        <v>73</v>
      </c>
      <c r="D8" s="16">
        <v>5</v>
      </c>
      <c r="E8" s="16" t="str">
        <v>Positive</v>
      </c>
      <c r="F8" s="17" t="str">
        <f t="shared" si="0"/>
        <v>★★★★★</v>
      </c>
    </row>
    <row r="9" spans="2:6" ht="30.75" x14ac:dyDescent="0.3">
      <c r="B9" s="12">
        <v>103447</v>
      </c>
      <c r="C9" s="13" t="s">
        <v>74</v>
      </c>
      <c r="D9" s="16">
        <v>3</v>
      </c>
      <c r="E9" s="16" t="str">
        <v>Negative</v>
      </c>
      <c r="F9" s="17" t="str">
        <f t="shared" si="0"/>
        <v>★★★☆☆</v>
      </c>
    </row>
    <row r="10" spans="2:6" ht="45.75" x14ac:dyDescent="0.3">
      <c r="B10" s="12">
        <v>103448</v>
      </c>
      <c r="C10" s="13" t="s">
        <v>75</v>
      </c>
      <c r="D10" s="16">
        <v>4</v>
      </c>
      <c r="E10" s="16" t="str">
        <v>Positive</v>
      </c>
      <c r="F10" s="17" t="str">
        <f t="shared" si="0"/>
        <v>★★★★☆</v>
      </c>
    </row>
    <row r="11" spans="2:6" ht="18.75" x14ac:dyDescent="0.3">
      <c r="B11" s="12">
        <v>103449</v>
      </c>
      <c r="C11" s="13" t="s">
        <v>76</v>
      </c>
      <c r="D11" s="16">
        <v>1</v>
      </c>
      <c r="E11" s="16" t="str">
        <v>Negative</v>
      </c>
      <c r="F11" s="17" t="str">
        <f t="shared" si="0"/>
        <v>★☆☆☆☆</v>
      </c>
    </row>
    <row r="12" spans="2:6" ht="45.75" x14ac:dyDescent="0.3">
      <c r="B12" s="12">
        <v>103450</v>
      </c>
      <c r="C12" s="13" t="s">
        <v>77</v>
      </c>
      <c r="D12" s="16">
        <v>5</v>
      </c>
      <c r="E12" s="16" t="str">
        <v>Positive</v>
      </c>
      <c r="F12" s="17" t="str">
        <f t="shared" si="0"/>
        <v>★★★★★</v>
      </c>
    </row>
    <row r="13" spans="2:6" ht="30.75" x14ac:dyDescent="0.3">
      <c r="B13" s="12">
        <v>103451</v>
      </c>
      <c r="C13" s="13" t="s">
        <v>78</v>
      </c>
      <c r="D13" s="16">
        <v>2</v>
      </c>
      <c r="E13" s="16" t="str">
        <v>Negative</v>
      </c>
      <c r="F13" s="17" t="str">
        <f t="shared" si="0"/>
        <v>★★☆☆☆</v>
      </c>
    </row>
    <row r="14" spans="2:6" ht="18.75" x14ac:dyDescent="0.3">
      <c r="B14" s="12">
        <v>103452</v>
      </c>
      <c r="C14" s="13" t="s">
        <v>79</v>
      </c>
      <c r="D14" s="16">
        <v>3</v>
      </c>
      <c r="E14" s="16" t="str">
        <v>Neutral</v>
      </c>
      <c r="F14" s="17" t="str">
        <f t="shared" si="0"/>
        <v>★★★☆☆</v>
      </c>
    </row>
    <row r="15" spans="2:6" ht="30.75" x14ac:dyDescent="0.3">
      <c r="B15" s="12">
        <v>103453</v>
      </c>
      <c r="C15" s="13" t="s">
        <v>80</v>
      </c>
      <c r="D15" s="16">
        <v>4</v>
      </c>
      <c r="E15" s="16" t="str">
        <v>Positive</v>
      </c>
      <c r="F15" s="17" t="str">
        <f t="shared" si="0"/>
        <v>★★★★☆</v>
      </c>
    </row>
    <row r="16" spans="2:6" ht="30.75" x14ac:dyDescent="0.3">
      <c r="B16" s="12">
        <v>103454</v>
      </c>
      <c r="C16" s="13" t="s">
        <v>81</v>
      </c>
      <c r="D16" s="16">
        <v>1</v>
      </c>
      <c r="E16" s="16" t="str">
        <v>Negative</v>
      </c>
      <c r="F16" s="17" t="str">
        <f t="shared" si="0"/>
        <v>★☆☆☆☆</v>
      </c>
    </row>
    <row r="17" spans="2:6" ht="18.75" x14ac:dyDescent="0.3">
      <c r="B17" s="12">
        <v>103455</v>
      </c>
      <c r="C17" s="13" t="s">
        <v>82</v>
      </c>
      <c r="D17" s="16">
        <v>5</v>
      </c>
      <c r="E17" s="16" t="str">
        <v>Positive</v>
      </c>
      <c r="F17" s="17" t="str">
        <f t="shared" si="0"/>
        <v>★★★★★</v>
      </c>
    </row>
    <row r="18" spans="2:6" ht="30.75" x14ac:dyDescent="0.3">
      <c r="B18" s="12">
        <v>103456</v>
      </c>
      <c r="C18" s="13" t="s">
        <v>83</v>
      </c>
      <c r="D18" s="16">
        <v>3</v>
      </c>
      <c r="E18" s="16" t="str">
        <v>Neutral</v>
      </c>
      <c r="F18" s="17" t="str">
        <f t="shared" si="0"/>
        <v>★★★☆☆</v>
      </c>
    </row>
    <row r="19" spans="2:6" ht="45.75" x14ac:dyDescent="0.3">
      <c r="B19" s="14">
        <v>103457</v>
      </c>
      <c r="C19" s="15" t="s">
        <v>84</v>
      </c>
      <c r="D19" s="18">
        <v>4</v>
      </c>
      <c r="E19" s="18" t="str">
        <v>Positive</v>
      </c>
      <c r="F19" s="19" t="str">
        <f t="shared" si="0"/>
        <v>★★★★☆</v>
      </c>
    </row>
  </sheetData>
  <phoneticPr fontId="20"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601B8-1353-4E45-A474-2ADC29324844}">
  <sheetPr codeName="Sheet4"/>
  <dimension ref="B1:Q19"/>
  <sheetViews>
    <sheetView showGridLines="0" workbookViewId="0">
      <selection activeCell="G7" sqref="G7"/>
    </sheetView>
  </sheetViews>
  <sheetFormatPr defaultRowHeight="15" outlineLevelCol="1" x14ac:dyDescent="0.25"/>
  <cols>
    <col min="1" max="1" width="3.5703125" customWidth="1"/>
    <col min="2" max="2" width="15.7109375" bestFit="1" customWidth="1"/>
    <col min="3" max="3" width="18.5703125" bestFit="1" customWidth="1"/>
    <col min="4" max="4" width="12" customWidth="1" outlineLevel="1"/>
    <col min="5" max="5" width="3.28515625" customWidth="1"/>
    <col min="6" max="6" width="18.5703125" customWidth="1" outlineLevel="1"/>
    <col min="7" max="7" width="19.28515625" customWidth="1" outlineLevel="1"/>
    <col min="9" max="9" width="13.7109375" customWidth="1" outlineLevel="1"/>
    <col min="10" max="10" width="0.5703125" customWidth="1"/>
    <col min="11" max="11" width="19.140625" hidden="1" customWidth="1" outlineLevel="1"/>
    <col min="12" max="12" width="18.85546875" hidden="1" customWidth="1" outlineLevel="1"/>
    <col min="13" max="13" width="9.140625" collapsed="1"/>
    <col min="15" max="16" width="9.140625" hidden="1" customWidth="1" outlineLevel="1"/>
    <col min="17" max="17" width="9.140625" collapsed="1"/>
  </cols>
  <sheetData>
    <row r="1" spans="2:16" s="4" customFormat="1" ht="30" customHeight="1" x14ac:dyDescent="0.35">
      <c r="B1" s="5" t="s">
        <v>329</v>
      </c>
    </row>
    <row r="2" spans="2:16" ht="21.75" customHeight="1" x14ac:dyDescent="0.25"/>
    <row r="3" spans="2:16" x14ac:dyDescent="0.25">
      <c r="B3" s="40" t="s">
        <v>0</v>
      </c>
      <c r="C3" s="40" t="s">
        <v>1</v>
      </c>
      <c r="D3" s="45" t="s">
        <v>11</v>
      </c>
      <c r="E3" s="1"/>
      <c r="F3" s="45" t="s">
        <v>12</v>
      </c>
      <c r="G3" s="45" t="s">
        <v>13</v>
      </c>
      <c r="I3" s="1" t="s">
        <v>275</v>
      </c>
      <c r="J3" s="1" t="s">
        <v>541</v>
      </c>
      <c r="K3" s="1" t="s">
        <v>542</v>
      </c>
      <c r="L3" s="1" t="s">
        <v>543</v>
      </c>
      <c r="O3" s="6" t="s">
        <v>14</v>
      </c>
      <c r="P3" s="38"/>
    </row>
    <row r="4" spans="2:16" x14ac:dyDescent="0.25">
      <c r="B4" s="39" t="s">
        <v>51</v>
      </c>
      <c r="C4" s="39" t="s">
        <v>2</v>
      </c>
      <c r="D4" s="39" t="str" cm="1">
        <f t="array" ref="D4:D19">_xlfn._xlws.COPILOT("Categorize these items for a potluck and return the category only.",C4:C19,"using categories from this list only.",tblPotluckCats[Categories])</f>
        <v>Dessert</v>
      </c>
      <c r="F4" s="39" t="str" cm="1">
        <f t="array" ref="F4:G19">_xlfn._xlws.COPILOT(_xlfn._LONGTEXT("Make suggestions on items to bring for this potluck for each of the blank rows based on what people are bringing and what items might be missing, to have a well balanced menu. If an item already exists in the row then return that same item and category. A","nd include the category for each item. "),C4:D19)</f>
        <v>Fruit Salad</v>
      </c>
      <c r="G4" s="39" t="str">
        <v>Dessert</v>
      </c>
      <c r="I4" t="s">
        <v>537</v>
      </c>
      <c r="K4">
        <f>COUNTIF(_xlfn.ANCHORARRAY($D$4),tblPotluckCats[[#This Row],[Categories]])</f>
        <v>3</v>
      </c>
      <c r="L4">
        <f>COUNTIF(INDEX(_xlfn.ANCHORARRAY($F$4),,2),tblPotluckCats[[#This Row],[Categories]])</f>
        <v>3</v>
      </c>
      <c r="O4" t="str" cm="1">
        <f t="array" ref="O4:P9">_xlfn.GROUPBY(G4:G19,G4:G19,_xleta.COUNTA)</f>
        <v>Appetizer</v>
      </c>
      <c r="P4">
        <v>3</v>
      </c>
    </row>
    <row r="5" spans="2:16" x14ac:dyDescent="0.25">
      <c r="B5" s="39" t="s">
        <v>52</v>
      </c>
      <c r="C5" s="39" t="s">
        <v>3</v>
      </c>
      <c r="D5" s="39" t="str">
        <v>Appetizer</v>
      </c>
      <c r="F5" s="39" t="str">
        <v>Chips &amp; Guacamole</v>
      </c>
      <c r="G5" s="39" t="str">
        <v>Appetizer</v>
      </c>
      <c r="I5" t="s">
        <v>539</v>
      </c>
      <c r="K5">
        <f>COUNTIF(_xlfn.ANCHORARRAY($D$4),tblPotluckCats[[#This Row],[Categories]])</f>
        <v>2</v>
      </c>
      <c r="L5">
        <f>COUNTIF(INDEX(_xlfn.ANCHORARRAY($F$4),,2),tblPotluckCats[[#This Row],[Categories]])</f>
        <v>5</v>
      </c>
      <c r="O5" t="str">
        <v>Beverage</v>
      </c>
      <c r="P5">
        <v>3</v>
      </c>
    </row>
    <row r="6" spans="2:16" x14ac:dyDescent="0.25">
      <c r="B6" s="39" t="s">
        <v>53</v>
      </c>
      <c r="C6" s="39" t="s">
        <v>4</v>
      </c>
      <c r="D6" s="39" t="str">
        <v>Dessert</v>
      </c>
      <c r="F6" s="39" t="str">
        <v>Chocolate Cake</v>
      </c>
      <c r="G6" s="39" t="str">
        <v>Dessert</v>
      </c>
      <c r="I6" t="s">
        <v>540</v>
      </c>
      <c r="K6">
        <f>COUNTIF(_xlfn.ANCHORARRAY($D$4),tblPotluckCats[[#This Row],[Categories]])</f>
        <v>2</v>
      </c>
      <c r="L6">
        <f>COUNTIF(INDEX(_xlfn.ANCHORARRAY($F$4),,2),tblPotluckCats[[#This Row],[Categories]])</f>
        <v>2</v>
      </c>
      <c r="O6" t="str">
        <v>Dessert</v>
      </c>
      <c r="P6">
        <v>3</v>
      </c>
    </row>
    <row r="7" spans="2:16" x14ac:dyDescent="0.25">
      <c r="B7" s="39" t="s">
        <v>54</v>
      </c>
      <c r="C7" s="39" t="s">
        <v>599</v>
      </c>
      <c r="D7" s="39" t="str">
        <v>Main Course</v>
      </c>
      <c r="F7" s="39" t="str">
        <v>Hot Dogs</v>
      </c>
      <c r="G7" s="39" t="str">
        <v>Main Course</v>
      </c>
      <c r="I7" t="s">
        <v>538</v>
      </c>
      <c r="K7">
        <f>COUNTIF(_xlfn.ANCHORARRAY($D$4),tblPotluckCats[[#This Row],[Categories]])</f>
        <v>3</v>
      </c>
      <c r="L7">
        <f>COUNTIF(INDEX(_xlfn.ANCHORARRAY($F$4),,2),tblPotluckCats[[#This Row],[Categories]])</f>
        <v>3</v>
      </c>
      <c r="O7" t="str">
        <v>Main Course</v>
      </c>
      <c r="P7">
        <v>2</v>
      </c>
    </row>
    <row r="8" spans="2:16" x14ac:dyDescent="0.25">
      <c r="B8" s="39" t="s">
        <v>55</v>
      </c>
      <c r="C8" s="39" t="s">
        <v>5</v>
      </c>
      <c r="D8" s="39" t="str">
        <v>Appetizer</v>
      </c>
      <c r="F8" s="39" t="str">
        <v>Cheese Platter</v>
      </c>
      <c r="G8" s="39" t="str">
        <v>Appetizer</v>
      </c>
      <c r="I8" t="s">
        <v>544</v>
      </c>
      <c r="K8">
        <f>COUNTIF(_xlfn.ANCHORARRAY($D$4),tblPotluckCats[[#This Row],[Categories]])</f>
        <v>0</v>
      </c>
      <c r="L8">
        <f>COUNTIF(INDEX(_xlfn.ANCHORARRAY($F$4),,2),tblPotluckCats[[#This Row],[Categories]])</f>
        <v>3</v>
      </c>
      <c r="O8" t="str">
        <v>Side Dish</v>
      </c>
      <c r="P8">
        <v>5</v>
      </c>
    </row>
    <row r="9" spans="2:16" x14ac:dyDescent="0.25">
      <c r="B9" s="39" t="s">
        <v>56</v>
      </c>
      <c r="C9" s="39" t="s">
        <v>6</v>
      </c>
      <c r="D9" s="39" t="str">
        <v>Main Course</v>
      </c>
      <c r="F9" s="39" t="str">
        <v>BBQ Chicken Wings</v>
      </c>
      <c r="G9" s="39" t="str">
        <v>Main Course</v>
      </c>
      <c r="O9" t="str">
        <v>Total</v>
      </c>
      <c r="P9">
        <v>16</v>
      </c>
    </row>
    <row r="10" spans="2:16" x14ac:dyDescent="0.25">
      <c r="B10" s="39" t="s">
        <v>57</v>
      </c>
      <c r="C10" s="39"/>
      <c r="D10" s="39" t="str">
        <v/>
      </c>
      <c r="F10" s="39" t="str">
        <v>Green Salad</v>
      </c>
      <c r="G10" s="39" t="str">
        <v>Side Dish</v>
      </c>
    </row>
    <row r="11" spans="2:16" x14ac:dyDescent="0.25">
      <c r="B11" s="39" t="s">
        <v>58</v>
      </c>
      <c r="C11" s="39" t="s">
        <v>7</v>
      </c>
      <c r="D11" s="39" t="str">
        <v>Appetizer</v>
      </c>
      <c r="F11" s="39" t="str">
        <v>Deviled Eggs</v>
      </c>
      <c r="G11" s="39" t="str">
        <v>Appetizer</v>
      </c>
      <c r="K11" s="1"/>
      <c r="L11" s="1"/>
    </row>
    <row r="12" spans="2:16" x14ac:dyDescent="0.25">
      <c r="B12" s="39" t="s">
        <v>59</v>
      </c>
      <c r="C12" s="39" t="s">
        <v>8</v>
      </c>
      <c r="D12" s="39" t="str">
        <v>Side Dish</v>
      </c>
      <c r="F12" s="39" t="str">
        <v>Macaroni &amp; Cheese</v>
      </c>
      <c r="G12" s="39" t="str">
        <v>Side Dish</v>
      </c>
    </row>
    <row r="13" spans="2:16" x14ac:dyDescent="0.25">
      <c r="B13" s="39" t="s">
        <v>60</v>
      </c>
      <c r="C13" s="39"/>
      <c r="D13" s="39" t="str">
        <v/>
      </c>
      <c r="F13" s="39" t="str">
        <v>Grilled Vegetables</v>
      </c>
      <c r="G13" s="39" t="str">
        <v>Side Dish</v>
      </c>
    </row>
    <row r="14" spans="2:16" x14ac:dyDescent="0.25">
      <c r="B14" s="39" t="s">
        <v>61</v>
      </c>
      <c r="C14" s="39"/>
      <c r="D14" s="39" t="str">
        <v/>
      </c>
      <c r="F14" s="39" t="str">
        <v>Pasta Salad</v>
      </c>
      <c r="G14" s="39" t="str">
        <v>Side Dish</v>
      </c>
    </row>
    <row r="15" spans="2:16" x14ac:dyDescent="0.25">
      <c r="B15" s="39" t="s">
        <v>62</v>
      </c>
      <c r="C15" s="39"/>
      <c r="D15" s="39" t="str">
        <v/>
      </c>
      <c r="F15" s="39" t="str">
        <v>Lemonade</v>
      </c>
      <c r="G15" s="39" t="str">
        <v>Beverage</v>
      </c>
    </row>
    <row r="16" spans="2:16" x14ac:dyDescent="0.25">
      <c r="B16" s="39" t="s">
        <v>63</v>
      </c>
      <c r="C16" s="39" t="s">
        <v>9</v>
      </c>
      <c r="D16" s="39" t="str">
        <v>Side Dish</v>
      </c>
      <c r="F16" s="39" t="str">
        <v>Cornbread Muffins</v>
      </c>
      <c r="G16" s="39" t="str">
        <v>Side Dish</v>
      </c>
    </row>
    <row r="17" spans="2:7" x14ac:dyDescent="0.25">
      <c r="B17" s="39" t="s">
        <v>64</v>
      </c>
      <c r="C17" s="39" t="s">
        <v>10</v>
      </c>
      <c r="D17" s="39" t="str">
        <v>Dessert</v>
      </c>
      <c r="F17" s="39" t="str">
        <v>Watermelon Slices</v>
      </c>
      <c r="G17" s="39" t="str">
        <v>Dessert</v>
      </c>
    </row>
    <row r="18" spans="2:7" x14ac:dyDescent="0.25">
      <c r="B18" s="39" t="s">
        <v>65</v>
      </c>
      <c r="C18" s="39"/>
      <c r="D18" s="39" t="str">
        <v/>
      </c>
      <c r="F18" s="39" t="str">
        <v>Iced Tea</v>
      </c>
      <c r="G18" s="39" t="str">
        <v>Beverage</v>
      </c>
    </row>
    <row r="19" spans="2:7" x14ac:dyDescent="0.25">
      <c r="B19" s="39" t="s">
        <v>66</v>
      </c>
      <c r="C19" s="39"/>
      <c r="D19" s="39" t="str">
        <v/>
      </c>
      <c r="F19" s="39" t="str">
        <v>Fruit Punch</v>
      </c>
      <c r="G19" s="39" t="str">
        <v>Beverage</v>
      </c>
    </row>
  </sheetData>
  <conditionalFormatting sqref="F4:G19">
    <cfRule type="expression" dxfId="1" priority="1">
      <formula>$D4=""</formula>
    </cfRule>
  </conditionalFormatting>
  <pageMargins left="0.7" right="0.7" top="0.75" bottom="0.75" header="0.3" footer="0.3"/>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EAFDB-30C7-4A40-BFE0-BBAD6B32BB2D}">
  <sheetPr codeName="Sheet5"/>
  <dimension ref="B1:F18"/>
  <sheetViews>
    <sheetView workbookViewId="0">
      <selection activeCell="C9" sqref="C9"/>
    </sheetView>
  </sheetViews>
  <sheetFormatPr defaultRowHeight="15" x14ac:dyDescent="0.25"/>
  <cols>
    <col min="1" max="1" width="3.7109375" customWidth="1"/>
    <col min="2" max="2" width="21.42578125" bestFit="1" customWidth="1"/>
    <col min="5" max="5" width="4.28515625" customWidth="1"/>
    <col min="6" max="6" width="88.85546875" bestFit="1" customWidth="1"/>
  </cols>
  <sheetData>
    <row r="1" spans="2:6" s="4" customFormat="1" ht="30" customHeight="1" x14ac:dyDescent="0.35">
      <c r="B1" s="5" t="s">
        <v>34</v>
      </c>
    </row>
    <row r="3" spans="2:6" x14ac:dyDescent="0.25">
      <c r="B3" s="1" t="s">
        <v>35</v>
      </c>
      <c r="C3" s="1" t="s">
        <v>214</v>
      </c>
      <c r="E3" s="9" t="s">
        <v>48</v>
      </c>
      <c r="F3" s="8"/>
    </row>
    <row r="4" spans="2:6" x14ac:dyDescent="0.25">
      <c r="B4" t="s">
        <v>36</v>
      </c>
      <c r="C4">
        <v>4</v>
      </c>
      <c r="E4">
        <v>1</v>
      </c>
      <c r="F4" t="str" cm="1">
        <f t="array" ref="F4:F10">_xlfn._xlws.COPILOT(_xlfn._LONGTEXT("Please give me a list of 7 meals that I can cook for dinner based on the list of following ingredients that I have on hand. If the quantity is 0, then I don't have the item. Assume that I also have access to a cabinet of spices, oils, and other essentials"," for cooking. "),Table1[#All])</f>
        <v>Grilled Chicken Thighs with Roasted Sweet Potatoes and Steamed Broccoli</v>
      </c>
    </row>
    <row r="5" spans="2:6" x14ac:dyDescent="0.25">
      <c r="B5" t="s">
        <v>37</v>
      </c>
      <c r="C5">
        <v>20</v>
      </c>
      <c r="E5">
        <v>2</v>
      </c>
      <c r="F5" t="str">
        <v>Shrimp Stir-Fry with Zucchini, Carrots, and Peas</v>
      </c>
    </row>
    <row r="6" spans="2:6" x14ac:dyDescent="0.25">
      <c r="B6" t="s">
        <v>38</v>
      </c>
      <c r="C6">
        <v>2</v>
      </c>
      <c r="E6">
        <v>3</v>
      </c>
      <c r="F6" t="str">
        <v>Ground Beef Tacos with Shredded Cheese and Peas</v>
      </c>
    </row>
    <row r="7" spans="2:6" x14ac:dyDescent="0.25">
      <c r="B7" t="s">
        <v>39</v>
      </c>
      <c r="C7">
        <v>10</v>
      </c>
      <c r="E7">
        <v>4</v>
      </c>
      <c r="F7" t="str">
        <v>Sweet Potato and Carrot Soup with Bread on the Side</v>
      </c>
    </row>
    <row r="8" spans="2:6" x14ac:dyDescent="0.25">
      <c r="B8" t="s">
        <v>40</v>
      </c>
      <c r="C8" t="s">
        <v>600</v>
      </c>
      <c r="E8">
        <v>5</v>
      </c>
      <c r="F8" t="str">
        <v>Cheeseburgers with Ground Beef, Sliced Cheese, and Hamburger Buns</v>
      </c>
    </row>
    <row r="9" spans="2:6" x14ac:dyDescent="0.25">
      <c r="B9" t="s">
        <v>41</v>
      </c>
      <c r="C9">
        <v>5</v>
      </c>
      <c r="E9">
        <v>6</v>
      </c>
      <c r="F9" t="str">
        <v>Omelette with Shredded Cheese, Zucchini, and Carrots</v>
      </c>
    </row>
    <row r="10" spans="2:6" x14ac:dyDescent="0.25">
      <c r="B10" t="s">
        <v>42</v>
      </c>
      <c r="C10" t="s">
        <v>445</v>
      </c>
      <c r="E10">
        <v>7</v>
      </c>
      <c r="F10" t="str">
        <v>Shrimp and Broccoli Alfredo with Milk-based Sauce</v>
      </c>
    </row>
    <row r="11" spans="2:6" x14ac:dyDescent="0.25">
      <c r="B11" t="s">
        <v>43</v>
      </c>
      <c r="C11" t="s">
        <v>446</v>
      </c>
    </row>
    <row r="12" spans="2:6" x14ac:dyDescent="0.25">
      <c r="B12" t="s">
        <v>44</v>
      </c>
      <c r="C12" t="s">
        <v>447</v>
      </c>
    </row>
    <row r="13" spans="2:6" x14ac:dyDescent="0.25">
      <c r="B13" t="s">
        <v>45</v>
      </c>
      <c r="C13">
        <v>10</v>
      </c>
    </row>
    <row r="14" spans="2:6" x14ac:dyDescent="0.25">
      <c r="B14" t="s">
        <v>46</v>
      </c>
      <c r="C14">
        <v>12</v>
      </c>
    </row>
    <row r="15" spans="2:6" x14ac:dyDescent="0.25">
      <c r="B15" t="s">
        <v>47</v>
      </c>
      <c r="C15" t="s">
        <v>448</v>
      </c>
    </row>
    <row r="16" spans="2:6" x14ac:dyDescent="0.25">
      <c r="B16" t="s">
        <v>49</v>
      </c>
      <c r="C16">
        <v>10</v>
      </c>
    </row>
    <row r="17" spans="2:3" x14ac:dyDescent="0.25">
      <c r="B17" t="s">
        <v>50</v>
      </c>
      <c r="C17" t="s">
        <v>449</v>
      </c>
    </row>
    <row r="18" spans="2:3" x14ac:dyDescent="0.25">
      <c r="B18" t="s">
        <v>450</v>
      </c>
      <c r="C18">
        <v>0</v>
      </c>
    </row>
  </sheetData>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92539-3905-4581-9F5B-C33D6AA39973}">
  <sheetPr codeName="Sheet7"/>
  <dimension ref="B1:M29"/>
  <sheetViews>
    <sheetView workbookViewId="0">
      <selection activeCell="G20" sqref="G20:H27"/>
    </sheetView>
  </sheetViews>
  <sheetFormatPr defaultRowHeight="15" outlineLevelCol="1" x14ac:dyDescent="0.25"/>
  <cols>
    <col min="1" max="1" width="3.7109375" customWidth="1"/>
    <col min="2" max="2" width="10.85546875" customWidth="1"/>
    <col min="3" max="3" width="29.85546875" bestFit="1" customWidth="1"/>
    <col min="4" max="4" width="10.140625" customWidth="1"/>
    <col min="5" max="5" width="23.140625" bestFit="1" customWidth="1"/>
    <col min="7" max="7" width="29.85546875" customWidth="1" outlineLevel="1"/>
    <col min="8" max="8" width="23.140625" customWidth="1" outlineLevel="1"/>
    <col min="10" max="10" width="25.140625" customWidth="1" outlineLevel="1"/>
    <col min="11" max="11" width="23.140625" customWidth="1" outlineLevel="1"/>
    <col min="13" max="13" width="23.140625" customWidth="1" outlineLevel="1"/>
  </cols>
  <sheetData>
    <row r="1" spans="2:13" s="4" customFormat="1" ht="30" customHeight="1" x14ac:dyDescent="0.35">
      <c r="B1" s="5" t="s">
        <v>517</v>
      </c>
    </row>
    <row r="3" spans="2:13" ht="18.75" x14ac:dyDescent="0.3">
      <c r="B3" s="29" t="s">
        <v>518</v>
      </c>
      <c r="G3" s="29" t="s">
        <v>519</v>
      </c>
      <c r="J3" s="29" t="s">
        <v>520</v>
      </c>
      <c r="M3" s="29" t="s">
        <v>374</v>
      </c>
    </row>
    <row r="4" spans="2:13" x14ac:dyDescent="0.25">
      <c r="B4" t="s">
        <v>149</v>
      </c>
      <c r="C4" t="s">
        <v>333</v>
      </c>
      <c r="D4" t="s">
        <v>334</v>
      </c>
      <c r="E4" t="s">
        <v>11</v>
      </c>
      <c r="G4" t="s">
        <v>333</v>
      </c>
      <c r="H4" t="s">
        <v>11</v>
      </c>
      <c r="J4" s="7" t="s">
        <v>372</v>
      </c>
      <c r="K4" s="41" t="s">
        <v>11</v>
      </c>
      <c r="M4" t="s">
        <v>275</v>
      </c>
    </row>
    <row r="5" spans="2:13" x14ac:dyDescent="0.25">
      <c r="B5" s="22">
        <v>45798</v>
      </c>
      <c r="C5" t="s">
        <v>335</v>
      </c>
      <c r="D5" s="28">
        <v>11.53</v>
      </c>
      <c r="E5" t="str">
        <f>_xlfn.XLOOKUP(C5,tblBankCategories[Description],tblBankCategories[Category])</f>
        <v>Coffee</v>
      </c>
      <c r="G5" t="s">
        <v>335</v>
      </c>
      <c r="H5" t="s">
        <v>360</v>
      </c>
      <c r="J5" t="e" cm="1" vm="1">
        <f t="array" ref="J5">_xlfn.UNIQUE(_xlfn._xlws.FILTER(C5:C29,ISNA(E5:E29)))</f>
        <v>#VALUE!</v>
      </c>
      <c r="K5" t="str" cm="1">
        <f t="array" ref="K5">_xlfn._xlws.COPILOT("Classify each description:",_xlfn.ANCHORARRAY(J5)," into one of the following categories:",M5:M19)</f>
        <v>#VALUE!</v>
      </c>
      <c r="M5" t="s">
        <v>358</v>
      </c>
    </row>
    <row r="6" spans="2:13" x14ac:dyDescent="0.25">
      <c r="B6" s="22">
        <v>45803</v>
      </c>
      <c r="C6" t="s">
        <v>335</v>
      </c>
      <c r="D6" s="28">
        <v>8.86</v>
      </c>
      <c r="E6" t="str">
        <f>_xlfn.XLOOKUP(C6,tblBankCategories[Description],tblBankCategories[Category])</f>
        <v>Coffee</v>
      </c>
      <c r="G6" t="s">
        <v>337</v>
      </c>
      <c r="H6" t="s">
        <v>366</v>
      </c>
      <c r="M6" t="s">
        <v>359</v>
      </c>
    </row>
    <row r="7" spans="2:13" x14ac:dyDescent="0.25">
      <c r="B7" s="22">
        <v>45782</v>
      </c>
      <c r="C7" t="s">
        <v>336</v>
      </c>
      <c r="D7" s="28">
        <v>21.6</v>
      </c>
      <c r="E7" t="str">
        <f>_xlfn.XLOOKUP(C7,tblBankCategories[Description],tblBankCategories[Category])</f>
        <v>Dining</v>
      </c>
      <c r="G7" t="s">
        <v>339</v>
      </c>
      <c r="H7" t="s">
        <v>361</v>
      </c>
      <c r="M7" t="s">
        <v>360</v>
      </c>
    </row>
    <row r="8" spans="2:13" x14ac:dyDescent="0.25">
      <c r="B8" s="22">
        <v>45784</v>
      </c>
      <c r="C8" t="s">
        <v>337</v>
      </c>
      <c r="D8" s="28">
        <v>21.53</v>
      </c>
      <c r="E8" t="str">
        <f>_xlfn.XLOOKUP(C8,tblBankCategories[Description],tblBankCategories[Category])</f>
        <v>Travel</v>
      </c>
      <c r="G8" t="s">
        <v>346</v>
      </c>
      <c r="H8" t="s">
        <v>368</v>
      </c>
      <c r="M8" t="s">
        <v>361</v>
      </c>
    </row>
    <row r="9" spans="2:13" x14ac:dyDescent="0.25">
      <c r="B9" s="22">
        <v>45781</v>
      </c>
      <c r="C9" t="s">
        <v>337</v>
      </c>
      <c r="D9" s="28">
        <v>41.66</v>
      </c>
      <c r="E9" t="str">
        <f>_xlfn.XLOOKUP(C9,tblBankCategories[Description],tblBankCategories[Category])</f>
        <v>Travel</v>
      </c>
      <c r="G9" t="s">
        <v>352</v>
      </c>
      <c r="H9" t="s">
        <v>363</v>
      </c>
      <c r="M9" t="s">
        <v>362</v>
      </c>
    </row>
    <row r="10" spans="2:13" x14ac:dyDescent="0.25">
      <c r="B10" s="22">
        <v>45791</v>
      </c>
      <c r="C10" t="s">
        <v>338</v>
      </c>
      <c r="D10" s="28">
        <v>13.8</v>
      </c>
      <c r="E10" t="str">
        <f>_xlfn.XLOOKUP(C10,tblBankCategories[Description],tblBankCategories[Category])</f>
        <v>Transport/Rideshare</v>
      </c>
      <c r="G10" t="s">
        <v>338</v>
      </c>
      <c r="H10" t="s">
        <v>362</v>
      </c>
      <c r="M10" t="s">
        <v>363</v>
      </c>
    </row>
    <row r="11" spans="2:13" x14ac:dyDescent="0.25">
      <c r="B11" s="22">
        <v>45805</v>
      </c>
      <c r="C11" t="s">
        <v>339</v>
      </c>
      <c r="D11" s="28">
        <v>67.64</v>
      </c>
      <c r="E11" t="str">
        <f>_xlfn.XLOOKUP(C11,tblBankCategories[Description],tblBankCategories[Category])</f>
        <v>Gas</v>
      </c>
      <c r="G11" t="s">
        <v>340</v>
      </c>
      <c r="H11" t="s">
        <v>361</v>
      </c>
      <c r="M11" t="s">
        <v>364</v>
      </c>
    </row>
    <row r="12" spans="2:13" x14ac:dyDescent="0.25">
      <c r="B12" s="22">
        <v>45793</v>
      </c>
      <c r="C12" t="s">
        <v>340</v>
      </c>
      <c r="D12" s="28">
        <v>32.71</v>
      </c>
      <c r="E12" t="str">
        <f>_xlfn.XLOOKUP(C12,tblBankCategories[Description],tblBankCategories[Category])</f>
        <v>Gas</v>
      </c>
      <c r="G12" t="s">
        <v>342</v>
      </c>
      <c r="H12" t="s">
        <v>358</v>
      </c>
      <c r="M12" t="s">
        <v>365</v>
      </c>
    </row>
    <row r="13" spans="2:13" x14ac:dyDescent="0.25">
      <c r="B13" s="22">
        <v>45805</v>
      </c>
      <c r="C13" t="s">
        <v>341</v>
      </c>
      <c r="D13" s="28">
        <v>29.46</v>
      </c>
      <c r="E13" t="str">
        <f>_xlfn.XLOOKUP(C13,tblBankCategories[Description],tblBankCategories[Category])</f>
        <v>Groceries</v>
      </c>
      <c r="G13" t="s">
        <v>344</v>
      </c>
      <c r="H13" t="s">
        <v>365</v>
      </c>
      <c r="M13" t="s">
        <v>366</v>
      </c>
    </row>
    <row r="14" spans="2:13" x14ac:dyDescent="0.25">
      <c r="B14" s="22">
        <v>45814</v>
      </c>
      <c r="C14" t="s">
        <v>342</v>
      </c>
      <c r="D14" s="28">
        <v>27.33</v>
      </c>
      <c r="E14" t="str">
        <f>_xlfn.XLOOKUP(C14,tblBankCategories[Description],tblBankCategories[Category])</f>
        <v>Groceries</v>
      </c>
      <c r="G14" t="s">
        <v>345</v>
      </c>
      <c r="H14" t="s">
        <v>365</v>
      </c>
      <c r="M14" t="s">
        <v>367</v>
      </c>
    </row>
    <row r="15" spans="2:13" x14ac:dyDescent="0.25">
      <c r="B15" s="22">
        <v>45792</v>
      </c>
      <c r="C15" t="s">
        <v>343</v>
      </c>
      <c r="D15" s="28">
        <v>259.64</v>
      </c>
      <c r="E15" t="str">
        <f>_xlfn.XLOOKUP(C15,tblBankCategories[Description],tblBankCategories[Category])</f>
        <v>Groceries</v>
      </c>
      <c r="G15" t="s">
        <v>348</v>
      </c>
      <c r="H15" t="s">
        <v>364</v>
      </c>
      <c r="M15" t="s">
        <v>368</v>
      </c>
    </row>
    <row r="16" spans="2:13" x14ac:dyDescent="0.25">
      <c r="B16" s="22">
        <v>45815</v>
      </c>
      <c r="C16" t="s">
        <v>344</v>
      </c>
      <c r="D16" s="28">
        <v>189.8</v>
      </c>
      <c r="E16" t="str">
        <f>_xlfn.XLOOKUP(C16,tblBankCategories[Description],tblBankCategories[Category])</f>
        <v>Shopping</v>
      </c>
      <c r="G16" t="s">
        <v>349</v>
      </c>
      <c r="H16" t="s">
        <v>369</v>
      </c>
      <c r="M16" t="s">
        <v>118</v>
      </c>
    </row>
    <row r="17" spans="2:13" x14ac:dyDescent="0.25">
      <c r="B17" s="22">
        <v>45814</v>
      </c>
      <c r="C17" t="s">
        <v>345</v>
      </c>
      <c r="D17" s="28">
        <v>12.95</v>
      </c>
      <c r="E17" t="str">
        <f>_xlfn.XLOOKUP(C17,tblBankCategories[Description],tblBankCategories[Category])</f>
        <v>Shopping</v>
      </c>
      <c r="G17" t="s">
        <v>350</v>
      </c>
      <c r="H17" t="s">
        <v>369</v>
      </c>
      <c r="M17" t="s">
        <v>369</v>
      </c>
    </row>
    <row r="18" spans="2:13" x14ac:dyDescent="0.25">
      <c r="B18" s="22">
        <v>45781</v>
      </c>
      <c r="C18" t="s">
        <v>346</v>
      </c>
      <c r="D18" s="28">
        <v>15.49</v>
      </c>
      <c r="E18" t="str">
        <f>_xlfn.XLOOKUP(C18,tblBankCategories[Description],tblBankCategories[Category])</f>
        <v>Entertainment</v>
      </c>
      <c r="G18" t="s">
        <v>351</v>
      </c>
      <c r="H18" t="s">
        <v>363</v>
      </c>
      <c r="M18" t="s">
        <v>370</v>
      </c>
    </row>
    <row r="19" spans="2:13" x14ac:dyDescent="0.25">
      <c r="B19" s="22">
        <v>45792</v>
      </c>
      <c r="C19" t="s">
        <v>347</v>
      </c>
      <c r="D19" s="28">
        <v>10.99</v>
      </c>
      <c r="E19" t="str">
        <f>_xlfn.XLOOKUP(C19,tblBankCategories[Description],tblBankCategories[Category])</f>
        <v>Streaming/Subscriptions</v>
      </c>
      <c r="G19" t="s">
        <v>353</v>
      </c>
      <c r="H19" t="s">
        <v>118</v>
      </c>
      <c r="M19" t="s">
        <v>371</v>
      </c>
    </row>
    <row r="20" spans="2:13" x14ac:dyDescent="0.25">
      <c r="B20" s="22">
        <v>45780</v>
      </c>
      <c r="C20" t="s">
        <v>348</v>
      </c>
      <c r="D20" s="28">
        <v>33.840000000000003</v>
      </c>
      <c r="E20" t="str">
        <f>_xlfn.XLOOKUP(C20,tblBankCategories[Description],tblBankCategories[Category])</f>
        <v>Streaming/Subscriptions</v>
      </c>
      <c r="G20" t="s">
        <v>336</v>
      </c>
      <c r="H20" t="s">
        <v>359</v>
      </c>
    </row>
    <row r="21" spans="2:13" x14ac:dyDescent="0.25">
      <c r="B21" s="22">
        <v>45786</v>
      </c>
      <c r="C21" t="s">
        <v>349</v>
      </c>
      <c r="D21" s="28">
        <v>83.06</v>
      </c>
      <c r="E21" t="str">
        <f>_xlfn.XLOOKUP(C21,tblBankCategories[Description],tblBankCategories[Category])</f>
        <v>Home Improvement</v>
      </c>
      <c r="G21" t="s">
        <v>341</v>
      </c>
      <c r="H21" t="s">
        <v>358</v>
      </c>
    </row>
    <row r="22" spans="2:13" x14ac:dyDescent="0.25">
      <c r="B22" s="22">
        <v>45787</v>
      </c>
      <c r="C22" t="s">
        <v>350</v>
      </c>
      <c r="D22" s="28">
        <v>136.65</v>
      </c>
      <c r="E22" t="str">
        <f>_xlfn.XLOOKUP(C22,tblBankCategories[Description],tblBankCategories[Category])</f>
        <v>Home Improvement</v>
      </c>
      <c r="G22" t="s">
        <v>343</v>
      </c>
      <c r="H22" t="s">
        <v>358</v>
      </c>
    </row>
    <row r="23" spans="2:13" x14ac:dyDescent="0.25">
      <c r="B23" s="22">
        <v>45814</v>
      </c>
      <c r="C23" t="s">
        <v>351</v>
      </c>
      <c r="D23" s="28">
        <v>125</v>
      </c>
      <c r="E23" t="str">
        <f>_xlfn.XLOOKUP(C23,tblBankCategories[Description],tblBankCategories[Category])</f>
        <v>Utilities</v>
      </c>
      <c r="G23" t="s">
        <v>347</v>
      </c>
      <c r="H23" t="s">
        <v>364</v>
      </c>
    </row>
    <row r="24" spans="2:13" x14ac:dyDescent="0.25">
      <c r="B24" s="22">
        <v>45797</v>
      </c>
      <c r="C24" t="s">
        <v>352</v>
      </c>
      <c r="D24" s="28">
        <v>85</v>
      </c>
      <c r="E24" t="str">
        <f>_xlfn.XLOOKUP(C24,tblBankCategories[Description],tblBankCategories[Category])</f>
        <v>Utilities</v>
      </c>
      <c r="G24" t="s">
        <v>354</v>
      </c>
      <c r="H24" t="s">
        <v>366</v>
      </c>
    </row>
    <row r="25" spans="2:13" x14ac:dyDescent="0.25">
      <c r="B25" s="22">
        <v>45813</v>
      </c>
      <c r="C25" t="s">
        <v>353</v>
      </c>
      <c r="D25" s="28">
        <v>98.85</v>
      </c>
      <c r="E25" t="str">
        <f>_xlfn.XLOOKUP(C25,tblBankCategories[Description],tblBankCategories[Category])</f>
        <v>Healthcare</v>
      </c>
      <c r="G25" t="s">
        <v>355</v>
      </c>
      <c r="H25" t="s">
        <v>367</v>
      </c>
    </row>
    <row r="26" spans="2:13" x14ac:dyDescent="0.25">
      <c r="B26" s="22">
        <v>45789</v>
      </c>
      <c r="C26" t="s">
        <v>354</v>
      </c>
      <c r="D26" s="27">
        <v>328.4</v>
      </c>
      <c r="E26" t="str">
        <f>_xlfn.XLOOKUP(C26,tblBankCategories[Description],tblBankCategories[Category])</f>
        <v>Travel</v>
      </c>
      <c r="G26" t="s">
        <v>356</v>
      </c>
      <c r="H26" t="s">
        <v>370</v>
      </c>
    </row>
    <row r="27" spans="2:13" x14ac:dyDescent="0.25">
      <c r="B27" s="22">
        <v>45784</v>
      </c>
      <c r="C27" t="s">
        <v>355</v>
      </c>
      <c r="D27" s="27">
        <v>189</v>
      </c>
      <c r="E27" t="str">
        <f>_xlfn.XLOOKUP(C27,tblBankCategories[Description],tblBankCategories[Category])</f>
        <v>Lodging</v>
      </c>
      <c r="G27" t="s">
        <v>357</v>
      </c>
      <c r="H27" t="s">
        <v>370</v>
      </c>
    </row>
    <row r="28" spans="2:13" x14ac:dyDescent="0.25">
      <c r="B28" s="22">
        <v>45815</v>
      </c>
      <c r="C28" t="s">
        <v>356</v>
      </c>
      <c r="D28" s="27">
        <v>-150</v>
      </c>
      <c r="E28" t="str">
        <f>_xlfn.XLOOKUP(C28,tblBankCategories[Description],tblBankCategories[Category])</f>
        <v>Income/Refund</v>
      </c>
    </row>
    <row r="29" spans="2:13" x14ac:dyDescent="0.25">
      <c r="B29" s="22">
        <v>45814</v>
      </c>
      <c r="C29" t="s">
        <v>357</v>
      </c>
      <c r="D29" s="27">
        <v>-325.5</v>
      </c>
      <c r="E29" t="str">
        <f>_xlfn.XLOOKUP(C29,tblBankCategories[Description],tblBankCategories[Category])</f>
        <v>Income/Refund</v>
      </c>
    </row>
  </sheetData>
  <pageMargins left="0.7" right="0.7" top="0.75" bottom="0.75" header="0.3" footer="0.3"/>
  <tableParts count="3">
    <tablePart r:id="rId1"/>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9F46B-B0E3-48D7-B741-62EEE787C46E}">
  <sheetPr codeName="Sheet6"/>
  <dimension ref="B1:P11"/>
  <sheetViews>
    <sheetView topLeftCell="G1" workbookViewId="0">
      <selection activeCell="K4" sqref="K4"/>
    </sheetView>
  </sheetViews>
  <sheetFormatPr defaultRowHeight="15" x14ac:dyDescent="0.25"/>
  <cols>
    <col min="1" max="1" width="3.7109375" customWidth="1"/>
    <col min="2" max="2" width="20.5703125" customWidth="1"/>
    <col min="6" max="6" width="5.85546875" customWidth="1"/>
    <col min="7" max="7" width="37.28515625" bestFit="1" customWidth="1"/>
    <col min="9" max="9" width="22.85546875" customWidth="1"/>
    <col min="11" max="11" width="9.5703125" customWidth="1"/>
    <col min="12" max="12" width="16.42578125" bestFit="1" customWidth="1"/>
    <col min="13" max="13" width="61.42578125" bestFit="1" customWidth="1"/>
    <col min="14" max="14" width="42.42578125" bestFit="1" customWidth="1"/>
    <col min="15" max="15" width="66.7109375" bestFit="1" customWidth="1"/>
    <col min="16" max="16" width="40.85546875" bestFit="1" customWidth="1"/>
  </cols>
  <sheetData>
    <row r="1" spans="2:16" s="4" customFormat="1" ht="30" customHeight="1" x14ac:dyDescent="0.35">
      <c r="B1" s="5" t="s">
        <v>15</v>
      </c>
    </row>
    <row r="3" spans="2:16" x14ac:dyDescent="0.25">
      <c r="B3" t="s">
        <v>16</v>
      </c>
      <c r="C3" t="s">
        <v>20</v>
      </c>
      <c r="E3" t="s">
        <v>17</v>
      </c>
      <c r="F3" t="s">
        <v>18</v>
      </c>
      <c r="G3" t="s">
        <v>19</v>
      </c>
      <c r="I3" t="s">
        <v>30</v>
      </c>
      <c r="K3" s="7" t="s">
        <v>29</v>
      </c>
    </row>
    <row r="4" spans="2:16" x14ac:dyDescent="0.25">
      <c r="B4" t="s">
        <v>21</v>
      </c>
      <c r="C4">
        <v>2</v>
      </c>
      <c r="E4" t="s">
        <v>25</v>
      </c>
      <c r="F4">
        <v>8</v>
      </c>
      <c r="G4" t="s">
        <v>26</v>
      </c>
      <c r="I4" t="s">
        <v>31</v>
      </c>
      <c r="K4" s="6" t="str" cm="1">
        <f t="array" ref="K4:P11">_xlfn._xlws.COPILOT("Please create an itinerary for a road trip based on the following destinations and number of days at each stop. ",tblStops[#All],"This is a family road trip with kids that have the following ages and interests: ",tblInterests[#All],"Include a column with restaurant suggestions for each day for breakfast, lunch, and dinner based on the following food and dietary preferences. Provide names of actual restaurants in and around the locations.",tblFoodPrefs[#All])</f>
        <v>Day</v>
      </c>
      <c r="L4" s="6" t="str">
        <v>Location</v>
      </c>
      <c r="M4" s="6" t="str">
        <v>Activities</v>
      </c>
      <c r="N4" s="6" t="str">
        <v>Breakfast</v>
      </c>
      <c r="O4" s="6" t="str">
        <v>Lunch</v>
      </c>
      <c r="P4" s="6" t="str">
        <v>Dinner</v>
      </c>
    </row>
    <row r="5" spans="2:16" x14ac:dyDescent="0.25">
      <c r="B5" t="s">
        <v>22</v>
      </c>
      <c r="C5">
        <v>2</v>
      </c>
      <c r="E5" t="s">
        <v>28</v>
      </c>
      <c r="F5">
        <v>5</v>
      </c>
      <c r="G5" t="s">
        <v>27</v>
      </c>
      <c r="I5" t="s">
        <v>32</v>
      </c>
      <c r="K5">
        <v>1</v>
      </c>
      <c r="L5" t="str">
        <v>Niagara Falls</v>
      </c>
      <c r="M5" t="str">
        <v>Visit Niagara Falls State Park, Maid of the Mist boat tour, Cave of the Winds</v>
      </c>
      <c r="N5" t="str">
        <v>The Red Coach Inn (American)</v>
      </c>
      <c r="O5" t="str">
        <v>Top of the Falls Restaurant (American, Gluten Free options)</v>
      </c>
      <c r="P5" t="str">
        <v>The Silo Restaurant (American, Gluten Free)</v>
      </c>
    </row>
    <row r="6" spans="2:16" x14ac:dyDescent="0.25">
      <c r="B6" t="s">
        <v>24</v>
      </c>
      <c r="C6">
        <v>2</v>
      </c>
      <c r="I6" t="s">
        <v>515</v>
      </c>
      <c r="K6">
        <v>2</v>
      </c>
      <c r="L6" t="str">
        <v>Niagara Falls</v>
      </c>
      <c r="M6" t="str">
        <v>Explore Aquarium of Niagara, Niagara Gorge hiking trails</v>
      </c>
      <c r="N6" t="str">
        <v>Blue Line Diner (American, Gluten Free)</v>
      </c>
      <c r="O6" t="str">
        <v>Third Street Retreat (American, Gluten Free)</v>
      </c>
      <c r="P6" t="str">
        <v>Wine on Third (Italian, Gluten Free)</v>
      </c>
    </row>
    <row r="7" spans="2:16" x14ac:dyDescent="0.25">
      <c r="B7" t="s">
        <v>23</v>
      </c>
      <c r="C7">
        <v>1</v>
      </c>
      <c r="I7" t="s">
        <v>33</v>
      </c>
      <c r="K7">
        <v>3</v>
      </c>
      <c r="L7" t="str">
        <v>Upstate New York</v>
      </c>
      <c r="M7" t="str">
        <v>Visit Howe Caverns, hiking at Catskill Mountains</v>
      </c>
      <c r="N7" t="str">
        <v>Peekamoose Restaurant &amp; Tap Room (American, Gluten Free)</v>
      </c>
      <c r="O7" t="str">
        <v>The Arnold House (American, Gluten Free)</v>
      </c>
      <c r="P7" t="str">
        <v>The Heron (French, Gluten Free)</v>
      </c>
    </row>
    <row r="8" spans="2:16" x14ac:dyDescent="0.25">
      <c r="K8">
        <v>4</v>
      </c>
      <c r="L8" t="str">
        <v>Upstate New York</v>
      </c>
      <c r="M8" t="str">
        <v>Explore animal farms, outdoor activities, arts &amp; crafts workshops</v>
      </c>
      <c r="N8" t="str">
        <v>The Phoenician Steakhouse (American)</v>
      </c>
      <c r="O8" t="str">
        <v>The Catskill Mountain Country Store (American)</v>
      </c>
      <c r="P8" t="str">
        <v>The Deer Mountain Inn (American, Gluten Free)</v>
      </c>
    </row>
    <row r="9" spans="2:16" x14ac:dyDescent="0.25">
      <c r="K9">
        <v>5</v>
      </c>
      <c r="L9" t="str">
        <v>Portland, ME</v>
      </c>
      <c r="M9" t="str">
        <v>Visit Portland Head Light, Children's Museum &amp; Theatre of Maine, hiking at Eastern Promenade</v>
      </c>
      <c r="N9" t="str">
        <v>Becky’s Diner (American, Gluten Free)</v>
      </c>
      <c r="O9" t="str">
        <v>Flatbread Company (Italian, Gluten Free)</v>
      </c>
      <c r="P9" t="str">
        <v>Fore Street (American, Gluten Free)</v>
      </c>
    </row>
    <row r="10" spans="2:16" x14ac:dyDescent="0.25">
      <c r="K10">
        <v>6</v>
      </c>
      <c r="L10" t="str">
        <v>Portland, ME</v>
      </c>
      <c r="M10" t="str">
        <v>Explore Portland Zoo, outdoor parks, arts &amp; crafts studios</v>
      </c>
      <c r="N10" t="str">
        <v>The Holy Donut (American, Gluten Free)</v>
      </c>
      <c r="O10" t="str">
        <v>Eventide Oyster Co. (American, Gluten Free)</v>
      </c>
      <c r="P10" t="str">
        <v>Central Provisions (French, Gluten Free)</v>
      </c>
    </row>
    <row r="11" spans="2:16" x14ac:dyDescent="0.25">
      <c r="K11">
        <v>7</v>
      </c>
      <c r="L11" t="str">
        <v>Boston, MA</v>
      </c>
      <c r="M11" t="str">
        <v>Visit Boston Children's Museum, Boston Common, Freedom Trail walk</v>
      </c>
      <c r="N11" t="str">
        <v>Flour Bakery + Cafe (American, Gluten Free)</v>
      </c>
      <c r="O11" t="str">
        <v>Faneuil Hall Marketplace (American, Italian, Gluten Free options)</v>
      </c>
      <c r="P11" t="str">
        <v>Mamma Maria (Italian, Gluten Free)</v>
      </c>
    </row>
  </sheetData>
  <pageMargins left="0.7" right="0.7" top="0.75" bottom="0.75" header="0.3" footer="0.3"/>
  <tableParts count="3">
    <tablePart r:id="rId1"/>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BE957-32C7-448A-AD98-C1E9B71C1DEA}">
  <sheetPr codeName="Sheet9"/>
  <dimension ref="B1:G33"/>
  <sheetViews>
    <sheetView topLeftCell="B1" workbookViewId="0">
      <selection activeCell="F4" sqref="F4"/>
    </sheetView>
  </sheetViews>
  <sheetFormatPr defaultRowHeight="15" outlineLevelCol="1" x14ac:dyDescent="0.25"/>
  <cols>
    <col min="1" max="1" width="3.7109375" customWidth="1"/>
    <col min="2" max="2" width="14" customWidth="1"/>
    <col min="3" max="3" width="16" bestFit="1" customWidth="1"/>
    <col min="4" max="4" width="20.5703125" bestFit="1" customWidth="1"/>
    <col min="5" max="5" width="18" bestFit="1" customWidth="1"/>
    <col min="6" max="6" width="8.140625" bestFit="1" customWidth="1" outlineLevel="1"/>
    <col min="7" max="7" width="94.5703125" customWidth="1" outlineLevel="1"/>
  </cols>
  <sheetData>
    <row r="1" spans="2:7" s="4" customFormat="1" ht="30" customHeight="1" x14ac:dyDescent="0.35">
      <c r="B1" s="5" t="s">
        <v>108</v>
      </c>
    </row>
    <row r="3" spans="2:7" x14ac:dyDescent="0.25">
      <c r="B3" s="9" t="s">
        <v>109</v>
      </c>
      <c r="C3" s="9" t="s">
        <v>110</v>
      </c>
      <c r="D3" s="9" t="s">
        <v>111</v>
      </c>
      <c r="E3" s="9" t="s">
        <v>112</v>
      </c>
      <c r="F3" s="21" t="s">
        <v>545</v>
      </c>
      <c r="G3" s="21" t="s">
        <v>546</v>
      </c>
    </row>
    <row r="4" spans="2:7" x14ac:dyDescent="0.25">
      <c r="B4" s="42" t="s">
        <v>547</v>
      </c>
      <c r="C4" t="s">
        <v>113</v>
      </c>
      <c r="D4" t="s">
        <v>114</v>
      </c>
      <c r="E4" t="s">
        <v>115</v>
      </c>
      <c r="F4" cm="1">
        <f t="array" ref="F4:G33">_xlfn._xlws.COPILOT(_xlfn._LONGTEXT("The following data is survey responses from people that are attending an event. The event will have five tables that sit six people each. Please assign a table number to each person based on their common interests with other people sitting at the table. I","nclude a column that explains the reasoning for the table assignment. Do not return the existing data, just return the table number and reason for grouping"), C3:E33)</f>
        <v>1</v>
      </c>
      <c r="G4" t="str">
        <v>Grouped by Basketball interest and Technology/Retail industries mostly in California and nearby states</v>
      </c>
    </row>
    <row r="5" spans="2:7" x14ac:dyDescent="0.25">
      <c r="B5" s="42" t="s">
        <v>548</v>
      </c>
      <c r="C5" t="s">
        <v>116</v>
      </c>
      <c r="D5" t="s">
        <v>117</v>
      </c>
      <c r="E5" t="s">
        <v>118</v>
      </c>
      <c r="F5">
        <v>2</v>
      </c>
      <c r="G5" t="str">
        <v>Grouped by Football interest and Healthcare/Education industries mostly in Texas and nearby states</v>
      </c>
    </row>
    <row r="6" spans="2:7" x14ac:dyDescent="0.25">
      <c r="B6" s="42" t="s">
        <v>549</v>
      </c>
      <c r="C6" t="s">
        <v>119</v>
      </c>
      <c r="D6" t="s">
        <v>120</v>
      </c>
      <c r="E6" t="s">
        <v>121</v>
      </c>
      <c r="F6">
        <v>3</v>
      </c>
      <c r="G6" t="str">
        <v>Grouped by Soccer interest and Technology/Finance industries mostly in New York and nearby states</v>
      </c>
    </row>
    <row r="7" spans="2:7" x14ac:dyDescent="0.25">
      <c r="B7" s="42" t="s">
        <v>550</v>
      </c>
      <c r="C7" t="s">
        <v>122</v>
      </c>
      <c r="D7" t="s">
        <v>123</v>
      </c>
      <c r="E7" t="s">
        <v>124</v>
      </c>
      <c r="F7">
        <v>4</v>
      </c>
      <c r="G7" t="str">
        <v>Grouped by Baseball interest and Retail/E-commerce/Education industries mostly in Florida and nearby states</v>
      </c>
    </row>
    <row r="8" spans="2:7" x14ac:dyDescent="0.25">
      <c r="B8" s="42" t="s">
        <v>551</v>
      </c>
      <c r="C8" t="s">
        <v>116</v>
      </c>
      <c r="D8" t="s">
        <v>125</v>
      </c>
      <c r="E8" t="s">
        <v>126</v>
      </c>
      <c r="F8">
        <v>5</v>
      </c>
      <c r="G8" t="str">
        <v>Grouped by Hockey interest and Technology/Finance/Education industries mostly in northern states</v>
      </c>
    </row>
    <row r="9" spans="2:7" x14ac:dyDescent="0.25">
      <c r="B9" s="42" t="s">
        <v>552</v>
      </c>
      <c r="C9" t="s">
        <v>127</v>
      </c>
      <c r="D9" t="s">
        <v>128</v>
      </c>
      <c r="E9" t="s">
        <v>115</v>
      </c>
      <c r="F9">
        <v>1</v>
      </c>
      <c r="G9" t="str">
        <v>Grouped by Basketball interest and Technology/Retail industries mostly in California and nearby states</v>
      </c>
    </row>
    <row r="10" spans="2:7" x14ac:dyDescent="0.25">
      <c r="B10" s="42" t="s">
        <v>553</v>
      </c>
      <c r="C10" t="s">
        <v>113</v>
      </c>
      <c r="D10" t="s">
        <v>114</v>
      </c>
      <c r="E10" t="s">
        <v>124</v>
      </c>
      <c r="F10">
        <v>2</v>
      </c>
      <c r="G10" t="str">
        <v>Grouped by Football interest and Healthcare/Education industries mostly in Texas and nearby states</v>
      </c>
    </row>
    <row r="11" spans="2:7" x14ac:dyDescent="0.25">
      <c r="B11" s="42" t="s">
        <v>554</v>
      </c>
      <c r="C11" t="s">
        <v>129</v>
      </c>
      <c r="D11" t="s">
        <v>130</v>
      </c>
      <c r="E11" t="s">
        <v>118</v>
      </c>
      <c r="F11">
        <v>2</v>
      </c>
      <c r="G11" t="str">
        <v>Grouped by Football interest and Healthcare industry</v>
      </c>
    </row>
    <row r="12" spans="2:7" x14ac:dyDescent="0.25">
      <c r="B12" s="42" t="s">
        <v>555</v>
      </c>
      <c r="C12" t="s">
        <v>116</v>
      </c>
      <c r="D12" t="s">
        <v>131</v>
      </c>
      <c r="E12" t="s">
        <v>121</v>
      </c>
      <c r="F12">
        <v>3</v>
      </c>
      <c r="G12" t="str">
        <v>Grouped by Football interest and Finance industry</v>
      </c>
    </row>
    <row r="13" spans="2:7" x14ac:dyDescent="0.25">
      <c r="B13" s="42" t="s">
        <v>556</v>
      </c>
      <c r="C13" t="s">
        <v>122</v>
      </c>
      <c r="D13" t="s">
        <v>132</v>
      </c>
      <c r="E13" t="s">
        <v>126</v>
      </c>
      <c r="F13">
        <v>4</v>
      </c>
      <c r="G13" t="str">
        <v>Grouped by Baseball interest and Education industry</v>
      </c>
    </row>
    <row r="14" spans="2:7" x14ac:dyDescent="0.25">
      <c r="B14" s="42" t="s">
        <v>557</v>
      </c>
      <c r="C14" t="s">
        <v>119</v>
      </c>
      <c r="D14" t="s">
        <v>133</v>
      </c>
      <c r="E14" t="s">
        <v>115</v>
      </c>
      <c r="F14">
        <v>3</v>
      </c>
      <c r="G14" t="str">
        <v>Grouped by Soccer interest and Technology industry</v>
      </c>
    </row>
    <row r="15" spans="2:7" x14ac:dyDescent="0.25">
      <c r="B15" s="42" t="s">
        <v>558</v>
      </c>
      <c r="C15" t="s">
        <v>113</v>
      </c>
      <c r="D15" t="s">
        <v>134</v>
      </c>
      <c r="E15" t="s">
        <v>118</v>
      </c>
      <c r="F15">
        <v>1</v>
      </c>
      <c r="G15" t="str">
        <v>Grouped by Basketball interest and Healthcare industry</v>
      </c>
    </row>
    <row r="16" spans="2:7" x14ac:dyDescent="0.25">
      <c r="B16" s="42" t="s">
        <v>559</v>
      </c>
      <c r="C16" t="s">
        <v>116</v>
      </c>
      <c r="D16" t="s">
        <v>117</v>
      </c>
      <c r="E16" t="s">
        <v>115</v>
      </c>
      <c r="F16">
        <v>2</v>
      </c>
      <c r="G16" t="str">
        <v>Grouped by Football interest and Technology/Healthcare industries</v>
      </c>
    </row>
    <row r="17" spans="2:7" x14ac:dyDescent="0.25">
      <c r="B17" s="42" t="s">
        <v>560</v>
      </c>
      <c r="C17" t="s">
        <v>127</v>
      </c>
      <c r="D17" t="s">
        <v>135</v>
      </c>
      <c r="E17" t="s">
        <v>121</v>
      </c>
      <c r="F17">
        <v>5</v>
      </c>
      <c r="G17" t="str">
        <v>Grouped by Hockey interest and Finance industry</v>
      </c>
    </row>
    <row r="18" spans="2:7" x14ac:dyDescent="0.25">
      <c r="B18" s="42" t="s">
        <v>561</v>
      </c>
      <c r="C18" t="s">
        <v>122</v>
      </c>
      <c r="D18" t="s">
        <v>136</v>
      </c>
      <c r="E18" t="s">
        <v>124</v>
      </c>
      <c r="F18">
        <v>4</v>
      </c>
      <c r="G18" t="str">
        <v>Grouped by Baseball interest and Retail/E-commerce industry</v>
      </c>
    </row>
    <row r="19" spans="2:7" x14ac:dyDescent="0.25">
      <c r="B19" s="42" t="s">
        <v>562</v>
      </c>
      <c r="C19" t="s">
        <v>113</v>
      </c>
      <c r="D19" t="s">
        <v>120</v>
      </c>
      <c r="E19" t="s">
        <v>118</v>
      </c>
      <c r="F19">
        <v>1</v>
      </c>
      <c r="G19" t="str">
        <v>Grouped by Basketball interest and Healthcare industry</v>
      </c>
    </row>
    <row r="20" spans="2:7" x14ac:dyDescent="0.25">
      <c r="B20" s="42" t="s">
        <v>563</v>
      </c>
      <c r="C20" t="s">
        <v>116</v>
      </c>
      <c r="D20" t="s">
        <v>137</v>
      </c>
      <c r="E20" t="s">
        <v>126</v>
      </c>
      <c r="F20">
        <v>2</v>
      </c>
      <c r="G20" t="str">
        <v>Grouped by Football interest and Education industry</v>
      </c>
    </row>
    <row r="21" spans="2:7" x14ac:dyDescent="0.25">
      <c r="B21" s="42" t="s">
        <v>564</v>
      </c>
      <c r="C21" t="s">
        <v>119</v>
      </c>
      <c r="D21" t="s">
        <v>138</v>
      </c>
      <c r="E21" t="s">
        <v>115</v>
      </c>
      <c r="F21">
        <v>3</v>
      </c>
      <c r="G21" t="str">
        <v>Grouped by Soccer interest and Technology industry</v>
      </c>
    </row>
    <row r="22" spans="2:7" x14ac:dyDescent="0.25">
      <c r="B22" s="42" t="s">
        <v>565</v>
      </c>
      <c r="C22" t="s">
        <v>129</v>
      </c>
      <c r="D22" t="s">
        <v>139</v>
      </c>
      <c r="E22" t="s">
        <v>124</v>
      </c>
      <c r="F22">
        <v>4</v>
      </c>
      <c r="G22" t="str">
        <v>Grouped by Retail/E-commerce industry</v>
      </c>
    </row>
    <row r="23" spans="2:7" x14ac:dyDescent="0.25">
      <c r="B23" s="42" t="s">
        <v>566</v>
      </c>
      <c r="C23" t="s">
        <v>113</v>
      </c>
      <c r="D23" t="s">
        <v>123</v>
      </c>
      <c r="E23" t="s">
        <v>121</v>
      </c>
      <c r="F23">
        <v>1</v>
      </c>
      <c r="G23" t="str">
        <v>Grouped by Basketball interest and Finance industry</v>
      </c>
    </row>
    <row r="24" spans="2:7" x14ac:dyDescent="0.25">
      <c r="B24" s="42" t="s">
        <v>567</v>
      </c>
      <c r="C24" t="s">
        <v>122</v>
      </c>
      <c r="D24" t="s">
        <v>114</v>
      </c>
      <c r="E24" t="s">
        <v>126</v>
      </c>
      <c r="F24">
        <v>4</v>
      </c>
      <c r="G24" t="str">
        <v>Grouped by Baseball interest and Education industry</v>
      </c>
    </row>
    <row r="25" spans="2:7" x14ac:dyDescent="0.25">
      <c r="B25" s="42" t="s">
        <v>568</v>
      </c>
      <c r="C25" t="s">
        <v>116</v>
      </c>
      <c r="D25" t="s">
        <v>140</v>
      </c>
      <c r="E25" t="s">
        <v>115</v>
      </c>
      <c r="F25">
        <v>2</v>
      </c>
      <c r="G25" t="str">
        <v>Grouped by Football interest and Technology industry</v>
      </c>
    </row>
    <row r="26" spans="2:7" x14ac:dyDescent="0.25">
      <c r="B26" s="42" t="s">
        <v>569</v>
      </c>
      <c r="C26" t="s">
        <v>119</v>
      </c>
      <c r="D26" t="s">
        <v>141</v>
      </c>
      <c r="E26" t="s">
        <v>118</v>
      </c>
      <c r="F26">
        <v>3</v>
      </c>
      <c r="G26" t="str">
        <v>Grouped by Soccer interest and Healthcare industry</v>
      </c>
    </row>
    <row r="27" spans="2:7" x14ac:dyDescent="0.25">
      <c r="B27" s="42" t="s">
        <v>570</v>
      </c>
      <c r="C27" t="s">
        <v>113</v>
      </c>
      <c r="D27" t="s">
        <v>125</v>
      </c>
      <c r="E27" t="s">
        <v>121</v>
      </c>
      <c r="F27">
        <v>1</v>
      </c>
      <c r="G27" t="str">
        <v>Grouped by Basketball interest and Finance industry</v>
      </c>
    </row>
    <row r="28" spans="2:7" x14ac:dyDescent="0.25">
      <c r="B28" s="42" t="s">
        <v>571</v>
      </c>
      <c r="C28" t="s">
        <v>116</v>
      </c>
      <c r="D28" t="s">
        <v>142</v>
      </c>
      <c r="E28" t="s">
        <v>124</v>
      </c>
      <c r="F28">
        <v>2</v>
      </c>
      <c r="G28" t="str">
        <v>Grouped by Football interest and Retail/E-commerce industry</v>
      </c>
    </row>
    <row r="29" spans="2:7" x14ac:dyDescent="0.25">
      <c r="B29" s="42" t="s">
        <v>572</v>
      </c>
      <c r="C29" t="s">
        <v>122</v>
      </c>
      <c r="D29" t="s">
        <v>143</v>
      </c>
      <c r="E29" t="s">
        <v>118</v>
      </c>
      <c r="F29">
        <v>4</v>
      </c>
      <c r="G29" t="str">
        <v>Grouped by Baseball interest and Healthcare industry</v>
      </c>
    </row>
    <row r="30" spans="2:7" x14ac:dyDescent="0.25">
      <c r="B30" s="42" t="s">
        <v>573</v>
      </c>
      <c r="C30" t="s">
        <v>127</v>
      </c>
      <c r="D30" t="s">
        <v>144</v>
      </c>
      <c r="E30" t="s">
        <v>126</v>
      </c>
      <c r="F30">
        <v>5</v>
      </c>
      <c r="G30" t="str">
        <v>Grouped by Hockey interest and Education industry</v>
      </c>
    </row>
    <row r="31" spans="2:7" x14ac:dyDescent="0.25">
      <c r="B31" s="42" t="s">
        <v>574</v>
      </c>
      <c r="C31" t="s">
        <v>119</v>
      </c>
      <c r="D31" t="s">
        <v>145</v>
      </c>
      <c r="E31" t="s">
        <v>115</v>
      </c>
      <c r="F31">
        <v>3</v>
      </c>
      <c r="G31" t="str">
        <v>Grouped by Soccer interest and Technology industry</v>
      </c>
    </row>
    <row r="32" spans="2:7" x14ac:dyDescent="0.25">
      <c r="B32" s="42" t="s">
        <v>575</v>
      </c>
      <c r="C32" t="s">
        <v>116</v>
      </c>
      <c r="D32" t="s">
        <v>146</v>
      </c>
      <c r="E32" t="s">
        <v>121</v>
      </c>
      <c r="F32">
        <v>2</v>
      </c>
      <c r="G32" t="str">
        <v>Grouped by Football interest and Finance industry</v>
      </c>
    </row>
    <row r="33" spans="2:7" x14ac:dyDescent="0.25">
      <c r="B33" s="42" t="s">
        <v>576</v>
      </c>
      <c r="C33" t="s">
        <v>113</v>
      </c>
      <c r="D33" t="s">
        <v>147</v>
      </c>
      <c r="E33" t="s">
        <v>118</v>
      </c>
      <c r="F33">
        <v>1</v>
      </c>
      <c r="G33" t="str">
        <v>Grouped by Basketball interest and Healthcare industry</v>
      </c>
    </row>
  </sheetData>
  <autoFilter ref="B3:G33" xr:uid="{391BE957-32C7-448A-AD98-C1E9B71C1DEA}"/>
  <phoneticPr fontId="20"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8D3A1-3927-4D0E-99DB-347C0B3CEB80}">
  <sheetPr codeName="Sheet21">
    <tabColor theme="6"/>
  </sheetPr>
  <dimension ref="A1"/>
  <sheetViews>
    <sheetView workbookViewId="0">
      <selection activeCell="H20" sqref="H20"/>
    </sheetView>
  </sheetViews>
  <sheetFormatPr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3A502-633D-424F-8647-E559CBAF0705}">
  <sheetPr codeName="Sheet10"/>
  <dimension ref="B1:C28"/>
  <sheetViews>
    <sheetView topLeftCell="A2" workbookViewId="0">
      <selection activeCell="C3" sqref="C3"/>
    </sheetView>
  </sheetViews>
  <sheetFormatPr defaultRowHeight="15" outlineLevelCol="1" x14ac:dyDescent="0.25"/>
  <cols>
    <col min="1" max="1" width="3.7109375" customWidth="1"/>
    <col min="2" max="2" width="26.7109375" bestFit="1" customWidth="1"/>
    <col min="3" max="3" width="18" customWidth="1" outlineLevel="1"/>
  </cols>
  <sheetData>
    <row r="1" spans="2:3" s="4" customFormat="1" ht="30" customHeight="1" x14ac:dyDescent="0.35">
      <c r="B1" s="5" t="s">
        <v>148</v>
      </c>
    </row>
    <row r="3" spans="2:3" x14ac:dyDescent="0.25">
      <c r="B3" s="21" t="s">
        <v>149</v>
      </c>
      <c r="C3" s="21" t="s">
        <v>504</v>
      </c>
    </row>
    <row r="4" spans="2:3" x14ac:dyDescent="0.25">
      <c r="B4" t="s">
        <v>160</v>
      </c>
      <c r="C4" s="24" t="str" cm="1">
        <f t="array" ref="C4:C28">_xlfn._xlws.COPILOT("Please standardize the dates. ",B4:B28,"In the following format. ",C3)</f>
        <v>05/03/2025</v>
      </c>
    </row>
    <row r="5" spans="2:3" x14ac:dyDescent="0.25">
      <c r="B5" t="s">
        <v>161</v>
      </c>
      <c r="C5" t="str">
        <v>05/04/2025</v>
      </c>
    </row>
    <row r="6" spans="2:3" x14ac:dyDescent="0.25">
      <c r="B6" t="s">
        <v>162</v>
      </c>
      <c r="C6" t="str">
        <v>05/06/2025</v>
      </c>
    </row>
    <row r="7" spans="2:3" x14ac:dyDescent="0.25">
      <c r="B7" t="s">
        <v>150</v>
      </c>
      <c r="C7" t="str">
        <v>06/15/2025</v>
      </c>
    </row>
    <row r="8" spans="2:3" x14ac:dyDescent="0.25">
      <c r="B8" t="s">
        <v>151</v>
      </c>
      <c r="C8" t="str">
        <v>07/20/2025</v>
      </c>
    </row>
    <row r="9" spans="2:3" x14ac:dyDescent="0.25">
      <c r="B9" t="s">
        <v>163</v>
      </c>
      <c r="C9" t="str">
        <v>01/10/2024</v>
      </c>
    </row>
    <row r="10" spans="2:3" x14ac:dyDescent="0.25">
      <c r="B10" t="s">
        <v>152</v>
      </c>
      <c r="C10" t="str">
        <v>02/28/2024</v>
      </c>
    </row>
    <row r="11" spans="2:3" x14ac:dyDescent="0.25">
      <c r="B11" t="s">
        <v>164</v>
      </c>
      <c r="C11" t="str">
        <v>03/05/2024</v>
      </c>
    </row>
    <row r="12" spans="2:3" x14ac:dyDescent="0.25">
      <c r="B12" t="s">
        <v>165</v>
      </c>
      <c r="C12" t="str">
        <v>04/12/2024</v>
      </c>
    </row>
    <row r="13" spans="2:3" x14ac:dyDescent="0.25">
      <c r="B13" t="s">
        <v>153</v>
      </c>
      <c r="C13" t="str">
        <v>05/25/2024</v>
      </c>
    </row>
    <row r="14" spans="2:3" x14ac:dyDescent="0.25">
      <c r="B14" t="s">
        <v>166</v>
      </c>
      <c r="C14" t="str">
        <v>08/19/2023</v>
      </c>
    </row>
    <row r="15" spans="2:3" x14ac:dyDescent="0.25">
      <c r="B15" t="s">
        <v>167</v>
      </c>
      <c r="C15" t="str">
        <v>09/30/2023</v>
      </c>
    </row>
    <row r="16" spans="2:3" x14ac:dyDescent="0.25">
      <c r="B16" t="s">
        <v>168</v>
      </c>
      <c r="C16" t="str">
        <v>10/08/2023</v>
      </c>
    </row>
    <row r="17" spans="2:3" x14ac:dyDescent="0.25">
      <c r="B17" t="s">
        <v>154</v>
      </c>
      <c r="C17" t="str">
        <v>11/11/2023</v>
      </c>
    </row>
    <row r="18" spans="2:3" x14ac:dyDescent="0.25">
      <c r="B18" t="s">
        <v>155</v>
      </c>
      <c r="C18" t="str">
        <v>12/24/2023</v>
      </c>
    </row>
    <row r="19" spans="2:3" x14ac:dyDescent="0.25">
      <c r="B19" t="s">
        <v>169</v>
      </c>
      <c r="C19" t="str">
        <v>01/01/2026</v>
      </c>
    </row>
    <row r="20" spans="2:3" x14ac:dyDescent="0.25">
      <c r="B20" t="s">
        <v>156</v>
      </c>
      <c r="C20" t="str">
        <v>02/14/2026</v>
      </c>
    </row>
    <row r="21" spans="2:3" x14ac:dyDescent="0.25">
      <c r="B21" t="s">
        <v>170</v>
      </c>
      <c r="C21" t="str">
        <v>03/17/2026</v>
      </c>
    </row>
    <row r="22" spans="2:3" x14ac:dyDescent="0.25">
      <c r="B22" t="s">
        <v>171</v>
      </c>
      <c r="C22" t="str">
        <v>04/01/2026</v>
      </c>
    </row>
    <row r="23" spans="2:3" x14ac:dyDescent="0.25">
      <c r="B23" t="s">
        <v>157</v>
      </c>
      <c r="C23" t="str">
        <v>06/30/2026</v>
      </c>
    </row>
    <row r="24" spans="2:3" x14ac:dyDescent="0.25">
      <c r="B24" t="s">
        <v>172</v>
      </c>
      <c r="C24" t="str">
        <v>09/09/2025</v>
      </c>
    </row>
    <row r="25" spans="2:3" x14ac:dyDescent="0.25">
      <c r="B25" t="s">
        <v>173</v>
      </c>
      <c r="C25" t="str">
        <v>10/31/2025</v>
      </c>
    </row>
    <row r="26" spans="2:3" x14ac:dyDescent="0.25">
      <c r="B26" t="s">
        <v>174</v>
      </c>
      <c r="C26" t="str">
        <v>12/25/2025</v>
      </c>
    </row>
    <row r="27" spans="2:3" x14ac:dyDescent="0.25">
      <c r="B27" t="s">
        <v>158</v>
      </c>
      <c r="C27" t="str">
        <v>07/04/2024</v>
      </c>
    </row>
    <row r="28" spans="2:3" x14ac:dyDescent="0.25">
      <c r="B28" t="s">
        <v>159</v>
      </c>
      <c r="C28" t="str">
        <v>11/28/2024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7D724-16CB-4A00-9047-155D4A0D1213}">
  <sheetPr codeName="Sheet11"/>
  <dimension ref="B1:I30"/>
  <sheetViews>
    <sheetView workbookViewId="0">
      <selection activeCell="C4" sqref="C4"/>
    </sheetView>
  </sheetViews>
  <sheetFormatPr defaultRowHeight="15" outlineLevelCol="1" x14ac:dyDescent="0.25"/>
  <cols>
    <col min="1" max="1" width="3.7109375" customWidth="1"/>
    <col min="2" max="2" width="29.5703125" customWidth="1"/>
    <col min="3" max="3" width="9.42578125" bestFit="1" customWidth="1"/>
    <col min="4" max="4" width="10.7109375" bestFit="1" customWidth="1"/>
    <col min="5" max="5" width="19" customWidth="1"/>
    <col min="6" max="6" width="17" customWidth="1"/>
    <col min="7" max="7" width="6.28515625" customWidth="1"/>
    <col min="9" max="9" width="8.7109375" customWidth="1" outlineLevel="1"/>
  </cols>
  <sheetData>
    <row r="1" spans="2:9" s="4" customFormat="1" ht="30" customHeight="1" x14ac:dyDescent="0.35">
      <c r="B1" s="5" t="s">
        <v>251</v>
      </c>
    </row>
    <row r="3" spans="2:9" x14ac:dyDescent="0.25">
      <c r="B3" s="23" t="s">
        <v>244</v>
      </c>
      <c r="C3" s="23" t="s">
        <v>245</v>
      </c>
      <c r="D3" s="23" t="s">
        <v>247</v>
      </c>
      <c r="E3" s="23" t="s">
        <v>248</v>
      </c>
      <c r="F3" s="23" t="s">
        <v>249</v>
      </c>
      <c r="G3" s="23" t="s">
        <v>246</v>
      </c>
    </row>
    <row r="4" spans="2:9" x14ac:dyDescent="0.25">
      <c r="B4" t="s">
        <v>221</v>
      </c>
      <c r="C4" s="24" t="str" cm="1">
        <f t="array" ref="C4:G28">_xlfn._xlws.COPILOT("Please split the following names: ",B4:B28,"Into these columns. ",C3:G3,"If a component doesn't exist, you can skip that cell, like if the title doesn't exist, leave the cell blank. Do not repeat the header row.")</f>
        <v>Dr.</v>
      </c>
      <c r="D4" t="str">
        <v>John</v>
      </c>
      <c r="E4" t="str">
        <v>A.</v>
      </c>
      <c r="F4" t="str">
        <v>Smith</v>
      </c>
      <c r="G4" t="str">
        <v>Jr.</v>
      </c>
      <c r="I4" s="24" t="s">
        <v>577</v>
      </c>
    </row>
    <row r="5" spans="2:9" x14ac:dyDescent="0.25">
      <c r="B5" t="s">
        <v>222</v>
      </c>
      <c r="C5" t="str">
        <v>Ms</v>
      </c>
      <c r="D5" t="str">
        <v>Mary-Kate</v>
      </c>
      <c r="E5" t="str">
        <v/>
      </c>
      <c r="F5" t="str">
        <v>O’Reilly</v>
      </c>
      <c r="G5" t="str">
        <v/>
      </c>
    </row>
    <row r="6" spans="2:9" x14ac:dyDescent="0.25">
      <c r="B6" t="s">
        <v>223</v>
      </c>
      <c r="C6" t="str">
        <v/>
      </c>
      <c r="D6" t="str">
        <v>Juan</v>
      </c>
      <c r="E6" t="str">
        <v>Carlos</v>
      </c>
      <c r="F6" t="str">
        <v>de la Vega</v>
      </c>
      <c r="G6" t="str">
        <v/>
      </c>
    </row>
    <row r="7" spans="2:9" x14ac:dyDescent="0.25">
      <c r="B7" t="s">
        <v>224</v>
      </c>
      <c r="C7" t="str">
        <v>Prof.</v>
      </c>
      <c r="D7" t="str">
        <v>Chen</v>
      </c>
      <c r="E7" t="str">
        <v>Li</v>
      </c>
      <c r="F7" t="str">
        <v>Ming</v>
      </c>
      <c r="G7" t="str">
        <v/>
      </c>
    </row>
    <row r="8" spans="2:9" x14ac:dyDescent="0.25">
      <c r="B8" t="s">
        <v>526</v>
      </c>
      <c r="C8" t="str">
        <v/>
      </c>
      <c r="D8" t="str">
        <v>David</v>
      </c>
      <c r="E8" t="str">
        <v>L.</v>
      </c>
      <c r="F8" t="str">
        <v>Bowie</v>
      </c>
      <c r="G8" t="str">
        <v/>
      </c>
    </row>
    <row r="9" spans="2:9" x14ac:dyDescent="0.25">
      <c r="B9" t="s">
        <v>225</v>
      </c>
      <c r="C9" t="str">
        <v>Mrs.</v>
      </c>
      <c r="D9" t="str">
        <v>Anna</v>
      </c>
      <c r="E9" t="str">
        <v>Marie</v>
      </c>
      <c r="F9" t="str">
        <v>Johnson-Smith</v>
      </c>
      <c r="G9" t="str">
        <v/>
      </c>
    </row>
    <row r="10" spans="2:9" x14ac:dyDescent="0.25">
      <c r="B10" t="s">
        <v>226</v>
      </c>
      <c r="C10" t="str">
        <v>Sir</v>
      </c>
      <c r="D10" t="str">
        <v>Ian</v>
      </c>
      <c r="E10" t="str">
        <v/>
      </c>
      <c r="F10" t="str">
        <v>McKellen</v>
      </c>
      <c r="G10" t="str">
        <v>III</v>
      </c>
    </row>
    <row r="11" spans="2:9" x14ac:dyDescent="0.25">
      <c r="B11" t="s">
        <v>525</v>
      </c>
      <c r="C11" t="str">
        <v>Mr.</v>
      </c>
      <c r="D11" t="str">
        <v>John</v>
      </c>
      <c r="E11" t="str">
        <v>Paul Michael</v>
      </c>
      <c r="F11" t="str">
        <v>Jones</v>
      </c>
      <c r="G11" t="str">
        <v/>
      </c>
    </row>
    <row r="12" spans="2:9" x14ac:dyDescent="0.25">
      <c r="B12" t="s">
        <v>227</v>
      </c>
      <c r="C12" t="str">
        <v>Capt.</v>
      </c>
      <c r="D12" t="str">
        <v>Jean-Luc</v>
      </c>
      <c r="E12" t="str">
        <v/>
      </c>
      <c r="F12" t="str">
        <v>Picard</v>
      </c>
      <c r="G12" t="str">
        <v/>
      </c>
    </row>
    <row r="13" spans="2:9" x14ac:dyDescent="0.25">
      <c r="B13" t="s">
        <v>228</v>
      </c>
      <c r="C13" t="str">
        <v>Fr.</v>
      </c>
      <c r="D13" t="str">
        <v>José</v>
      </c>
      <c r="E13" t="str">
        <v>Antonio</v>
      </c>
      <c r="F13" t="str">
        <v>de la Cruz</v>
      </c>
      <c r="G13" t="str">
        <v/>
      </c>
    </row>
    <row r="14" spans="2:9" x14ac:dyDescent="0.25">
      <c r="B14" t="s">
        <v>229</v>
      </c>
      <c r="C14" t="str">
        <v>The Hon.</v>
      </c>
      <c r="D14" t="str">
        <v>Maria</v>
      </c>
      <c r="E14" t="str">
        <v>Elena</v>
      </c>
      <c r="F14" t="str">
        <v>Garcia</v>
      </c>
      <c r="G14" t="str">
        <v/>
      </c>
    </row>
    <row r="15" spans="2:9" x14ac:dyDescent="0.25">
      <c r="B15" t="s">
        <v>230</v>
      </c>
      <c r="C15" t="str">
        <v>Mr.</v>
      </c>
      <c r="D15" t="str">
        <v>Liam</v>
      </c>
      <c r="E15" t="str">
        <v/>
      </c>
      <c r="F15" t="str">
        <v>O’Connor</v>
      </c>
      <c r="G15" t="str">
        <v>Jr.</v>
      </c>
    </row>
    <row r="16" spans="2:9" x14ac:dyDescent="0.25">
      <c r="B16" t="s">
        <v>231</v>
      </c>
      <c r="C16" t="str">
        <v>Dr.</v>
      </c>
      <c r="D16" t="str">
        <v>Emily</v>
      </c>
      <c r="E16" t="str">
        <v>Rose</v>
      </c>
      <c r="F16" t="str">
        <v>Thompson</v>
      </c>
      <c r="G16" t="str">
        <v/>
      </c>
    </row>
    <row r="17" spans="2:7" x14ac:dyDescent="0.25">
      <c r="B17" t="s">
        <v>250</v>
      </c>
      <c r="C17" t="str">
        <v/>
      </c>
      <c r="D17" t="str">
        <v>Alexander</v>
      </c>
      <c r="E17" t="str">
        <v>James</v>
      </c>
      <c r="F17" t="str">
        <v>van der Meer</v>
      </c>
      <c r="G17" t="str">
        <v/>
      </c>
    </row>
    <row r="18" spans="2:7" x14ac:dyDescent="0.25">
      <c r="B18" t="s">
        <v>232</v>
      </c>
      <c r="C18" t="str">
        <v>Ms</v>
      </c>
      <c r="D18" t="str">
        <v>Olivia</v>
      </c>
      <c r="E18" t="str">
        <v>Grace</v>
      </c>
      <c r="F18" t="str">
        <v>Taylor-Brown</v>
      </c>
      <c r="G18" t="str">
        <v/>
      </c>
    </row>
    <row r="19" spans="2:7" x14ac:dyDescent="0.25">
      <c r="B19" t="s">
        <v>233</v>
      </c>
      <c r="C19" t="str">
        <v>Mr.</v>
      </c>
      <c r="D19" t="str">
        <v>Noah</v>
      </c>
      <c r="E19" t="str">
        <v>William</v>
      </c>
      <c r="F19" t="str">
        <v>Lee</v>
      </c>
      <c r="G19" t="str">
        <v/>
      </c>
    </row>
    <row r="20" spans="2:7" x14ac:dyDescent="0.25">
      <c r="B20" t="s">
        <v>234</v>
      </c>
      <c r="C20" t="str">
        <v>Mrs.</v>
      </c>
      <c r="D20" t="str">
        <v>Isabella</v>
      </c>
      <c r="E20" t="str">
        <v>Sofia</v>
      </c>
      <c r="F20" t="str">
        <v>Martinez</v>
      </c>
      <c r="G20" t="str">
        <v/>
      </c>
    </row>
    <row r="21" spans="2:7" x14ac:dyDescent="0.25">
      <c r="B21" t="s">
        <v>235</v>
      </c>
      <c r="C21" t="str">
        <v>Rev.</v>
      </c>
      <c r="D21" t="str">
        <v>Benjamin</v>
      </c>
      <c r="E21" t="str">
        <v>Lee</v>
      </c>
      <c r="F21" t="str">
        <v>Carter</v>
      </c>
      <c r="G21" t="str">
        <v>II</v>
      </c>
    </row>
    <row r="22" spans="2:7" x14ac:dyDescent="0.25">
      <c r="B22" t="s">
        <v>236</v>
      </c>
      <c r="C22" t="str">
        <v>Dr.</v>
      </c>
      <c r="D22" t="str">
        <v>Ethan</v>
      </c>
      <c r="E22" t="str">
        <v>Michael</v>
      </c>
      <c r="F22" t="str">
        <v>White</v>
      </c>
      <c r="G22" t="str">
        <v/>
      </c>
    </row>
    <row r="23" spans="2:7" x14ac:dyDescent="0.25">
      <c r="B23" t="s">
        <v>237</v>
      </c>
      <c r="C23" t="str">
        <v>Sir</v>
      </c>
      <c r="D23" t="str">
        <v>Lucas</v>
      </c>
      <c r="E23" t="str">
        <v>Daniel</v>
      </c>
      <c r="F23" t="str">
        <v>Thompson-Wright</v>
      </c>
      <c r="G23" t="str">
        <v/>
      </c>
    </row>
    <row r="24" spans="2:7" x14ac:dyDescent="0.25">
      <c r="B24" t="s">
        <v>238</v>
      </c>
      <c r="C24" t="str">
        <v>Ms</v>
      </c>
      <c r="D24" t="str">
        <v>Ava</v>
      </c>
      <c r="E24" t="str">
        <v>Marie-Claire</v>
      </c>
      <c r="F24" t="str">
        <v>Dubois</v>
      </c>
      <c r="G24" t="str">
        <v/>
      </c>
    </row>
    <row r="25" spans="2:7" x14ac:dyDescent="0.25">
      <c r="B25" t="s">
        <v>239</v>
      </c>
      <c r="C25" t="str">
        <v>Mr.</v>
      </c>
      <c r="D25" t="str">
        <v>Henry</v>
      </c>
      <c r="E25" t="str">
        <v>John Paul</v>
      </c>
      <c r="F25" t="str">
        <v>Stevens</v>
      </c>
      <c r="G25" t="str">
        <v/>
      </c>
    </row>
    <row r="26" spans="2:7" x14ac:dyDescent="0.25">
      <c r="B26" t="s">
        <v>240</v>
      </c>
      <c r="C26" t="str">
        <v>Lady</v>
      </c>
      <c r="D26" t="str">
        <v>Amelia</v>
      </c>
      <c r="E26" t="str">
        <v>Rose</v>
      </c>
      <c r="F26" t="str">
        <v>de Beaumont</v>
      </c>
      <c r="G26" t="str">
        <v/>
      </c>
    </row>
    <row r="27" spans="2:7" x14ac:dyDescent="0.25">
      <c r="B27" t="s">
        <v>241</v>
      </c>
      <c r="C27" t="str">
        <v>Dr.</v>
      </c>
      <c r="D27" t="str">
        <v>Mason</v>
      </c>
      <c r="E27" t="str">
        <v>Oliver</v>
      </c>
      <c r="F27" t="str">
        <v>Smithson</v>
      </c>
      <c r="G27" t="str">
        <v/>
      </c>
    </row>
    <row r="28" spans="2:7" x14ac:dyDescent="0.25">
      <c r="B28" t="s">
        <v>242</v>
      </c>
      <c r="C28" t="str">
        <v>Prof.</v>
      </c>
      <c r="D28" t="str">
        <v>Harper</v>
      </c>
      <c r="E28" t="str">
        <v>Lee</v>
      </c>
      <c r="F28" t="str">
        <v>Johnson</v>
      </c>
      <c r="G28" t="str">
        <v/>
      </c>
    </row>
    <row r="29" spans="2:7" x14ac:dyDescent="0.25">
      <c r="B29" t="s">
        <v>243</v>
      </c>
    </row>
    <row r="30" spans="2:7" x14ac:dyDescent="0.25">
      <c r="C30" s="31"/>
      <c r="D30" s="31"/>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40B15-0954-4CF3-81DC-8A8AA0B3714E}">
  <sheetPr codeName="Sheet12"/>
  <dimension ref="B1:F27"/>
  <sheetViews>
    <sheetView topLeftCell="A2" workbookViewId="0">
      <selection activeCell="E4" sqref="E4"/>
    </sheetView>
  </sheetViews>
  <sheetFormatPr defaultRowHeight="15" outlineLevelCol="1" x14ac:dyDescent="0.25"/>
  <cols>
    <col min="1" max="1" width="3.7109375" customWidth="1"/>
    <col min="2" max="2" width="24.28515625" customWidth="1"/>
    <col min="3" max="3" width="16" customWidth="1" outlineLevel="1"/>
    <col min="5" max="5" width="22.5703125" customWidth="1" outlineLevel="1"/>
    <col min="6" max="6" width="17" customWidth="1" outlineLevel="1"/>
  </cols>
  <sheetData>
    <row r="1" spans="2:6" s="4" customFormat="1" ht="30" customHeight="1" x14ac:dyDescent="0.35">
      <c r="B1" s="5" t="s">
        <v>178</v>
      </c>
    </row>
    <row r="3" spans="2:6" x14ac:dyDescent="0.25">
      <c r="B3" s="7" t="s">
        <v>0</v>
      </c>
      <c r="C3" s="7" t="s">
        <v>175</v>
      </c>
      <c r="E3" s="21" t="s">
        <v>176</v>
      </c>
      <c r="F3" s="21" t="s">
        <v>177</v>
      </c>
    </row>
    <row r="4" spans="2:6" x14ac:dyDescent="0.25">
      <c r="B4" t="s">
        <v>179</v>
      </c>
      <c r="C4" t="str" cm="1">
        <f t="array" ref="C4">_xlfn.XLOOKUP(B4,_xlfn.ANCHORARRAY($E$4),_xlfn.ANCHORARRAY($F$4))</f>
        <v>Procter &amp; Gamble</v>
      </c>
      <c r="E4" t="str" cm="1">
        <f t="array" ref="E4:E13">_xlfn.UNIQUE(B4:B24)</f>
        <v>P&amp;G</v>
      </c>
      <c r="F4" t="str" cm="1">
        <f t="array" ref="F4:F13">_xlfn._xlws.COPILOT("Please standardize these company names to their most common used name: ",_xlfn.ANCHORARRAY(E4))</f>
        <v>Procter &amp; Gamble</v>
      </c>
    </row>
    <row r="5" spans="2:6" x14ac:dyDescent="0.25">
      <c r="B5" t="s">
        <v>180</v>
      </c>
      <c r="C5" t="str" cm="1">
        <f t="array" ref="C5">_xlfn.XLOOKUP(B5,_xlfn.ANCHORARRAY($E$4),_xlfn.ANCHORARRAY($F$4))</f>
        <v>Procter &amp; Gamble</v>
      </c>
      <c r="E5" t="str">
        <v>Procter &amp; Gamble Co.</v>
      </c>
      <c r="F5" t="str">
        <v>Procter &amp; Gamble</v>
      </c>
    </row>
    <row r="6" spans="2:6" x14ac:dyDescent="0.25">
      <c r="B6" t="s">
        <v>181</v>
      </c>
      <c r="C6" t="str" cm="1">
        <f t="array" ref="C6">_xlfn.XLOOKUP(B6,_xlfn.ANCHORARRAY($E$4),_xlfn.ANCHORARRAY($F$4))</f>
        <v>Procter &amp; Gamble</v>
      </c>
      <c r="E6" t="str">
        <v>Procter and Gamble</v>
      </c>
      <c r="F6" t="str">
        <v>Procter &amp; Gamble</v>
      </c>
    </row>
    <row r="7" spans="2:6" x14ac:dyDescent="0.25">
      <c r="B7" t="s">
        <v>182</v>
      </c>
      <c r="C7" t="str" cm="1">
        <f t="array" ref="C7">_xlfn.XLOOKUP(B7,_xlfn.ANCHORARRAY($E$4),_xlfn.ANCHORARRAY($F$4))</f>
        <v>Coca-Cola</v>
      </c>
      <c r="E7" t="str">
        <v>The Coca Cola Company</v>
      </c>
      <c r="F7" t="str">
        <v>Coca-Cola</v>
      </c>
    </row>
    <row r="8" spans="2:6" x14ac:dyDescent="0.25">
      <c r="B8" t="s">
        <v>183</v>
      </c>
      <c r="C8" t="str" cm="1">
        <f t="array" ref="C8">_xlfn.XLOOKUP(B8,_xlfn.ANCHORARRAY($E$4),_xlfn.ANCHORARRAY($F$4))</f>
        <v>Coca-Cola</v>
      </c>
      <c r="E8" t="str">
        <v>Coca-Cola Co.</v>
      </c>
      <c r="F8" t="str">
        <v>Coca-Cola</v>
      </c>
    </row>
    <row r="9" spans="2:6" x14ac:dyDescent="0.25">
      <c r="B9" t="s">
        <v>184</v>
      </c>
      <c r="C9" t="str" cm="1">
        <f t="array" ref="C9">_xlfn.XLOOKUP(B9,_xlfn.ANCHORARRAY($E$4),_xlfn.ANCHORARRAY($F$4))</f>
        <v>Coca-Cola</v>
      </c>
      <c r="E9" t="str">
        <v>Coca Cola, Inc.</v>
      </c>
      <c r="F9" t="str">
        <v>Coca-Cola</v>
      </c>
    </row>
    <row r="10" spans="2:6" x14ac:dyDescent="0.25">
      <c r="B10" t="s">
        <v>185</v>
      </c>
      <c r="C10" t="str" cm="1">
        <f t="array" ref="C10">_xlfn.XLOOKUP(B10,_xlfn.ANCHORARRAY($E$4),_xlfn.ANCHORARRAY($F$4))</f>
        <v>IBM</v>
      </c>
      <c r="E10" t="str">
        <v>Intl Business Machines</v>
      </c>
      <c r="F10" t="str">
        <v>IBM</v>
      </c>
    </row>
    <row r="11" spans="2:6" x14ac:dyDescent="0.25">
      <c r="B11" t="s">
        <v>186</v>
      </c>
      <c r="C11" t="str" cm="1">
        <f t="array" ref="C11">_xlfn.XLOOKUP(B11,_xlfn.ANCHORARRAY($E$4),_xlfn.ANCHORARRAY($F$4))</f>
        <v>IBM</v>
      </c>
      <c r="E11" t="str">
        <v>I.B.M.</v>
      </c>
      <c r="F11" t="str">
        <v>IBM</v>
      </c>
    </row>
    <row r="12" spans="2:6" x14ac:dyDescent="0.25">
      <c r="B12" t="s">
        <v>187</v>
      </c>
      <c r="C12" t="str" cm="1">
        <f t="array" ref="C12">_xlfn.XLOOKUP(B12,_xlfn.ANCHORARRAY($E$4),_xlfn.ANCHORARRAY($F$4))</f>
        <v>IBM</v>
      </c>
      <c r="E12" t="str">
        <v>IBM Corp.</v>
      </c>
      <c r="F12" t="str">
        <v>IBM</v>
      </c>
    </row>
    <row r="13" spans="2:6" x14ac:dyDescent="0.25">
      <c r="B13" t="s">
        <v>188</v>
      </c>
      <c r="C13" t="str" cm="1">
        <f t="array" ref="C13">_xlfn.XLOOKUP(B13,_xlfn.ANCHORARRAY($E$4),_xlfn.ANCHORARRAY($F$4))</f>
        <v>McDonald's</v>
      </c>
      <c r="E13" t="str">
        <v>McDonalds</v>
      </c>
      <c r="F13" t="str">
        <v>McDonald's</v>
      </c>
    </row>
    <row r="14" spans="2:6" x14ac:dyDescent="0.25">
      <c r="B14" t="s">
        <v>179</v>
      </c>
      <c r="C14" t="str" cm="1">
        <f t="array" ref="C14">_xlfn.XLOOKUP(B14,_xlfn.ANCHORARRAY($E$4),_xlfn.ANCHORARRAY($F$4))</f>
        <v>Procter &amp; Gamble</v>
      </c>
    </row>
    <row r="15" spans="2:6" x14ac:dyDescent="0.25">
      <c r="B15" t="s">
        <v>180</v>
      </c>
      <c r="C15" t="str" cm="1">
        <f t="array" ref="C15">_xlfn.XLOOKUP(B15,_xlfn.ANCHORARRAY($E$4),_xlfn.ANCHORARRAY($F$4))</f>
        <v>Procter &amp; Gamble</v>
      </c>
    </row>
    <row r="16" spans="2:6" x14ac:dyDescent="0.25">
      <c r="B16" t="s">
        <v>181</v>
      </c>
      <c r="C16" t="str" cm="1">
        <f t="array" ref="C16">_xlfn.XLOOKUP(B16,_xlfn.ANCHORARRAY($E$4),_xlfn.ANCHORARRAY($F$4))</f>
        <v>Procter &amp; Gamble</v>
      </c>
    </row>
    <row r="17" spans="2:3" x14ac:dyDescent="0.25">
      <c r="B17" t="s">
        <v>182</v>
      </c>
      <c r="C17" t="str" cm="1">
        <f t="array" ref="C17">_xlfn.XLOOKUP(B17,_xlfn.ANCHORARRAY($E$4),_xlfn.ANCHORARRAY($F$4))</f>
        <v>Coca-Cola</v>
      </c>
    </row>
    <row r="18" spans="2:3" x14ac:dyDescent="0.25">
      <c r="B18" t="s">
        <v>183</v>
      </c>
      <c r="C18" t="str" cm="1">
        <f t="array" ref="C18">_xlfn.XLOOKUP(B18,_xlfn.ANCHORARRAY($E$4),_xlfn.ANCHORARRAY($F$4))</f>
        <v>Coca-Cola</v>
      </c>
    </row>
    <row r="19" spans="2:3" x14ac:dyDescent="0.25">
      <c r="B19" t="s">
        <v>184</v>
      </c>
      <c r="C19" t="str" cm="1">
        <f t="array" ref="C19">_xlfn.XLOOKUP(B19,_xlfn.ANCHORARRAY($E$4),_xlfn.ANCHORARRAY($F$4))</f>
        <v>Coca-Cola</v>
      </c>
    </row>
    <row r="20" spans="2:3" x14ac:dyDescent="0.25">
      <c r="B20" t="s">
        <v>185</v>
      </c>
      <c r="C20" t="str" cm="1">
        <f t="array" ref="C20">_xlfn.XLOOKUP(B20,_xlfn.ANCHORARRAY($E$4),_xlfn.ANCHORARRAY($F$4))</f>
        <v>IBM</v>
      </c>
    </row>
    <row r="21" spans="2:3" x14ac:dyDescent="0.25">
      <c r="B21" t="s">
        <v>186</v>
      </c>
      <c r="C21" t="str" cm="1">
        <f t="array" ref="C21">_xlfn.XLOOKUP(B21,_xlfn.ANCHORARRAY($E$4),_xlfn.ANCHORARRAY($F$4))</f>
        <v>IBM</v>
      </c>
    </row>
    <row r="22" spans="2:3" x14ac:dyDescent="0.25">
      <c r="B22" t="s">
        <v>187</v>
      </c>
      <c r="C22" t="str" cm="1">
        <f t="array" ref="C22">_xlfn.XLOOKUP(B22,_xlfn.ANCHORARRAY($E$4),_xlfn.ANCHORARRAY($F$4))</f>
        <v>IBM</v>
      </c>
    </row>
    <row r="23" spans="2:3" x14ac:dyDescent="0.25">
      <c r="B23" t="s">
        <v>188</v>
      </c>
      <c r="C23" t="str" cm="1">
        <f t="array" ref="C23">_xlfn.XLOOKUP(B23,_xlfn.ANCHORARRAY($E$4),_xlfn.ANCHORARRAY($F$4))</f>
        <v>McDonald's</v>
      </c>
    </row>
    <row r="24" spans="2:3" x14ac:dyDescent="0.25">
      <c r="B24" t="s">
        <v>179</v>
      </c>
      <c r="C24" t="str" cm="1">
        <f t="array" ref="C24">_xlfn.XLOOKUP(B24,_xlfn.ANCHORARRAY($E$4),_xlfn.ANCHORARRAY($F$4))</f>
        <v>Procter &amp; Gamble</v>
      </c>
    </row>
    <row r="25" spans="2:3" x14ac:dyDescent="0.25">
      <c r="B25" t="s">
        <v>180</v>
      </c>
      <c r="C25" t="str" cm="1">
        <f t="array" ref="C25">_xlfn.XLOOKUP(B25,_xlfn.ANCHORARRAY($E$4),_xlfn.ANCHORARRAY($F$4))</f>
        <v>Procter &amp; Gamble</v>
      </c>
    </row>
    <row r="26" spans="2:3" x14ac:dyDescent="0.25">
      <c r="B26" t="s">
        <v>181</v>
      </c>
      <c r="C26" t="str" cm="1">
        <f t="array" ref="C26">_xlfn.XLOOKUP(B26,_xlfn.ANCHORARRAY($E$4),_xlfn.ANCHORARRAY($F$4))</f>
        <v>Procter &amp; Gamble</v>
      </c>
    </row>
    <row r="27" spans="2:3" x14ac:dyDescent="0.25">
      <c r="B27" t="s">
        <v>182</v>
      </c>
      <c r="C27" t="str" cm="1">
        <f t="array" ref="C27">_xlfn.XLOOKUP(B27,_xlfn.ANCHORARRAY($E$4),_xlfn.ANCHORARRAY($F$4))</f>
        <v>Coca-Cola</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42D15-B167-4D32-8081-128955A17AB5}">
  <sheetPr codeName="Sheet13"/>
  <dimension ref="B1:G29"/>
  <sheetViews>
    <sheetView workbookViewId="0">
      <selection activeCell="C5" sqref="C5"/>
    </sheetView>
  </sheetViews>
  <sheetFormatPr defaultRowHeight="15" x14ac:dyDescent="0.25"/>
  <cols>
    <col min="1" max="1" width="3.7109375" customWidth="1"/>
    <col min="2" max="2" width="42.28515625" bestFit="1" customWidth="1"/>
    <col min="3" max="3" width="8.5703125" customWidth="1"/>
    <col min="4" max="4" width="4.140625" customWidth="1"/>
    <col min="5" max="5" width="10.5703125" customWidth="1"/>
    <col min="6" max="6" width="13.85546875" customWidth="1"/>
    <col min="7" max="7" width="10.42578125" customWidth="1"/>
  </cols>
  <sheetData>
    <row r="1" spans="2:7" s="4" customFormat="1" ht="30" customHeight="1" x14ac:dyDescent="0.35">
      <c r="B1" s="5" t="s">
        <v>218</v>
      </c>
    </row>
    <row r="4" spans="2:7" x14ac:dyDescent="0.25">
      <c r="B4" s="7" t="s">
        <v>212</v>
      </c>
      <c r="C4" s="30" t="s">
        <v>213</v>
      </c>
      <c r="D4" s="30" t="s">
        <v>214</v>
      </c>
      <c r="E4" s="30" t="s">
        <v>215</v>
      </c>
      <c r="F4" s="30" t="s">
        <v>216</v>
      </c>
      <c r="G4" s="30" t="s">
        <v>217</v>
      </c>
    </row>
    <row r="5" spans="2:7" x14ac:dyDescent="0.25">
      <c r="B5" t="s">
        <v>189</v>
      </c>
      <c r="C5" t="str" cm="1">
        <f t="array" ref="C5:G29">_xlfn._xlws.COPILOT("Please parse the following text. ",B5:B29,"For the following components: ",C4:G4)</f>
        <v>1000</v>
      </c>
      <c r="D5">
        <v>2</v>
      </c>
      <c r="E5" t="str">
        <v>red</v>
      </c>
      <c r="F5" t="str">
        <v>mens t-shirts</v>
      </c>
      <c r="G5" t="str">
        <v>M</v>
      </c>
    </row>
    <row r="6" spans="2:7" x14ac:dyDescent="0.25">
      <c r="B6" t="s">
        <v>190</v>
      </c>
      <c r="C6" t="str">
        <v>1001</v>
      </c>
      <c r="D6">
        <v>2</v>
      </c>
      <c r="E6" t="str">
        <v>light blue</v>
      </c>
      <c r="F6" t="str">
        <v>hoodie</v>
      </c>
      <c r="G6" t="str">
        <v>L</v>
      </c>
    </row>
    <row r="7" spans="2:7" x14ac:dyDescent="0.25">
      <c r="B7" t="s">
        <v>191</v>
      </c>
      <c r="C7" t="str">
        <v>1002</v>
      </c>
      <c r="D7">
        <v>4</v>
      </c>
      <c r="E7" t="str">
        <v>black</v>
      </c>
      <c r="F7" t="str">
        <v>socks</v>
      </c>
      <c r="G7" t="str">
        <v>10</v>
      </c>
    </row>
    <row r="8" spans="2:7" x14ac:dyDescent="0.25">
      <c r="B8" t="s">
        <v>192</v>
      </c>
      <c r="C8" t="str">
        <v>1003</v>
      </c>
      <c r="D8">
        <v>4</v>
      </c>
      <c r="E8" t="str">
        <v>green</v>
      </c>
      <c r="F8" t="str">
        <v>cap</v>
      </c>
      <c r="G8" t="str">
        <v>adjustable</v>
      </c>
    </row>
    <row r="9" spans="2:7" x14ac:dyDescent="0.25">
      <c r="B9" t="s">
        <v>193</v>
      </c>
      <c r="C9" t="str">
        <v>1004</v>
      </c>
      <c r="D9">
        <v>3</v>
      </c>
      <c r="E9" t="str">
        <v>white</v>
      </c>
      <c r="F9" t="str">
        <v>womens tee</v>
      </c>
      <c r="G9" t="str">
        <v>small</v>
      </c>
    </row>
    <row r="10" spans="2:7" x14ac:dyDescent="0.25">
      <c r="B10" t="s">
        <v>194</v>
      </c>
      <c r="C10" t="str">
        <v>1005</v>
      </c>
      <c r="D10">
        <v>5</v>
      </c>
      <c r="E10" t="str">
        <v>charcoal</v>
      </c>
      <c r="F10" t="str">
        <v>elastic joggers</v>
      </c>
      <c r="G10" t="str">
        <v>XL</v>
      </c>
    </row>
    <row r="11" spans="2:7" x14ac:dyDescent="0.25">
      <c r="B11" t="s">
        <v>195</v>
      </c>
      <c r="C11" t="str">
        <v>1006</v>
      </c>
      <c r="D11">
        <v>2</v>
      </c>
      <c r="E11" t="str">
        <v>navy</v>
      </c>
      <c r="F11" t="str">
        <v>mens polo</v>
      </c>
      <c r="G11" t="str">
        <v>M</v>
      </c>
    </row>
    <row r="12" spans="2:7" x14ac:dyDescent="0.25">
      <c r="B12" t="s">
        <v>196</v>
      </c>
      <c r="C12" t="str">
        <v>1007</v>
      </c>
      <c r="D12">
        <v>3</v>
      </c>
      <c r="E12" t="str">
        <v>red</v>
      </c>
      <c r="F12" t="str">
        <v>dress</v>
      </c>
      <c r="G12" t="str">
        <v>8</v>
      </c>
    </row>
    <row r="13" spans="2:7" x14ac:dyDescent="0.25">
      <c r="B13" t="s">
        <v>197</v>
      </c>
      <c r="C13" t="str">
        <v>1008</v>
      </c>
      <c r="D13">
        <v>1</v>
      </c>
      <c r="E13" t="str">
        <v>olive</v>
      </c>
      <c r="F13" t="str">
        <v>rain jacket</v>
      </c>
      <c r="G13" t="str">
        <v>L</v>
      </c>
    </row>
    <row r="14" spans="2:7" x14ac:dyDescent="0.25">
      <c r="B14" t="s">
        <v>198</v>
      </c>
      <c r="C14" t="str">
        <v>1009</v>
      </c>
      <c r="D14">
        <v>2</v>
      </c>
      <c r="E14" t="str">
        <v>black</v>
      </c>
      <c r="F14" t="str">
        <v>beanie</v>
      </c>
      <c r="G14" t="str">
        <v>one size</v>
      </c>
    </row>
    <row r="15" spans="2:7" x14ac:dyDescent="0.25">
      <c r="B15" t="s">
        <v>199</v>
      </c>
      <c r="C15" t="str">
        <v>1010</v>
      </c>
      <c r="D15">
        <v>1</v>
      </c>
      <c r="E15" t="str">
        <v>dark grey</v>
      </c>
      <c r="F15" t="str">
        <v>jeans</v>
      </c>
      <c r="G15" t="str">
        <v>32</v>
      </c>
    </row>
    <row r="16" spans="2:7" x14ac:dyDescent="0.25">
      <c r="B16" t="s">
        <v>200</v>
      </c>
      <c r="C16" t="str">
        <v>1011</v>
      </c>
      <c r="D16">
        <v>3</v>
      </c>
      <c r="E16" t="str">
        <v>tan</v>
      </c>
      <c r="F16" t="str">
        <v>chinos</v>
      </c>
      <c r="G16" t="str">
        <v>34x32</v>
      </c>
    </row>
    <row r="17" spans="2:7" x14ac:dyDescent="0.25">
      <c r="B17" t="s">
        <v>201</v>
      </c>
      <c r="C17" t="str">
        <v>1012</v>
      </c>
      <c r="D17">
        <v>4</v>
      </c>
      <c r="E17" t="str">
        <v>white</v>
      </c>
      <c r="F17" t="str">
        <v>tank</v>
      </c>
      <c r="G17" t="str">
        <v>S</v>
      </c>
    </row>
    <row r="18" spans="2:7" x14ac:dyDescent="0.25">
      <c r="B18" t="s">
        <v>202</v>
      </c>
      <c r="C18" t="str">
        <v>1013</v>
      </c>
      <c r="D18">
        <v>3</v>
      </c>
      <c r="E18" t="str">
        <v>teal</v>
      </c>
      <c r="F18" t="str">
        <v>shorts</v>
      </c>
      <c r="G18" t="str">
        <v>M</v>
      </c>
    </row>
    <row r="19" spans="2:7" x14ac:dyDescent="0.25">
      <c r="B19" t="s">
        <v>203</v>
      </c>
      <c r="C19" t="str">
        <v>1014</v>
      </c>
      <c r="D19">
        <v>1</v>
      </c>
      <c r="E19" t="str">
        <v>maroon</v>
      </c>
      <c r="F19" t="str">
        <v>sweater</v>
      </c>
      <c r="G19" t="str">
        <v>L</v>
      </c>
    </row>
    <row r="20" spans="2:7" x14ac:dyDescent="0.25">
      <c r="B20" t="s">
        <v>204</v>
      </c>
      <c r="C20" t="str">
        <v>1015</v>
      </c>
      <c r="D20">
        <v>2</v>
      </c>
      <c r="E20" t="str">
        <v>cobalt</v>
      </c>
      <c r="F20" t="str">
        <v>scarf</v>
      </c>
      <c r="G20" t="str">
        <v>adjustable</v>
      </c>
    </row>
    <row r="21" spans="2:7" x14ac:dyDescent="0.25">
      <c r="B21" t="s">
        <v>219</v>
      </c>
      <c r="C21" t="str">
        <v>1016</v>
      </c>
      <c r="D21">
        <v>5</v>
      </c>
      <c r="E21" t="str">
        <v>light pink</v>
      </c>
      <c r="F21" t="str">
        <v>silk blouse</v>
      </c>
      <c r="G21" t="str">
        <v>6</v>
      </c>
    </row>
    <row r="22" spans="2:7" x14ac:dyDescent="0.25">
      <c r="B22" t="s">
        <v>205</v>
      </c>
      <c r="C22" t="str">
        <v>1017</v>
      </c>
      <c r="D22">
        <v>3</v>
      </c>
      <c r="E22" t="str">
        <v>brown</v>
      </c>
      <c r="F22" t="str">
        <v>boots</v>
      </c>
      <c r="G22" t="str">
        <v>9</v>
      </c>
    </row>
    <row r="23" spans="2:7" x14ac:dyDescent="0.25">
      <c r="B23" t="s">
        <v>220</v>
      </c>
      <c r="C23" t="str">
        <v>1018</v>
      </c>
      <c r="D23">
        <v>2</v>
      </c>
      <c r="E23" t="str">
        <v>orange</v>
      </c>
      <c r="F23" t="str">
        <v>tees</v>
      </c>
      <c r="G23" t="str">
        <v>XL</v>
      </c>
    </row>
    <row r="24" spans="2:7" x14ac:dyDescent="0.25">
      <c r="B24" t="s">
        <v>206</v>
      </c>
      <c r="C24" t="str">
        <v>1019</v>
      </c>
      <c r="D24">
        <v>4</v>
      </c>
      <c r="E24" t="str">
        <v>lemon</v>
      </c>
      <c r="F24" t="str">
        <v>skirt</v>
      </c>
      <c r="G24" t="str">
        <v>4</v>
      </c>
    </row>
    <row r="25" spans="2:7" x14ac:dyDescent="0.25">
      <c r="B25" t="s">
        <v>207</v>
      </c>
      <c r="C25" t="str">
        <v>1020</v>
      </c>
      <c r="D25">
        <v>4</v>
      </c>
      <c r="E25" t="str">
        <v>burgundy</v>
      </c>
      <c r="F25" t="str">
        <v>hat</v>
      </c>
      <c r="G25" t="str">
        <v>adjustable</v>
      </c>
    </row>
    <row r="26" spans="2:7" x14ac:dyDescent="0.25">
      <c r="B26" t="s">
        <v>208</v>
      </c>
      <c r="C26" t="str">
        <v>1021</v>
      </c>
      <c r="D26">
        <v>4</v>
      </c>
      <c r="E26" t="str">
        <v>white</v>
      </c>
      <c r="F26" t="str">
        <v>sneakers</v>
      </c>
      <c r="G26" t="str">
        <v>10</v>
      </c>
    </row>
    <row r="27" spans="2:7" x14ac:dyDescent="0.25">
      <c r="B27" t="s">
        <v>209</v>
      </c>
      <c r="C27" t="str">
        <v>1022</v>
      </c>
      <c r="D27">
        <v>2</v>
      </c>
      <c r="E27" t="str">
        <v>black</v>
      </c>
      <c r="F27" t="str">
        <v>belt</v>
      </c>
      <c r="G27" t="str">
        <v>M</v>
      </c>
    </row>
    <row r="28" spans="2:7" x14ac:dyDescent="0.25">
      <c r="B28" t="s">
        <v>210</v>
      </c>
      <c r="C28" t="str">
        <v>1023</v>
      </c>
      <c r="D28">
        <v>3</v>
      </c>
      <c r="E28" t="str">
        <v>sapphire</v>
      </c>
      <c r="F28" t="str">
        <v>dress</v>
      </c>
      <c r="G28" t="str">
        <v>10</v>
      </c>
    </row>
    <row r="29" spans="2:7" x14ac:dyDescent="0.25">
      <c r="B29" t="s">
        <v>211</v>
      </c>
      <c r="C29" t="str">
        <v>1024</v>
      </c>
      <c r="D29">
        <v>2</v>
      </c>
      <c r="E29" t="str">
        <v>deep moss</v>
      </c>
      <c r="F29" t="str">
        <v>cardigan</v>
      </c>
      <c r="G29" t="str">
        <v>S</v>
      </c>
    </row>
  </sheetData>
  <conditionalFormatting sqref="B5:B29">
    <cfRule type="duplicateValues" dxfId="0" priority="1"/>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26312-79B5-4474-B7F7-DB0855D717E5}">
  <sheetPr codeName="Sheet15"/>
  <dimension ref="B1:C25"/>
  <sheetViews>
    <sheetView workbookViewId="0">
      <selection activeCell="C4" sqref="C4"/>
    </sheetView>
  </sheetViews>
  <sheetFormatPr defaultRowHeight="15" x14ac:dyDescent="0.25"/>
  <cols>
    <col min="1" max="1" width="3.7109375" customWidth="1"/>
    <col min="2" max="2" width="27" customWidth="1"/>
    <col min="3" max="3" width="18.7109375" customWidth="1"/>
    <col min="4" max="7" width="17.42578125" customWidth="1"/>
  </cols>
  <sheetData>
    <row r="1" spans="2:3" s="4" customFormat="1" ht="30" customHeight="1" x14ac:dyDescent="0.35">
      <c r="B1" s="5" t="s">
        <v>327</v>
      </c>
      <c r="C1" s="5"/>
    </row>
    <row r="3" spans="2:3" x14ac:dyDescent="0.25">
      <c r="B3" s="2" t="s">
        <v>303</v>
      </c>
      <c r="C3" s="9" t="s">
        <v>304</v>
      </c>
    </row>
    <row r="4" spans="2:3" x14ac:dyDescent="0.25">
      <c r="B4" s="22" t="s">
        <v>305</v>
      </c>
      <c r="C4" t="str" cm="1">
        <f t="array" ref="C4:C25">_xlfn._xlws.COPILOT("Please identify semantic duplicates and return a standardized name for each product. ",B4:B25)</f>
        <v>Apple iPhone 15</v>
      </c>
    </row>
    <row r="5" spans="2:3" x14ac:dyDescent="0.25">
      <c r="B5" s="22" t="s">
        <v>306</v>
      </c>
      <c r="C5" t="str">
        <v>Apple iPhone 15</v>
      </c>
    </row>
    <row r="6" spans="2:3" x14ac:dyDescent="0.25">
      <c r="B6" s="22" t="s">
        <v>307</v>
      </c>
      <c r="C6" t="str">
        <v>Apple iPhone 15</v>
      </c>
    </row>
    <row r="7" spans="2:3" x14ac:dyDescent="0.25">
      <c r="B7" s="22" t="s">
        <v>308</v>
      </c>
      <c r="C7" t="str">
        <v>Apple iPhone 15</v>
      </c>
    </row>
    <row r="8" spans="2:3" x14ac:dyDescent="0.25">
      <c r="B8" s="22" t="s">
        <v>310</v>
      </c>
      <c r="C8" t="str">
        <v>Apple iPhone 14</v>
      </c>
    </row>
    <row r="9" spans="2:3" x14ac:dyDescent="0.25">
      <c r="B9" s="22" t="s">
        <v>309</v>
      </c>
      <c r="C9" t="str">
        <v>Apple iPhone 15</v>
      </c>
    </row>
    <row r="10" spans="2:3" x14ac:dyDescent="0.25">
      <c r="B10" s="22" t="s">
        <v>311</v>
      </c>
      <c r="C10" t="str">
        <v>Apple iPhone 14</v>
      </c>
    </row>
    <row r="11" spans="2:3" x14ac:dyDescent="0.25">
      <c r="B11" s="22" t="s">
        <v>312</v>
      </c>
      <c r="C11" t="str">
        <v>Apple iPhone 14</v>
      </c>
    </row>
    <row r="12" spans="2:3" x14ac:dyDescent="0.25">
      <c r="B12" s="22" t="s">
        <v>313</v>
      </c>
      <c r="C12" t="str">
        <v>Apple iPhone 14</v>
      </c>
    </row>
    <row r="13" spans="2:3" x14ac:dyDescent="0.25">
      <c r="B13" s="22" t="s">
        <v>314</v>
      </c>
      <c r="C13" t="str">
        <v>Apple iPhone 14</v>
      </c>
    </row>
    <row r="14" spans="2:3" x14ac:dyDescent="0.25">
      <c r="B14" s="22" t="s">
        <v>315</v>
      </c>
      <c r="C14" t="str">
        <v>Samsung Galaxy S24</v>
      </c>
    </row>
    <row r="15" spans="2:3" x14ac:dyDescent="0.25">
      <c r="B15" s="22" t="s">
        <v>320</v>
      </c>
      <c r="C15" t="str">
        <v>Samsung Galaxy S23</v>
      </c>
    </row>
    <row r="16" spans="2:3" x14ac:dyDescent="0.25">
      <c r="B16" s="22" t="s">
        <v>316</v>
      </c>
      <c r="C16" t="str">
        <v>Samsung Galaxy S24</v>
      </c>
    </row>
    <row r="17" spans="2:3" x14ac:dyDescent="0.25">
      <c r="B17" s="22" t="s">
        <v>317</v>
      </c>
      <c r="C17" t="str">
        <v>Samsung Galaxy S24</v>
      </c>
    </row>
    <row r="18" spans="2:3" x14ac:dyDescent="0.25">
      <c r="B18" s="22" t="s">
        <v>318</v>
      </c>
      <c r="C18" t="str">
        <v>Samsung Galaxy S24</v>
      </c>
    </row>
    <row r="19" spans="2:3" x14ac:dyDescent="0.25">
      <c r="B19" s="22" t="s">
        <v>326</v>
      </c>
      <c r="C19" t="str">
        <v>Google Pixel 8</v>
      </c>
    </row>
    <row r="20" spans="2:3" x14ac:dyDescent="0.25">
      <c r="B20" s="22" t="s">
        <v>319</v>
      </c>
      <c r="C20" t="str">
        <v>Samsung Galaxy S24</v>
      </c>
    </row>
    <row r="21" spans="2:3" x14ac:dyDescent="0.25">
      <c r="B21" s="22" t="s">
        <v>321</v>
      </c>
      <c r="C21" t="str">
        <v>Samsung Galaxy S23</v>
      </c>
    </row>
    <row r="22" spans="2:3" x14ac:dyDescent="0.25">
      <c r="B22" s="22" t="s">
        <v>322</v>
      </c>
      <c r="C22" t="str">
        <v>Samsung Galaxy S23</v>
      </c>
    </row>
    <row r="23" spans="2:3" x14ac:dyDescent="0.25">
      <c r="B23" s="22" t="s">
        <v>323</v>
      </c>
      <c r="C23" t="str">
        <v>Samsung Galaxy S23</v>
      </c>
    </row>
    <row r="24" spans="2:3" x14ac:dyDescent="0.25">
      <c r="B24" s="22" t="s">
        <v>324</v>
      </c>
      <c r="C24" t="str">
        <v>Samsung Galaxy S23</v>
      </c>
    </row>
    <row r="25" spans="2:3" x14ac:dyDescent="0.25">
      <c r="B25" s="22" t="s">
        <v>325</v>
      </c>
      <c r="C25" t="str">
        <v>Google Pixel 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905B9-02D5-4CF9-B54B-B989B62A2F49}">
  <sheetPr codeName="Sheet16"/>
  <dimension ref="B1:D27"/>
  <sheetViews>
    <sheetView workbookViewId="0">
      <selection activeCell="D4" sqref="D4"/>
    </sheetView>
  </sheetViews>
  <sheetFormatPr defaultRowHeight="15" outlineLevelCol="1" x14ac:dyDescent="0.25"/>
  <cols>
    <col min="1" max="1" width="3.7109375" customWidth="1"/>
    <col min="2" max="2" width="20.5703125" customWidth="1"/>
    <col min="3" max="3" width="37.28515625" bestFit="1" customWidth="1"/>
    <col min="4" max="4" width="26.28515625" customWidth="1" outlineLevel="1"/>
  </cols>
  <sheetData>
    <row r="1" spans="2:4" s="4" customFormat="1" ht="30" customHeight="1" x14ac:dyDescent="0.35">
      <c r="B1" s="5" t="s">
        <v>457</v>
      </c>
    </row>
    <row r="3" spans="2:4" x14ac:dyDescent="0.25">
      <c r="B3" s="7" t="s">
        <v>0</v>
      </c>
      <c r="C3" s="7" t="s">
        <v>458</v>
      </c>
      <c r="D3" s="30" t="s">
        <v>475</v>
      </c>
    </row>
    <row r="4" spans="2:4" x14ac:dyDescent="0.25">
      <c r="B4" t="s">
        <v>384</v>
      </c>
      <c r="C4" t="s">
        <v>452</v>
      </c>
      <c r="D4" t="str" cm="1">
        <f t="array" ref="D4:D27">_xlfn._xlws.COPILOT("Remove seniority levels and contract type info from these job titles, keeping the core role only:",C4:C27)</f>
        <v>Project Manager</v>
      </c>
    </row>
    <row r="5" spans="2:4" x14ac:dyDescent="0.25">
      <c r="B5" t="s">
        <v>392</v>
      </c>
      <c r="C5" t="s">
        <v>453</v>
      </c>
      <c r="D5" t="str">
        <v>Software Engineer</v>
      </c>
    </row>
    <row r="6" spans="2:4" x14ac:dyDescent="0.25">
      <c r="B6" t="s">
        <v>395</v>
      </c>
      <c r="C6" t="s">
        <v>454</v>
      </c>
      <c r="D6" t="str">
        <v>Marketing</v>
      </c>
    </row>
    <row r="7" spans="2:4" x14ac:dyDescent="0.25">
      <c r="B7" t="s">
        <v>398</v>
      </c>
      <c r="C7" t="s">
        <v>455</v>
      </c>
      <c r="D7" t="str">
        <v>Data Analyst</v>
      </c>
    </row>
    <row r="8" spans="2:4" x14ac:dyDescent="0.25">
      <c r="B8" t="s">
        <v>378</v>
      </c>
      <c r="C8" t="s">
        <v>456</v>
      </c>
      <c r="D8" t="str">
        <v>Product Manager</v>
      </c>
    </row>
    <row r="9" spans="2:4" x14ac:dyDescent="0.25">
      <c r="B9" t="s">
        <v>391</v>
      </c>
      <c r="C9" t="s">
        <v>459</v>
      </c>
      <c r="D9" t="str">
        <v>Customer Success</v>
      </c>
    </row>
    <row r="10" spans="2:4" x14ac:dyDescent="0.25">
      <c r="B10" t="s">
        <v>401</v>
      </c>
      <c r="C10" t="s">
        <v>460</v>
      </c>
      <c r="D10" t="str">
        <v>Financial Analyst</v>
      </c>
    </row>
    <row r="11" spans="2:4" x14ac:dyDescent="0.25">
      <c r="B11" t="s">
        <v>402</v>
      </c>
      <c r="C11" t="s">
        <v>461</v>
      </c>
      <c r="D11" t="str">
        <v>UX Designer</v>
      </c>
    </row>
    <row r="12" spans="2:4" x14ac:dyDescent="0.25">
      <c r="B12" t="s">
        <v>399</v>
      </c>
      <c r="C12" t="s">
        <v>462</v>
      </c>
      <c r="D12" t="str">
        <v>Chief Technology Officer</v>
      </c>
    </row>
    <row r="13" spans="2:4" x14ac:dyDescent="0.25">
      <c r="B13" t="s">
        <v>382</v>
      </c>
      <c r="C13" t="s">
        <v>463</v>
      </c>
      <c r="D13" t="str">
        <v>Legal Counsel</v>
      </c>
    </row>
    <row r="14" spans="2:4" x14ac:dyDescent="0.25">
      <c r="B14" t="s">
        <v>403</v>
      </c>
      <c r="C14" t="s">
        <v>505</v>
      </c>
      <c r="D14" t="str">
        <v>Financial Analyst</v>
      </c>
    </row>
    <row r="15" spans="2:4" x14ac:dyDescent="0.25">
      <c r="B15" t="s">
        <v>375</v>
      </c>
      <c r="C15" t="s">
        <v>464</v>
      </c>
      <c r="D15" t="str">
        <v>Database Administrator</v>
      </c>
    </row>
    <row r="16" spans="2:4" x14ac:dyDescent="0.25">
      <c r="B16" t="s">
        <v>407</v>
      </c>
      <c r="C16" t="s">
        <v>465</v>
      </c>
      <c r="D16" t="str">
        <v>Graphic Designer</v>
      </c>
    </row>
    <row r="17" spans="2:4" x14ac:dyDescent="0.25">
      <c r="B17" t="s">
        <v>380</v>
      </c>
      <c r="C17" t="s">
        <v>466</v>
      </c>
      <c r="D17" t="str">
        <v>Head of Operations</v>
      </c>
    </row>
    <row r="18" spans="2:4" x14ac:dyDescent="0.25">
      <c r="B18" t="s">
        <v>409</v>
      </c>
      <c r="C18" t="s">
        <v>467</v>
      </c>
      <c r="D18" t="str">
        <v>Systems Architect</v>
      </c>
    </row>
    <row r="19" spans="2:4" x14ac:dyDescent="0.25">
      <c r="B19" t="s">
        <v>377</v>
      </c>
      <c r="C19" t="s">
        <v>468</v>
      </c>
      <c r="D19" t="str">
        <v>Business Development</v>
      </c>
    </row>
    <row r="20" spans="2:4" x14ac:dyDescent="0.25">
      <c r="B20" t="s">
        <v>393</v>
      </c>
      <c r="C20" t="s">
        <v>469</v>
      </c>
      <c r="D20" t="str">
        <v>Research Scientist</v>
      </c>
    </row>
    <row r="21" spans="2:4" x14ac:dyDescent="0.25">
      <c r="B21" t="s">
        <v>411</v>
      </c>
      <c r="C21" t="s">
        <v>470</v>
      </c>
      <c r="D21" t="str">
        <v>Accountant</v>
      </c>
    </row>
    <row r="22" spans="2:4" x14ac:dyDescent="0.25">
      <c r="B22" t="s">
        <v>388</v>
      </c>
      <c r="C22" t="s">
        <v>471</v>
      </c>
      <c r="D22" t="str">
        <v>Director of Communications</v>
      </c>
    </row>
    <row r="23" spans="2:4" x14ac:dyDescent="0.25">
      <c r="B23" t="s">
        <v>410</v>
      </c>
      <c r="C23" t="s">
        <v>507</v>
      </c>
      <c r="D23" t="str">
        <v>Product Manager</v>
      </c>
    </row>
    <row r="24" spans="2:4" x14ac:dyDescent="0.25">
      <c r="B24" t="s">
        <v>405</v>
      </c>
      <c r="C24" t="s">
        <v>472</v>
      </c>
      <c r="D24" t="str">
        <v>Content Writer</v>
      </c>
    </row>
    <row r="25" spans="2:4" x14ac:dyDescent="0.25">
      <c r="B25" t="s">
        <v>397</v>
      </c>
      <c r="C25" t="s">
        <v>506</v>
      </c>
      <c r="D25" t="str">
        <v>Accountant</v>
      </c>
    </row>
    <row r="26" spans="2:4" x14ac:dyDescent="0.25">
      <c r="B26" t="s">
        <v>386</v>
      </c>
      <c r="C26" t="s">
        <v>473</v>
      </c>
      <c r="D26" t="str">
        <v>Sales Director</v>
      </c>
    </row>
    <row r="27" spans="2:4" x14ac:dyDescent="0.25">
      <c r="B27" t="s">
        <v>389</v>
      </c>
      <c r="C27" t="s">
        <v>474</v>
      </c>
      <c r="D27" t="str">
        <v>Data Scientist</v>
      </c>
    </row>
  </sheetData>
  <sortState xmlns:xlrd2="http://schemas.microsoft.com/office/spreadsheetml/2017/richdata2" ref="B4:B27">
    <sortCondition ref="B4:B27"/>
  </sortState>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3B848-6F39-4E02-A00F-72EC9CDD91D9}">
  <sheetPr codeName="Sheet17"/>
  <dimension ref="B1:C23"/>
  <sheetViews>
    <sheetView workbookViewId="0">
      <selection activeCell="C4" sqref="C4"/>
    </sheetView>
  </sheetViews>
  <sheetFormatPr defaultRowHeight="15" outlineLevelCol="1" x14ac:dyDescent="0.25"/>
  <cols>
    <col min="1" max="1" width="3.7109375" customWidth="1"/>
    <col min="2" max="2" width="34.140625" bestFit="1" customWidth="1"/>
    <col min="3" max="3" width="26.28515625" customWidth="1" outlineLevel="1"/>
  </cols>
  <sheetData>
    <row r="1" spans="2:3" s="4" customFormat="1" ht="30" customHeight="1" x14ac:dyDescent="0.35">
      <c r="B1" s="5" t="s">
        <v>476</v>
      </c>
    </row>
    <row r="3" spans="2:3" x14ac:dyDescent="0.25">
      <c r="B3" s="7" t="s">
        <v>477</v>
      </c>
      <c r="C3" s="30" t="s">
        <v>498</v>
      </c>
    </row>
    <row r="4" spans="2:3" x14ac:dyDescent="0.25">
      <c r="B4" t="s">
        <v>478</v>
      </c>
      <c r="C4" t="str" cm="1">
        <f t="array" ref="C4:C23">_xlfn._xlws.COPILOT("Standardize these addresses with correct casing and USPS-style abbreviations where appropriate:",B4:B23)</f>
        <v>123 MAIN ST APT 5</v>
      </c>
    </row>
    <row r="5" spans="2:3" x14ac:dyDescent="0.25">
      <c r="B5" t="s">
        <v>479</v>
      </c>
      <c r="C5" t="str">
        <v>44 ELM ST STE 200</v>
      </c>
    </row>
    <row r="6" spans="2:3" x14ac:dyDescent="0.25">
      <c r="B6" t="s">
        <v>480</v>
      </c>
      <c r="C6" t="str">
        <v>9-B OAK AVE UNIT 3</v>
      </c>
    </row>
    <row r="7" spans="2:3" x14ac:dyDescent="0.25">
      <c r="B7" t="s">
        <v>481</v>
      </c>
      <c r="C7" t="str">
        <v>777 BROADWAY FL 12</v>
      </c>
    </row>
    <row r="8" spans="2:3" x14ac:dyDescent="0.25">
      <c r="B8" t="s">
        <v>482</v>
      </c>
      <c r="C8" t="str">
        <v>1600 PENNSYLVANIA AVE NW</v>
      </c>
    </row>
    <row r="9" spans="2:3" x14ac:dyDescent="0.25">
      <c r="B9" t="s">
        <v>483</v>
      </c>
      <c r="C9" t="str">
        <v>82 W 5TH ST APT 4B</v>
      </c>
    </row>
    <row r="10" spans="2:3" x14ac:dyDescent="0.25">
      <c r="B10" t="s">
        <v>484</v>
      </c>
      <c r="C10" t="str">
        <v>4500 SUNRISE BLVD STE 105</v>
      </c>
    </row>
    <row r="11" spans="2:3" x14ac:dyDescent="0.25">
      <c r="B11" t="s">
        <v>485</v>
      </c>
      <c r="C11" t="str">
        <v>75 MAPLE AVE UNIT 7</v>
      </c>
    </row>
    <row r="12" spans="2:3" x14ac:dyDescent="0.25">
      <c r="B12" t="s">
        <v>486</v>
      </c>
      <c r="C12" t="str">
        <v>302 E MAIN ST FL 3</v>
      </c>
    </row>
    <row r="13" spans="2:3" x14ac:dyDescent="0.25">
      <c r="B13" t="s">
        <v>487</v>
      </c>
      <c r="C13" t="str">
        <v>18-B PINE DR APT A</v>
      </c>
    </row>
    <row r="14" spans="2:3" x14ac:dyDescent="0.25">
      <c r="B14" t="s">
        <v>488</v>
      </c>
      <c r="C14" t="str">
        <v>600 MARKET ST STE 2200</v>
      </c>
    </row>
    <row r="15" spans="2:3" x14ac:dyDescent="0.25">
      <c r="B15" t="s">
        <v>489</v>
      </c>
      <c r="C15" t="str">
        <v>2100 1ST AVE NW</v>
      </c>
    </row>
    <row r="16" spans="2:3" x14ac:dyDescent="0.25">
      <c r="B16" t="s">
        <v>490</v>
      </c>
      <c r="C16" t="str">
        <v>97 OAKWOOD BLVD UNIT 12</v>
      </c>
    </row>
    <row r="17" spans="2:3" x14ac:dyDescent="0.25">
      <c r="B17" t="s">
        <v>491</v>
      </c>
      <c r="C17" t="str">
        <v>411 W 8TH ST FL 2</v>
      </c>
    </row>
    <row r="18" spans="2:3" x14ac:dyDescent="0.25">
      <c r="B18" t="s">
        <v>492</v>
      </c>
      <c r="C18" t="str">
        <v>22-B CHERRY LN APT C</v>
      </c>
    </row>
    <row r="19" spans="2:3" x14ac:dyDescent="0.25">
      <c r="B19" t="s">
        <v>493</v>
      </c>
      <c r="C19" t="str">
        <v>4801 CAPITAL CIR NE</v>
      </c>
    </row>
    <row r="20" spans="2:3" x14ac:dyDescent="0.25">
      <c r="B20" t="s">
        <v>494</v>
      </c>
      <c r="C20" t="str">
        <v>1590 HARBOR VIEW RD STE 14</v>
      </c>
    </row>
    <row r="21" spans="2:3" x14ac:dyDescent="0.25">
      <c r="B21" t="s">
        <v>495</v>
      </c>
      <c r="C21" t="str">
        <v>525 BROAD ST UNIT 5A</v>
      </c>
    </row>
    <row r="22" spans="2:3" x14ac:dyDescent="0.25">
      <c r="B22" t="s">
        <v>496</v>
      </c>
      <c r="C22" t="str">
        <v>81 E RIVER DR FL 7</v>
      </c>
    </row>
    <row r="23" spans="2:3" x14ac:dyDescent="0.25">
      <c r="B23" t="s">
        <v>497</v>
      </c>
      <c r="C23" t="str">
        <v>3A PARK AVE APT 21</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55449-3C48-4DA2-9513-0167FD501902}">
  <sheetPr codeName="Sheet14" filterMode="1"/>
  <dimension ref="B1:I25"/>
  <sheetViews>
    <sheetView workbookViewId="0">
      <selection activeCell="D33" sqref="D33"/>
    </sheetView>
  </sheetViews>
  <sheetFormatPr defaultRowHeight="15" outlineLevelCol="1" x14ac:dyDescent="0.25"/>
  <cols>
    <col min="1" max="1" width="3.7109375" customWidth="1"/>
    <col min="2" max="2" width="12.28515625" customWidth="1"/>
    <col min="3" max="3" width="12.7109375" customWidth="1"/>
    <col min="4" max="4" width="41.5703125" bestFit="1" customWidth="1"/>
    <col min="5" max="5" width="12.5703125" customWidth="1"/>
    <col min="6" max="6" width="18" customWidth="1" outlineLevel="1"/>
    <col min="9" max="9" width="13" customWidth="1"/>
  </cols>
  <sheetData>
    <row r="1" spans="2:9" s="4" customFormat="1" ht="30" customHeight="1" x14ac:dyDescent="0.35">
      <c r="B1" s="5" t="s">
        <v>302</v>
      </c>
      <c r="C1" s="5"/>
    </row>
    <row r="3" spans="2:9" x14ac:dyDescent="0.25">
      <c r="B3" s="21" t="s">
        <v>149</v>
      </c>
      <c r="C3" s="21" t="s">
        <v>85</v>
      </c>
      <c r="D3" s="21" t="s">
        <v>252</v>
      </c>
      <c r="E3" s="21" t="s">
        <v>11</v>
      </c>
      <c r="F3" s="21" t="s">
        <v>524</v>
      </c>
      <c r="I3" t="s">
        <v>275</v>
      </c>
    </row>
    <row r="4" spans="2:9" hidden="1" x14ac:dyDescent="0.25">
      <c r="B4" s="22">
        <v>45879</v>
      </c>
      <c r="C4" t="s">
        <v>253</v>
      </c>
      <c r="D4" t="s">
        <v>287</v>
      </c>
      <c r="E4" s="24" t="str" cm="1">
        <f t="array" ref="E4:F25">_xlfn._xlws.COPILOT("Categorize each issue: ",D4:D25,
"Into one of the following categories:",tblCategories[Categories],
"Add a second column with a confidence rating for your categorization.")</f>
        <v>Shipping</v>
      </c>
      <c r="F4">
        <v>0.95</v>
      </c>
      <c r="I4" t="s">
        <v>276</v>
      </c>
    </row>
    <row r="5" spans="2:9" hidden="1" x14ac:dyDescent="0.25">
      <c r="B5" s="22">
        <v>45879</v>
      </c>
      <c r="C5" t="s">
        <v>254</v>
      </c>
      <c r="D5" t="s">
        <v>296</v>
      </c>
      <c r="E5" t="str">
        <v>Other</v>
      </c>
      <c r="F5">
        <v>0.9</v>
      </c>
      <c r="I5" t="s">
        <v>277</v>
      </c>
    </row>
    <row r="6" spans="2:9" hidden="1" x14ac:dyDescent="0.25">
      <c r="B6" s="22">
        <v>45881</v>
      </c>
      <c r="C6" t="s">
        <v>255</v>
      </c>
      <c r="D6" t="s">
        <v>281</v>
      </c>
      <c r="E6" t="str">
        <v>Technical</v>
      </c>
      <c r="F6">
        <v>0.95</v>
      </c>
      <c r="I6" t="s">
        <v>278</v>
      </c>
    </row>
    <row r="7" spans="2:9" hidden="1" x14ac:dyDescent="0.25">
      <c r="B7" s="22">
        <v>45881</v>
      </c>
      <c r="C7" t="s">
        <v>256</v>
      </c>
      <c r="D7" t="s">
        <v>283</v>
      </c>
      <c r="E7" t="str">
        <v>Technical</v>
      </c>
      <c r="F7">
        <v>0.95</v>
      </c>
      <c r="I7" t="s">
        <v>279</v>
      </c>
    </row>
    <row r="8" spans="2:9" hidden="1" x14ac:dyDescent="0.25">
      <c r="B8" s="22">
        <v>45881</v>
      </c>
      <c r="C8" t="s">
        <v>257</v>
      </c>
      <c r="D8" t="s">
        <v>291</v>
      </c>
      <c r="E8" t="str">
        <v>Billing</v>
      </c>
      <c r="F8">
        <v>0.9</v>
      </c>
    </row>
    <row r="9" spans="2:9" hidden="1" x14ac:dyDescent="0.25">
      <c r="B9" s="22">
        <v>45884</v>
      </c>
      <c r="C9" t="s">
        <v>258</v>
      </c>
      <c r="D9" t="s">
        <v>284</v>
      </c>
      <c r="E9" t="str">
        <v>Technical</v>
      </c>
      <c r="F9">
        <v>0.95</v>
      </c>
    </row>
    <row r="10" spans="2:9" hidden="1" x14ac:dyDescent="0.25">
      <c r="B10" s="22">
        <v>45884</v>
      </c>
      <c r="C10" t="s">
        <v>259</v>
      </c>
      <c r="D10" t="s">
        <v>282</v>
      </c>
      <c r="E10" t="str">
        <v>Technical</v>
      </c>
      <c r="F10">
        <v>0.9</v>
      </c>
    </row>
    <row r="11" spans="2:9" hidden="1" x14ac:dyDescent="0.25">
      <c r="B11" s="22">
        <v>45884</v>
      </c>
      <c r="C11" t="s">
        <v>260</v>
      </c>
      <c r="D11" t="s">
        <v>293</v>
      </c>
      <c r="E11" t="str">
        <v>Billing</v>
      </c>
      <c r="F11">
        <v>0.95</v>
      </c>
    </row>
    <row r="12" spans="2:9" hidden="1" x14ac:dyDescent="0.25">
      <c r="B12" s="22">
        <v>45884</v>
      </c>
      <c r="C12" t="s">
        <v>261</v>
      </c>
      <c r="D12" t="s">
        <v>286</v>
      </c>
      <c r="E12" t="str">
        <v>Shipping</v>
      </c>
      <c r="F12">
        <v>0.9</v>
      </c>
    </row>
    <row r="13" spans="2:9" hidden="1" x14ac:dyDescent="0.25">
      <c r="B13" s="22">
        <v>45884</v>
      </c>
      <c r="C13" t="s">
        <v>262</v>
      </c>
      <c r="D13" t="s">
        <v>290</v>
      </c>
      <c r="E13" t="str">
        <v>Billing</v>
      </c>
      <c r="F13">
        <v>0.95</v>
      </c>
    </row>
    <row r="14" spans="2:9" x14ac:dyDescent="0.25">
      <c r="B14" s="22">
        <v>45884</v>
      </c>
      <c r="C14" t="s">
        <v>263</v>
      </c>
      <c r="D14" t="s">
        <v>299</v>
      </c>
      <c r="E14" t="str">
        <v>Other</v>
      </c>
      <c r="F14">
        <v>0.85</v>
      </c>
    </row>
    <row r="15" spans="2:9" hidden="1" x14ac:dyDescent="0.25">
      <c r="B15" s="22">
        <v>45884</v>
      </c>
      <c r="C15" t="s">
        <v>264</v>
      </c>
      <c r="D15" t="s">
        <v>298</v>
      </c>
      <c r="E15" t="str">
        <v>Other</v>
      </c>
      <c r="F15">
        <v>0.9</v>
      </c>
    </row>
    <row r="16" spans="2:9" hidden="1" x14ac:dyDescent="0.25">
      <c r="B16" s="22">
        <v>45884</v>
      </c>
      <c r="C16" t="s">
        <v>265</v>
      </c>
      <c r="D16" t="s">
        <v>294</v>
      </c>
      <c r="E16" t="str">
        <v>Billing</v>
      </c>
      <c r="F16">
        <v>0.9</v>
      </c>
    </row>
    <row r="17" spans="2:6" hidden="1" x14ac:dyDescent="0.25">
      <c r="B17" s="22">
        <v>45884</v>
      </c>
      <c r="C17" t="s">
        <v>266</v>
      </c>
      <c r="D17" t="s">
        <v>300</v>
      </c>
      <c r="E17" t="str">
        <v>Other</v>
      </c>
      <c r="F17">
        <v>0.9</v>
      </c>
    </row>
    <row r="18" spans="2:6" hidden="1" x14ac:dyDescent="0.25">
      <c r="B18" s="22">
        <v>45885</v>
      </c>
      <c r="C18" t="s">
        <v>267</v>
      </c>
      <c r="D18" t="s">
        <v>292</v>
      </c>
      <c r="E18" t="str">
        <v>Billing</v>
      </c>
      <c r="F18">
        <v>0.95</v>
      </c>
    </row>
    <row r="19" spans="2:6" hidden="1" x14ac:dyDescent="0.25">
      <c r="B19" s="22">
        <v>45885</v>
      </c>
      <c r="C19" t="s">
        <v>268</v>
      </c>
      <c r="D19" t="s">
        <v>297</v>
      </c>
      <c r="E19" t="str">
        <v>Other</v>
      </c>
      <c r="F19">
        <v>0.9</v>
      </c>
    </row>
    <row r="20" spans="2:6" hidden="1" x14ac:dyDescent="0.25">
      <c r="B20" s="22">
        <v>45886</v>
      </c>
      <c r="C20" t="s">
        <v>269</v>
      </c>
      <c r="D20" t="s">
        <v>288</v>
      </c>
      <c r="E20" t="str">
        <v>Shipping</v>
      </c>
      <c r="F20">
        <v>0.9</v>
      </c>
    </row>
    <row r="21" spans="2:6" hidden="1" x14ac:dyDescent="0.25">
      <c r="B21" s="22">
        <v>45887</v>
      </c>
      <c r="C21" t="s">
        <v>270</v>
      </c>
      <c r="D21" t="s">
        <v>289</v>
      </c>
      <c r="E21" t="str">
        <v>Shipping</v>
      </c>
      <c r="F21">
        <v>0.9</v>
      </c>
    </row>
    <row r="22" spans="2:6" hidden="1" x14ac:dyDescent="0.25">
      <c r="B22" s="22">
        <v>45887</v>
      </c>
      <c r="C22" t="s">
        <v>271</v>
      </c>
      <c r="D22" t="s">
        <v>295</v>
      </c>
      <c r="E22" t="str">
        <v>Billing</v>
      </c>
      <c r="F22">
        <v>0.9</v>
      </c>
    </row>
    <row r="23" spans="2:6" hidden="1" x14ac:dyDescent="0.25">
      <c r="B23" s="22">
        <v>45887</v>
      </c>
      <c r="C23" t="s">
        <v>272</v>
      </c>
      <c r="D23" t="s">
        <v>280</v>
      </c>
      <c r="E23" t="str">
        <v>Technical</v>
      </c>
      <c r="F23">
        <v>0.9</v>
      </c>
    </row>
    <row r="24" spans="2:6" x14ac:dyDescent="0.25">
      <c r="B24" s="22">
        <v>45887</v>
      </c>
      <c r="C24" t="s">
        <v>273</v>
      </c>
      <c r="D24" t="s">
        <v>301</v>
      </c>
      <c r="E24" t="str">
        <v>Other</v>
      </c>
      <c r="F24">
        <v>0.85</v>
      </c>
    </row>
    <row r="25" spans="2:6" hidden="1" x14ac:dyDescent="0.25">
      <c r="B25" s="22">
        <v>45887</v>
      </c>
      <c r="C25" t="s">
        <v>274</v>
      </c>
      <c r="D25" t="s">
        <v>285</v>
      </c>
      <c r="E25" t="str">
        <v>Technical</v>
      </c>
      <c r="F25">
        <v>0.9</v>
      </c>
    </row>
  </sheetData>
  <autoFilter ref="B3:F25" xr:uid="{5F955449-3C48-4DA2-9513-0167FD501902}">
    <filterColumn colId="4">
      <filters>
        <filter val="0.85"/>
      </filters>
    </filterColumn>
  </autoFilter>
  <phoneticPr fontId="20" type="noConversion"/>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75EEB-5FC1-49BE-AD76-7E12735E49CE}">
  <sheetPr codeName="Sheet18"/>
  <dimension ref="B1:H53"/>
  <sheetViews>
    <sheetView zoomScale="130" zoomScaleNormal="130" workbookViewId="0">
      <selection activeCell="C4" sqref="C4"/>
    </sheetView>
  </sheetViews>
  <sheetFormatPr defaultRowHeight="15" outlineLevelCol="1" x14ac:dyDescent="0.25"/>
  <cols>
    <col min="1" max="1" width="3.7109375" customWidth="1"/>
    <col min="2" max="2" width="24.5703125" customWidth="1"/>
    <col min="3" max="3" width="97.140625" customWidth="1" outlineLevel="1"/>
    <col min="6" max="6" width="17.5703125" customWidth="1" outlineLevel="1"/>
    <col min="7" max="7" width="22.140625" customWidth="1" outlineLevel="1"/>
    <col min="8" max="8" width="97.140625" customWidth="1" outlineLevel="1"/>
  </cols>
  <sheetData>
    <row r="1" spans="2:8" s="4" customFormat="1" ht="30" customHeight="1" x14ac:dyDescent="0.35">
      <c r="B1" s="5" t="s">
        <v>601</v>
      </c>
    </row>
    <row r="3" spans="2:8" x14ac:dyDescent="0.25">
      <c r="B3" s="3" t="s">
        <v>508</v>
      </c>
      <c r="C3" s="23" t="s">
        <v>442</v>
      </c>
      <c r="F3" s="20" t="s">
        <v>441</v>
      </c>
      <c r="G3" s="20" t="s">
        <v>443</v>
      </c>
      <c r="H3" s="20" t="s">
        <v>444</v>
      </c>
    </row>
    <row r="4" spans="2:8" ht="45" x14ac:dyDescent="0.25">
      <c r="B4" t="s">
        <v>385</v>
      </c>
      <c r="C4" s="31" t="str" cm="1">
        <f t="array" ref="C4:C21">_xlfn._xlws.COPILOT(_xlfn._LONGTEXT("I'd like to get your help with writing two sentences for an email for an upcoming promotion. The following list contains the products that the customer has purchased. I would like the sentence to promote other complementary products that they have not pur","chased yet.The output should be one paragraph for each row in the dataset."),B4:B21)</f>
        <v>Since you have purchased a Dock, consider enhancing your setup with a Keyboard or a Monitor for a more complete workstation. Additionally, a Laptop or Mouse could complement your current equipment for increased productivity.</v>
      </c>
      <c r="F4" t="s">
        <v>375</v>
      </c>
      <c r="G4" t="s">
        <v>376</v>
      </c>
      <c r="H4" t="str" cm="1">
        <f t="array" ref="H4">_xlfn.XLOOKUP(G4,$B$4:$B$21,_xlfn.ANCHORARRAY($C$4))</f>
        <v>Owning a Monitor is a good start. Consider adding a Dock or Keyboard to expand your setup, and a Laptop or Mouse could also be beneficial.</v>
      </c>
    </row>
    <row r="5" spans="2:8" ht="30" x14ac:dyDescent="0.25">
      <c r="B5" t="s">
        <v>381</v>
      </c>
      <c r="C5" s="31" t="str">
        <v>You already have a Dock and Keyboard, which is great! To complete your setup, you might want to add a Laptop or a Monitor, and a Mouse could also be a useful addition.</v>
      </c>
      <c r="F5" t="s">
        <v>377</v>
      </c>
      <c r="G5" t="s">
        <v>376</v>
      </c>
      <c r="H5" t="str" cm="1">
        <f t="array" ref="H5">_xlfn.XLOOKUP(G5,$B$4:$B$21,_xlfn.ANCHORARRAY($C$4))</f>
        <v>Owning a Monitor is a good start. Consider adding a Dock or Keyboard to expand your setup, and a Laptop or Mouse could also be beneficial.</v>
      </c>
    </row>
    <row r="6" spans="2:8" ht="30" x14ac:dyDescent="0.25">
      <c r="B6" t="s">
        <v>396</v>
      </c>
      <c r="C6" s="31" t="str">
        <v>With a Dock, Keyboard, and Laptop, you have a solid base. Adding a Monitor or a Mouse could further improve your workspace and efficiency.</v>
      </c>
      <c r="F6" t="s">
        <v>378</v>
      </c>
      <c r="G6" t="s">
        <v>379</v>
      </c>
      <c r="H6" t="str" cm="1">
        <f t="array" ref="H6">_xlfn.XLOOKUP(G6,$B$4:$B$21,_xlfn.ANCHORARRAY($C$4))</f>
        <v>With a Keyboard and Laptop, you have a strong foundation. Adding a Dock or Monitor could enhance your workspace, and a Mouse might be a helpful accessory.</v>
      </c>
    </row>
    <row r="7" spans="2:8" ht="30" x14ac:dyDescent="0.25">
      <c r="B7" t="s">
        <v>509</v>
      </c>
      <c r="C7" s="31" t="str">
        <v>You have a Dock, Keyboard, and Monitor, which is excellent. Consider adding a Laptop or a Mouse to make your setup even more versatile.</v>
      </c>
      <c r="F7" t="s">
        <v>380</v>
      </c>
      <c r="G7" t="s">
        <v>381</v>
      </c>
      <c r="H7" t="str" cm="1">
        <f t="array" ref="H7">_xlfn.XLOOKUP(G7,$B$4:$B$21,_xlfn.ANCHORARRAY($C$4))</f>
        <v>You already have a Dock and Keyboard, which is great! To complete your setup, you might want to add a Laptop or a Monitor, and a Mouse could also be a useful addition.</v>
      </c>
    </row>
    <row r="8" spans="2:8" ht="30" x14ac:dyDescent="0.25">
      <c r="B8" t="s">
        <v>400</v>
      </c>
      <c r="C8" s="31" t="str">
        <v>Since you own a Dock and Laptop, adding a Keyboard or Monitor could enhance your experience. A Mouse might also be a helpful accessory to consider.</v>
      </c>
      <c r="F8" t="s">
        <v>382</v>
      </c>
      <c r="G8" t="s">
        <v>383</v>
      </c>
      <c r="H8" t="str" cm="1">
        <f t="array" ref="H8">_xlfn.XLOOKUP(G8,$B$4:$B$21,_xlfn.ANCHORARRAY($C$4))</f>
        <v>Owning a Laptop is a good start. Consider adding a Dock or Keyboard to expand your setup, and a Monitor or Mouse could also be beneficial.</v>
      </c>
    </row>
    <row r="9" spans="2:8" ht="30" x14ac:dyDescent="0.25">
      <c r="B9" t="s">
        <v>510</v>
      </c>
      <c r="C9" s="31" t="str">
        <v>With a Dock, Laptop, and Mouse, your setup is quite functional. You might want to add a Keyboard or Monitor to complete your workstation.</v>
      </c>
      <c r="F9" t="s">
        <v>384</v>
      </c>
      <c r="G9" t="s">
        <v>385</v>
      </c>
      <c r="H9" t="str" cm="1">
        <f t="array" ref="H9">_xlfn.XLOOKUP(G9,$B$4:$B$21,_xlfn.ANCHORARRAY($C$4))</f>
        <v>Since you have purchased a Dock, consider enhancing your setup with a Keyboard or a Monitor for a more complete workstation. Additionally, a Laptop or Mouse could complement your current equipment for increased productivity.</v>
      </c>
    </row>
    <row r="10" spans="2:8" ht="30" x14ac:dyDescent="0.25">
      <c r="B10" t="s">
        <v>512</v>
      </c>
      <c r="C10" s="31" t="str">
        <v>You have a Dock and Monitor, which is a good start. Adding a Keyboard or Laptop could improve your setup, and a Mouse might be a useful addition.</v>
      </c>
      <c r="F10" t="s">
        <v>386</v>
      </c>
      <c r="G10" t="s">
        <v>387</v>
      </c>
      <c r="H10" t="str" cm="1">
        <f t="array" ref="H10">_xlfn.XLOOKUP(G10,$B$4:$B$21,_xlfn.ANCHORARRAY($C$4))</f>
        <v>Owning a Keyboard is a great start. Consider adding a Dock or Laptop to expand your setup, and a Monitor or Mouse could also be beneficial.</v>
      </c>
    </row>
    <row r="11" spans="2:8" ht="30" x14ac:dyDescent="0.25">
      <c r="B11" t="s">
        <v>387</v>
      </c>
      <c r="C11" s="31" t="str">
        <v>Owning a Keyboard is a great start. Consider adding a Dock or Laptop to expand your setup, and a Monitor or Mouse could also be beneficial.</v>
      </c>
      <c r="F11" t="s">
        <v>388</v>
      </c>
      <c r="G11" t="s">
        <v>383</v>
      </c>
      <c r="H11" t="str" cm="1">
        <f t="array" ref="H11">_xlfn.XLOOKUP(G11,$B$4:$B$21,_xlfn.ANCHORARRAY($C$4))</f>
        <v>Owning a Laptop is a good start. Consider adding a Dock or Keyboard to expand your setup, and a Monitor or Mouse could also be beneficial.</v>
      </c>
    </row>
    <row r="12" spans="2:8" ht="30" x14ac:dyDescent="0.25">
      <c r="B12" t="s">
        <v>379</v>
      </c>
      <c r="C12" s="31" t="str">
        <v>With a Keyboard and Laptop, you have a strong foundation. Adding a Dock or Monitor could enhance your workspace, and a Mouse might be a helpful accessory.</v>
      </c>
      <c r="F12" t="s">
        <v>389</v>
      </c>
      <c r="G12" t="s">
        <v>390</v>
      </c>
      <c r="H12" t="str" cm="1">
        <f t="array" ref="H12">_xlfn.XLOOKUP(G12,$B$4:$B$21,_xlfn.ANCHORARRAY($C$4))</f>
        <v>With a Mouse, you have a useful accessory. Consider adding a Dock, Keyboard, Laptop, or Monitor to complete your setup.</v>
      </c>
    </row>
    <row r="13" spans="2:8" ht="30" x14ac:dyDescent="0.25">
      <c r="B13" t="s">
        <v>408</v>
      </c>
      <c r="C13" s="31" t="str">
        <v>You have a Keyboard, Laptop, and Mouse, which is a solid setup. Consider adding a Dock or Monitor to complete your workstation.</v>
      </c>
      <c r="F13" t="s">
        <v>391</v>
      </c>
      <c r="G13" t="s">
        <v>387</v>
      </c>
      <c r="H13" t="str" cm="1">
        <f t="array" ref="H13">_xlfn.XLOOKUP(G13,$B$4:$B$21,_xlfn.ANCHORARRAY($C$4))</f>
        <v>Owning a Keyboard is a great start. Consider adding a Dock or Laptop to expand your setup, and a Monitor or Mouse could also be beneficial.</v>
      </c>
    </row>
    <row r="14" spans="2:8" ht="30" x14ac:dyDescent="0.25">
      <c r="B14" t="s">
        <v>394</v>
      </c>
      <c r="C14" s="31" t="str">
        <v>Having a Keyboard and Monitor is great. Adding a Dock or Laptop could improve your setup, and a Mouse might be a useful addition.</v>
      </c>
      <c r="F14" t="s">
        <v>392</v>
      </c>
      <c r="G14" t="s">
        <v>425</v>
      </c>
      <c r="H14" t="str" cm="1">
        <f t="array" ref="H14">_xlfn.XLOOKUP(G14,$B$4:$B$21,_xlfn.ANCHORARRAY($C$4))</f>
        <v>With a Keyboard, Monitor, and Mouse, your setup is quite functional. Consider adding a Dock or Laptop to enhance your workspace.</v>
      </c>
    </row>
    <row r="15" spans="2:8" ht="30" x14ac:dyDescent="0.25">
      <c r="B15" t="s">
        <v>425</v>
      </c>
      <c r="C15" s="31" t="str">
        <v>With a Keyboard, Monitor, and Mouse, your setup is quite functional. Consider adding a Dock or Laptop to enhance your workspace.</v>
      </c>
      <c r="F15" t="s">
        <v>393</v>
      </c>
      <c r="G15" t="s">
        <v>394</v>
      </c>
      <c r="H15" t="str" cm="1">
        <f t="array" ref="H15">_xlfn.XLOOKUP(G15,$B$4:$B$21,_xlfn.ANCHORARRAY($C$4))</f>
        <v>Having a Keyboard and Monitor is great. Adding a Dock or Laptop could improve your setup, and a Mouse might be a useful addition.</v>
      </c>
    </row>
    <row r="16" spans="2:8" ht="30" x14ac:dyDescent="0.25">
      <c r="B16" t="s">
        <v>383</v>
      </c>
      <c r="C16" s="31" t="str">
        <v>Owning a Laptop is a good start. Consider adding a Dock or Keyboard to expand your setup, and a Monitor or Mouse could also be beneficial.</v>
      </c>
      <c r="F16" t="s">
        <v>395</v>
      </c>
      <c r="G16" t="s">
        <v>396</v>
      </c>
      <c r="H16" t="str" cm="1">
        <f t="array" ref="H16">_xlfn.XLOOKUP(G16,$B$4:$B$21,_xlfn.ANCHORARRAY($C$4))</f>
        <v>With a Dock, Keyboard, and Laptop, you have a solid base. Adding a Monitor or a Mouse could further improve your workspace and efficiency.</v>
      </c>
    </row>
    <row r="17" spans="2:8" ht="30" x14ac:dyDescent="0.25">
      <c r="B17" t="s">
        <v>404</v>
      </c>
      <c r="C17" s="31" t="str">
        <v>With a Laptop and Monitor, you have a solid base. Adding a Dock or Keyboard could improve your setup, and a Mouse might be a helpful accessory.</v>
      </c>
      <c r="F17" t="s">
        <v>397</v>
      </c>
      <c r="G17" t="s">
        <v>509</v>
      </c>
      <c r="H17" t="str" cm="1">
        <f t="array" ref="H17">_xlfn.XLOOKUP(G17,$B$4:$B$21,_xlfn.ANCHORARRAY($C$4))</f>
        <v>You have a Dock, Keyboard, and Monitor, which is excellent. Consider adding a Laptop or a Mouse to make your setup even more versatile.</v>
      </c>
    </row>
    <row r="18" spans="2:8" ht="30" x14ac:dyDescent="0.25">
      <c r="B18" t="s">
        <v>511</v>
      </c>
      <c r="C18" s="31" t="str">
        <v>You have a Laptop, Monitor, and Mouse, which is a strong setup. Consider adding a Dock or Keyboard to complete your workstation.</v>
      </c>
      <c r="F18" t="s">
        <v>398</v>
      </c>
      <c r="G18" t="s">
        <v>509</v>
      </c>
      <c r="H18" t="str" cm="1">
        <f t="array" ref="H18">_xlfn.XLOOKUP(G18,$B$4:$B$21,_xlfn.ANCHORARRAY($C$4))</f>
        <v>You have a Dock, Keyboard, and Monitor, which is excellent. Consider adding a Laptop or a Mouse to make your setup even more versatile.</v>
      </c>
    </row>
    <row r="19" spans="2:8" ht="30" x14ac:dyDescent="0.25">
      <c r="B19" t="s">
        <v>406</v>
      </c>
      <c r="C19" s="31" t="str">
        <v>Having a Laptop and Mouse is great. Adding a Dock or Keyboard could enhance your workspace, and a Monitor might be a useful addition.</v>
      </c>
      <c r="F19" t="s">
        <v>399</v>
      </c>
      <c r="G19" t="s">
        <v>400</v>
      </c>
      <c r="H19" t="str" cm="1">
        <f t="array" ref="H19">_xlfn.XLOOKUP(G19,$B$4:$B$21,_xlfn.ANCHORARRAY($C$4))</f>
        <v>Since you own a Dock and Laptop, adding a Keyboard or Monitor could enhance your experience. A Mouse might also be a helpful accessory to consider.</v>
      </c>
    </row>
    <row r="20" spans="2:8" ht="30" x14ac:dyDescent="0.25">
      <c r="B20" t="s">
        <v>376</v>
      </c>
      <c r="C20" s="31" t="str">
        <v>Owning a Monitor is a good start. Consider adding a Dock or Keyboard to expand your setup, and a Laptop or Mouse could also be beneficial.</v>
      </c>
      <c r="F20" t="s">
        <v>401</v>
      </c>
      <c r="G20" t="s">
        <v>510</v>
      </c>
      <c r="H20" t="str" cm="1">
        <f t="array" ref="H20">_xlfn.XLOOKUP(G20,$B$4:$B$21,_xlfn.ANCHORARRAY($C$4))</f>
        <v>With a Dock, Laptop, and Mouse, your setup is quite functional. You might want to add a Keyboard or Monitor to complete your workstation.</v>
      </c>
    </row>
    <row r="21" spans="2:8" ht="30" x14ac:dyDescent="0.25">
      <c r="B21" t="s">
        <v>390</v>
      </c>
      <c r="C21" s="31" t="str">
        <v>With a Mouse, you have a useful accessory. Consider adding a Dock, Keyboard, Laptop, or Monitor to complete your setup.</v>
      </c>
      <c r="F21" t="s">
        <v>402</v>
      </c>
      <c r="G21" t="s">
        <v>387</v>
      </c>
      <c r="H21" t="str" cm="1">
        <f t="array" ref="H21">_xlfn.XLOOKUP(G21,$B$4:$B$21,_xlfn.ANCHORARRAY($C$4))</f>
        <v>Owning a Keyboard is a great start. Consider adding a Dock or Laptop to expand your setup, and a Monitor or Mouse could also be beneficial.</v>
      </c>
    </row>
    <row r="22" spans="2:8" x14ac:dyDescent="0.25">
      <c r="F22" t="s">
        <v>403</v>
      </c>
      <c r="G22" t="s">
        <v>404</v>
      </c>
      <c r="H22" t="str" cm="1">
        <f t="array" ref="H22">_xlfn.XLOOKUP(G22,$B$4:$B$21,_xlfn.ANCHORARRAY($C$4))</f>
        <v>With a Laptop and Monitor, you have a solid base. Adding a Dock or Keyboard could improve your setup, and a Mouse might be a helpful accessory.</v>
      </c>
    </row>
    <row r="23" spans="2:8" x14ac:dyDescent="0.25">
      <c r="F23" t="s">
        <v>405</v>
      </c>
      <c r="G23" t="s">
        <v>406</v>
      </c>
      <c r="H23" t="str" cm="1">
        <f t="array" ref="H23">_xlfn.XLOOKUP(G23,$B$4:$B$21,_xlfn.ANCHORARRAY($C$4))</f>
        <v>Having a Laptop and Mouse is great. Adding a Dock or Keyboard could enhance your workspace, and a Monitor might be a useful addition.</v>
      </c>
    </row>
    <row r="24" spans="2:8" x14ac:dyDescent="0.25">
      <c r="F24" t="s">
        <v>407</v>
      </c>
      <c r="G24" t="s">
        <v>408</v>
      </c>
      <c r="H24" t="str" cm="1">
        <f t="array" ref="H24">_xlfn.XLOOKUP(G24,$B$4:$B$21,_xlfn.ANCHORARRAY($C$4))</f>
        <v>You have a Keyboard, Laptop, and Mouse, which is a solid setup. Consider adding a Dock or Monitor to complete your workstation.</v>
      </c>
    </row>
    <row r="25" spans="2:8" x14ac:dyDescent="0.25">
      <c r="F25" t="s">
        <v>409</v>
      </c>
      <c r="G25" t="s">
        <v>396</v>
      </c>
      <c r="H25" t="str" cm="1">
        <f t="array" ref="H25">_xlfn.XLOOKUP(G25,$B$4:$B$21,_xlfn.ANCHORARRAY($C$4))</f>
        <v>With a Dock, Keyboard, and Laptop, you have a solid base. Adding a Monitor or a Mouse could further improve your workspace and efficiency.</v>
      </c>
    </row>
    <row r="26" spans="2:8" x14ac:dyDescent="0.25">
      <c r="F26" t="s">
        <v>410</v>
      </c>
      <c r="G26" t="s">
        <v>511</v>
      </c>
      <c r="H26" t="str" cm="1">
        <f t="array" ref="H26">_xlfn.XLOOKUP(G26,$B$4:$B$21,_xlfn.ANCHORARRAY($C$4))</f>
        <v>You have a Laptop, Monitor, and Mouse, which is a strong setup. Consider adding a Dock or Keyboard to complete your workstation.</v>
      </c>
    </row>
    <row r="27" spans="2:8" x14ac:dyDescent="0.25">
      <c r="F27" t="s">
        <v>411</v>
      </c>
      <c r="G27" t="s">
        <v>512</v>
      </c>
      <c r="H27" t="str" cm="1">
        <f t="array" ref="H27">_xlfn.XLOOKUP(G27,$B$4:$B$21,_xlfn.ANCHORARRAY($C$4))</f>
        <v>You have a Dock and Monitor, which is a good start. Adding a Keyboard or Laptop could improve your setup, and a Mouse might be a useful addition.</v>
      </c>
    </row>
    <row r="28" spans="2:8" x14ac:dyDescent="0.25">
      <c r="F28" t="s">
        <v>412</v>
      </c>
      <c r="G28" t="s">
        <v>376</v>
      </c>
      <c r="H28" t="str" cm="1">
        <f t="array" ref="H28">_xlfn.XLOOKUP(G28,$B$4:$B$21,_xlfn.ANCHORARRAY($C$4))</f>
        <v>Owning a Monitor is a good start. Consider adding a Dock or Keyboard to expand your setup, and a Laptop or Mouse could also be beneficial.</v>
      </c>
    </row>
    <row r="29" spans="2:8" x14ac:dyDescent="0.25">
      <c r="F29" t="s">
        <v>413</v>
      </c>
      <c r="G29" t="s">
        <v>381</v>
      </c>
      <c r="H29" t="str" cm="1">
        <f t="array" ref="H29">_xlfn.XLOOKUP(G29,$B$4:$B$21,_xlfn.ANCHORARRAY($C$4))</f>
        <v>You already have a Dock and Keyboard, which is great! To complete your setup, you might want to add a Laptop or a Monitor, and a Mouse could also be a useful addition.</v>
      </c>
    </row>
    <row r="30" spans="2:8" x14ac:dyDescent="0.25">
      <c r="F30" t="s">
        <v>414</v>
      </c>
      <c r="G30" t="s">
        <v>400</v>
      </c>
      <c r="H30" t="str" cm="1">
        <f t="array" ref="H30">_xlfn.XLOOKUP(G30,$B$4:$B$21,_xlfn.ANCHORARRAY($C$4))</f>
        <v>Since you own a Dock and Laptop, adding a Keyboard or Monitor could enhance your experience. A Mouse might also be a helpful accessory to consider.</v>
      </c>
    </row>
    <row r="31" spans="2:8" x14ac:dyDescent="0.25">
      <c r="F31" t="s">
        <v>415</v>
      </c>
      <c r="G31" t="s">
        <v>416</v>
      </c>
      <c r="H31" t="e" cm="1">
        <f t="array" ref="H31">_xlfn.XLOOKUP(G31,$B$4:$B$21,_xlfn.ANCHORARRAY($C$4))</f>
        <v>#N/A</v>
      </c>
    </row>
    <row r="32" spans="2:8" x14ac:dyDescent="0.25">
      <c r="F32" t="s">
        <v>417</v>
      </c>
      <c r="G32" t="s">
        <v>385</v>
      </c>
      <c r="H32" t="str" cm="1">
        <f t="array" ref="H32">_xlfn.XLOOKUP(G32,$B$4:$B$21,_xlfn.ANCHORARRAY($C$4))</f>
        <v>Since you have purchased a Dock, consider enhancing your setup with a Keyboard or a Monitor for a more complete workstation. Additionally, a Laptop or Mouse could complement your current equipment for increased productivity.</v>
      </c>
    </row>
    <row r="33" spans="6:8" x14ac:dyDescent="0.25">
      <c r="F33" t="s">
        <v>418</v>
      </c>
      <c r="G33" t="s">
        <v>511</v>
      </c>
      <c r="H33" t="str" cm="1">
        <f t="array" ref="H33">_xlfn.XLOOKUP(G33,$B$4:$B$21,_xlfn.ANCHORARRAY($C$4))</f>
        <v>You have a Laptop, Monitor, and Mouse, which is a strong setup. Consider adding a Dock or Keyboard to complete your workstation.</v>
      </c>
    </row>
    <row r="34" spans="6:8" x14ac:dyDescent="0.25">
      <c r="F34" t="s">
        <v>419</v>
      </c>
      <c r="G34" t="s">
        <v>385</v>
      </c>
      <c r="H34" t="str" cm="1">
        <f t="array" ref="H34">_xlfn.XLOOKUP(G34,$B$4:$B$21,_xlfn.ANCHORARRAY($C$4))</f>
        <v>Since you have purchased a Dock, consider enhancing your setup with a Keyboard or a Monitor for a more complete workstation. Additionally, a Laptop or Mouse could complement your current equipment for increased productivity.</v>
      </c>
    </row>
    <row r="35" spans="6:8" x14ac:dyDescent="0.25">
      <c r="F35" t="s">
        <v>420</v>
      </c>
      <c r="G35" t="s">
        <v>406</v>
      </c>
      <c r="H35" t="str" cm="1">
        <f t="array" ref="H35">_xlfn.XLOOKUP(G35,$B$4:$B$21,_xlfn.ANCHORARRAY($C$4))</f>
        <v>Having a Laptop and Mouse is great. Adding a Dock or Keyboard could enhance your workspace, and a Monitor might be a useful addition.</v>
      </c>
    </row>
    <row r="36" spans="6:8" x14ac:dyDescent="0.25">
      <c r="F36" t="s">
        <v>421</v>
      </c>
      <c r="G36" t="s">
        <v>425</v>
      </c>
      <c r="H36" t="str" cm="1">
        <f t="array" ref="H36">_xlfn.XLOOKUP(G36,$B$4:$B$21,_xlfn.ANCHORARRAY($C$4))</f>
        <v>With a Keyboard, Monitor, and Mouse, your setup is quite functional. Consider adding a Dock or Laptop to enhance your workspace.</v>
      </c>
    </row>
    <row r="37" spans="6:8" x14ac:dyDescent="0.25">
      <c r="F37" t="s">
        <v>422</v>
      </c>
      <c r="G37" t="s">
        <v>383</v>
      </c>
      <c r="H37" t="str" cm="1">
        <f t="array" ref="H37">_xlfn.XLOOKUP(G37,$B$4:$B$21,_xlfn.ANCHORARRAY($C$4))</f>
        <v>Owning a Laptop is a good start. Consider adding a Dock or Keyboard to expand your setup, and a Monitor or Mouse could also be beneficial.</v>
      </c>
    </row>
    <row r="38" spans="6:8" x14ac:dyDescent="0.25">
      <c r="F38" t="s">
        <v>423</v>
      </c>
      <c r="G38" t="s">
        <v>381</v>
      </c>
      <c r="H38" t="str" cm="1">
        <f t="array" ref="H38">_xlfn.XLOOKUP(G38,$B$4:$B$21,_xlfn.ANCHORARRAY($C$4))</f>
        <v>You already have a Dock and Keyboard, which is great! To complete your setup, you might want to add a Laptop or a Monitor, and a Mouse could also be a useful addition.</v>
      </c>
    </row>
    <row r="39" spans="6:8" x14ac:dyDescent="0.25">
      <c r="F39" t="s">
        <v>424</v>
      </c>
      <c r="G39" t="s">
        <v>425</v>
      </c>
      <c r="H39" t="str" cm="1">
        <f t="array" ref="H39">_xlfn.XLOOKUP(G39,$B$4:$B$21,_xlfn.ANCHORARRAY($C$4))</f>
        <v>With a Keyboard, Monitor, and Mouse, your setup is quite functional. Consider adding a Dock or Laptop to enhance your workspace.</v>
      </c>
    </row>
    <row r="40" spans="6:8" x14ac:dyDescent="0.25">
      <c r="F40" t="s">
        <v>426</v>
      </c>
      <c r="G40" t="s">
        <v>390</v>
      </c>
      <c r="H40" t="str" cm="1">
        <f t="array" ref="H40">_xlfn.XLOOKUP(G40,$B$4:$B$21,_xlfn.ANCHORARRAY($C$4))</f>
        <v>With a Mouse, you have a useful accessory. Consider adding a Dock, Keyboard, Laptop, or Monitor to complete your setup.</v>
      </c>
    </row>
    <row r="41" spans="6:8" x14ac:dyDescent="0.25">
      <c r="F41" t="s">
        <v>427</v>
      </c>
      <c r="G41" t="s">
        <v>404</v>
      </c>
      <c r="H41" t="str" cm="1">
        <f t="array" ref="H41">_xlfn.XLOOKUP(G41,$B$4:$B$21,_xlfn.ANCHORARRAY($C$4))</f>
        <v>With a Laptop and Monitor, you have a solid base. Adding a Dock or Keyboard could improve your setup, and a Mouse might be a helpful accessory.</v>
      </c>
    </row>
    <row r="42" spans="6:8" x14ac:dyDescent="0.25">
      <c r="F42" t="s">
        <v>428</v>
      </c>
      <c r="G42" t="s">
        <v>379</v>
      </c>
      <c r="H42" t="str" cm="1">
        <f t="array" ref="H42">_xlfn.XLOOKUP(G42,$B$4:$B$21,_xlfn.ANCHORARRAY($C$4))</f>
        <v>With a Keyboard and Laptop, you have a strong foundation. Adding a Dock or Monitor could enhance your workspace, and a Mouse might be a helpful accessory.</v>
      </c>
    </row>
    <row r="43" spans="6:8" x14ac:dyDescent="0.25">
      <c r="F43" t="s">
        <v>429</v>
      </c>
      <c r="G43" t="s">
        <v>425</v>
      </c>
      <c r="H43" t="str" cm="1">
        <f t="array" ref="H43">_xlfn.XLOOKUP(G43,$B$4:$B$21,_xlfn.ANCHORARRAY($C$4))</f>
        <v>With a Keyboard, Monitor, and Mouse, your setup is quite functional. Consider adding a Dock or Laptop to enhance your workspace.</v>
      </c>
    </row>
    <row r="44" spans="6:8" x14ac:dyDescent="0.25">
      <c r="F44" t="s">
        <v>430</v>
      </c>
      <c r="G44" t="s">
        <v>390</v>
      </c>
      <c r="H44" t="str" cm="1">
        <f t="array" ref="H44">_xlfn.XLOOKUP(G44,$B$4:$B$21,_xlfn.ANCHORARRAY($C$4))</f>
        <v>With a Mouse, you have a useful accessory. Consider adding a Dock, Keyboard, Laptop, or Monitor to complete your setup.</v>
      </c>
    </row>
    <row r="45" spans="6:8" x14ac:dyDescent="0.25">
      <c r="F45" t="s">
        <v>431</v>
      </c>
      <c r="G45" t="s">
        <v>513</v>
      </c>
      <c r="H45" t="e" cm="1">
        <f t="array" ref="H45">_xlfn.XLOOKUP(G45,$B$4:$B$21,_xlfn.ANCHORARRAY($C$4))</f>
        <v>#N/A</v>
      </c>
    </row>
    <row r="46" spans="6:8" x14ac:dyDescent="0.25">
      <c r="F46" t="s">
        <v>432</v>
      </c>
      <c r="G46" t="s">
        <v>514</v>
      </c>
      <c r="H46" t="e" cm="1">
        <f t="array" ref="H46">_xlfn.XLOOKUP(G46,$B$4:$B$21,_xlfn.ANCHORARRAY($C$4))</f>
        <v>#N/A</v>
      </c>
    </row>
    <row r="47" spans="6:8" x14ac:dyDescent="0.25">
      <c r="F47" t="s">
        <v>433</v>
      </c>
      <c r="G47" t="s">
        <v>434</v>
      </c>
      <c r="H47" t="e" cm="1">
        <f t="array" ref="H47">_xlfn.XLOOKUP(G47,$B$4:$B$21,_xlfn.ANCHORARRAY($C$4))</f>
        <v>#N/A</v>
      </c>
    </row>
    <row r="48" spans="6:8" x14ac:dyDescent="0.25">
      <c r="F48" t="s">
        <v>435</v>
      </c>
      <c r="G48" t="s">
        <v>394</v>
      </c>
      <c r="H48" t="str" cm="1">
        <f t="array" ref="H48">_xlfn.XLOOKUP(G48,$B$4:$B$21,_xlfn.ANCHORARRAY($C$4))</f>
        <v>Having a Keyboard and Monitor is great. Adding a Dock or Laptop could improve your setup, and a Mouse might be a useful addition.</v>
      </c>
    </row>
    <row r="49" spans="6:8" x14ac:dyDescent="0.25">
      <c r="F49" t="s">
        <v>436</v>
      </c>
      <c r="G49" t="s">
        <v>390</v>
      </c>
      <c r="H49" t="str" cm="1">
        <f t="array" ref="H49">_xlfn.XLOOKUP(G49,$B$4:$B$21,_xlfn.ANCHORARRAY($C$4))</f>
        <v>With a Mouse, you have a useful accessory. Consider adding a Dock, Keyboard, Laptop, or Monitor to complete your setup.</v>
      </c>
    </row>
    <row r="50" spans="6:8" x14ac:dyDescent="0.25">
      <c r="F50" t="s">
        <v>437</v>
      </c>
      <c r="G50" t="s">
        <v>390</v>
      </c>
      <c r="H50" t="str" cm="1">
        <f t="array" ref="H50">_xlfn.XLOOKUP(G50,$B$4:$B$21,_xlfn.ANCHORARRAY($C$4))</f>
        <v>With a Mouse, you have a useful accessory. Consider adding a Dock, Keyboard, Laptop, or Monitor to complete your setup.</v>
      </c>
    </row>
    <row r="51" spans="6:8" x14ac:dyDescent="0.25">
      <c r="F51" t="s">
        <v>438</v>
      </c>
      <c r="G51" t="s">
        <v>383</v>
      </c>
      <c r="H51" t="str" cm="1">
        <f t="array" ref="H51">_xlfn.XLOOKUP(G51,$B$4:$B$21,_xlfn.ANCHORARRAY($C$4))</f>
        <v>Owning a Laptop is a good start. Consider adding a Dock or Keyboard to expand your setup, and a Monitor or Mouse could also be beneficial.</v>
      </c>
    </row>
    <row r="52" spans="6:8" x14ac:dyDescent="0.25">
      <c r="F52" t="s">
        <v>439</v>
      </c>
      <c r="G52" t="s">
        <v>387</v>
      </c>
      <c r="H52" t="str" cm="1">
        <f t="array" ref="H52">_xlfn.XLOOKUP(G52,$B$4:$B$21,_xlfn.ANCHORARRAY($C$4))</f>
        <v>Owning a Keyboard is a great start. Consider adding a Dock or Laptop to expand your setup, and a Monitor or Mouse could also be beneficial.</v>
      </c>
    </row>
    <row r="53" spans="6:8" x14ac:dyDescent="0.25">
      <c r="F53" t="s">
        <v>440</v>
      </c>
      <c r="G53" t="s">
        <v>513</v>
      </c>
      <c r="H53" t="e" cm="1">
        <f t="array" ref="H53">_xlfn.XLOOKUP(G53,$B$4:$B$21,_xlfn.ANCHORARRAY($C$4))</f>
        <v>#N/A</v>
      </c>
    </row>
  </sheetData>
  <sortState xmlns:xlrd2="http://schemas.microsoft.com/office/spreadsheetml/2017/richdata2" ref="B4:B21">
    <sortCondition ref="B4:B21"/>
  </sortState>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9BCB5-5B2F-44AF-A39B-EBFB650DFDCF}">
  <sheetPr codeName="Sheet19"/>
  <dimension ref="B1:C11"/>
  <sheetViews>
    <sheetView showGridLines="0" zoomScale="140" zoomScaleNormal="140" workbookViewId="0">
      <selection activeCell="B6" sqref="B6"/>
    </sheetView>
  </sheetViews>
  <sheetFormatPr defaultRowHeight="15" x14ac:dyDescent="0.25"/>
  <cols>
    <col min="1" max="1" width="3.7109375" customWidth="1"/>
    <col min="2" max="2" width="27.42578125" bestFit="1" customWidth="1"/>
    <col min="3" max="3" width="57.85546875" customWidth="1"/>
  </cols>
  <sheetData>
    <row r="1" spans="2:3" s="4" customFormat="1" ht="30" customHeight="1" x14ac:dyDescent="0.35">
      <c r="B1" s="5" t="s">
        <v>585</v>
      </c>
    </row>
    <row r="3" spans="2:3" x14ac:dyDescent="0.25">
      <c r="B3" s="43" t="s">
        <v>583</v>
      </c>
      <c r="C3" s="26" t="s">
        <v>584</v>
      </c>
    </row>
    <row r="4" spans="2:3" x14ac:dyDescent="0.25">
      <c r="B4" s="43" t="s">
        <v>586</v>
      </c>
      <c r="C4" s="44" t="s">
        <v>587</v>
      </c>
    </row>
    <row r="5" spans="2:3" x14ac:dyDescent="0.25">
      <c r="B5" s="1" t="s">
        <v>588</v>
      </c>
      <c r="C5" s="26" t="s">
        <v>589</v>
      </c>
    </row>
    <row r="6" spans="2:3" x14ac:dyDescent="0.25">
      <c r="B6" s="1" t="s">
        <v>591</v>
      </c>
      <c r="C6" s="26" t="s">
        <v>590</v>
      </c>
    </row>
    <row r="7" spans="2:3" x14ac:dyDescent="0.25">
      <c r="C7" s="26"/>
    </row>
    <row r="8" spans="2:3" x14ac:dyDescent="0.25">
      <c r="B8" s="1" t="s">
        <v>592</v>
      </c>
      <c r="C8" t="s">
        <v>521</v>
      </c>
    </row>
    <row r="9" spans="2:3" x14ac:dyDescent="0.25">
      <c r="B9" s="1" t="s">
        <v>522</v>
      </c>
      <c r="C9" s="26" t="s">
        <v>523</v>
      </c>
    </row>
    <row r="10" spans="2:3" x14ac:dyDescent="0.25">
      <c r="B10" s="1" t="s">
        <v>593</v>
      </c>
      <c r="C10" s="26" t="s">
        <v>594</v>
      </c>
    </row>
    <row r="11" spans="2:3" x14ac:dyDescent="0.25">
      <c r="B11" s="1" t="s">
        <v>595</v>
      </c>
      <c r="C11" s="26" t="s">
        <v>596</v>
      </c>
    </row>
  </sheetData>
  <hyperlinks>
    <hyperlink ref="C9" r:id="rId1" xr:uid="{323A9FA5-2FE6-48F3-865E-C4B0F85DCB54}"/>
    <hyperlink ref="C3" r:id="rId2" tooltip="https://aka.ms/Copilot/ExcelGetStarted" xr:uid="{CDFC0508-14B6-461A-AE62-C7C55C354B61}"/>
    <hyperlink ref="C4" r:id="rId3" xr:uid="{F01B2460-A496-44F1-98E7-74FB8B60C804}"/>
    <hyperlink ref="C5" r:id="rId4" display="https://support.microsoft.com/en-us/office/copilot-function-5849821b-755d-4030-a38b-9e20be0cbf62" xr:uid="{FD6EBB0C-0AE8-422A-B464-674396B4AC0A}"/>
    <hyperlink ref="C6" r:id="rId5" display="https://forms.office.com/r/tpYmdmtzP3" xr:uid="{F1934F47-84C5-465C-B5AB-D8E143EE5CDB}"/>
    <hyperlink ref="C10" r:id="rId6" xr:uid="{AB896945-EB75-4F6B-8703-501B5FC421EC}"/>
    <hyperlink ref="C11" r:id="rId7" xr:uid="{C75E805F-F81F-4C52-8F58-603F8D93966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Cover</vt:lpstr>
      <vt:lpstr>Table of Contents</vt:lpstr>
      <vt:lpstr>Simple Example</vt:lpstr>
      <vt:lpstr>COPILOT Function Explained </vt:lpstr>
      <vt:lpstr>Text Parsing Mulitple Columns</vt:lpstr>
      <vt:lpstr>Sentiment Analysis</vt:lpstr>
      <vt:lpstr>Potluck</vt:lpstr>
      <vt:lpstr>Meal Planner</vt:lpstr>
      <vt:lpstr>Bank Statement</vt:lpstr>
      <vt:lpstr>Trip Planner</vt:lpstr>
      <vt:lpstr>Seating Planner</vt:lpstr>
      <vt:lpstr>Data Cleanup&gt;&gt;</vt:lpstr>
      <vt:lpstr>Standardize Dates</vt:lpstr>
      <vt:lpstr>Complex Names</vt:lpstr>
      <vt:lpstr>Company Names</vt:lpstr>
      <vt:lpstr>Order Details</vt:lpstr>
      <vt:lpstr>Semantic Duplicates</vt:lpstr>
      <vt:lpstr>Job Titles</vt:lpstr>
      <vt:lpstr>Address Cleanup</vt:lpstr>
      <vt:lpstr>Categorize Issues</vt:lpstr>
      <vt:lpstr>Customized Emails</vt:lpstr>
      <vt:lpstr>Resources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dcterms:created xsi:type="dcterms:W3CDTF">2025-08-04T17:49:46Z</dcterms:created>
  <dcterms:modified xsi:type="dcterms:W3CDTF">2025-09-25T00:17:00Z</dcterms:modified>
</cp:coreProperties>
</file>