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ml.chartshapes+xml"/>
  <Override PartName="/xl/tables/table1.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15"/>
  <workbookPr hidePivotFieldList="1" defaultThemeVersion="202300"/>
  <mc:AlternateContent xmlns:mc="http://schemas.openxmlformats.org/markup-compatibility/2006">
    <mc:Choice Requires="x15">
      <x15ac:absPath xmlns:x15ac="http://schemas.microsoft.com/office/spreadsheetml/2010/11/ac" url="G:\Shared drives\Team Drive\Content Production\121. New Dynamic Grid Slicer for PIVOTBY\Blog Post Assets\"/>
    </mc:Choice>
  </mc:AlternateContent>
  <xr:revisionPtr revIDLastSave="0" documentId="13_ncr:1_{725ED444-9655-4164-9DF2-B15BE85ADF18}" xr6:coauthVersionLast="47" xr6:coauthVersionMax="47" xr10:uidLastSave="{00000000-0000-0000-0000-000000000000}"/>
  <bookViews>
    <workbookView xWindow="-108" yWindow="-108" windowWidth="23256" windowHeight="12456" activeTab="1" xr2:uid="{73474D49-16BC-46DA-8E02-EC6396752A1B}"/>
  </bookViews>
  <sheets>
    <sheet name="Regular Pivot" sheetId="3" r:id="rId1"/>
    <sheet name="Dynamic Grid Slicer" sheetId="2" r:id="rId2"/>
    <sheet name="Multiple Grid Slicers" sheetId="4" r:id="rId3"/>
    <sheet name="Data" sheetId="1" r:id="rId4"/>
  </sheets>
  <definedNames>
    <definedName name="rngSlicerField" localSheetId="1">'Dynamic Grid Slicer'!$O$5</definedName>
    <definedName name="rngSlicerField" localSheetId="2">'Multiple Grid Slicers'!$O$5</definedName>
    <definedName name="rngSlicerField2" localSheetId="2">'Multiple Grid Slicers'!$R$5</definedName>
    <definedName name="rngSlicerItems" localSheetId="1">'Dynamic Grid Slicer'!$N$6:$N$23</definedName>
    <definedName name="rngSlicerItems" localSheetId="2">'Multiple Grid Slicers'!$N$6:$N$23</definedName>
    <definedName name="rngSlicerItems2" localSheetId="2">'Multiple Grid Slicers'!$Q$6:$Q$23</definedName>
    <definedName name="Slicer_Qtr">#N/A</definedName>
  </definedNames>
  <calcPr calcId="191029" iterate="1"/>
  <pivotCaches>
    <pivotCache cacheId="0" r:id="rId5"/>
  </pivotCaches>
  <fileRecoveryPr repairLoad="1"/>
  <extLst>
    <ext xmlns:x14="http://schemas.microsoft.com/office/spreadsheetml/2009/9/main" uri="{BBE1A952-AA13-448e-AADC-164F8A28A991}">
      <x14:slicerCaches>
        <x14:slicerCache r:id="rId6"/>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 i="1" l="1" a="1"/>
  <c r="V3" i="1" s="1"/>
  <c r="X6" i="4" a="1"/>
  <c r="X6" i="4" s="1"/>
  <c r="Y6" i="4" s="1" a="1"/>
  <c r="Y6" i="4" s="1"/>
  <c r="T6" i="2" a="1"/>
  <c r="T6" i="2" s="1"/>
  <c r="U6" i="2" s="1" a="1"/>
  <c r="U6" i="2" s="1"/>
  <c r="H970" i="1"/>
  <c r="G970" i="1"/>
  <c r="F970" i="1"/>
  <c r="E970" i="1"/>
  <c r="H969" i="1"/>
  <c r="G969" i="1"/>
  <c r="F969" i="1"/>
  <c r="E969" i="1"/>
  <c r="H968" i="1"/>
  <c r="G968" i="1"/>
  <c r="F968" i="1"/>
  <c r="E968" i="1"/>
  <c r="H967" i="1"/>
  <c r="G967" i="1"/>
  <c r="F967" i="1"/>
  <c r="E967" i="1"/>
  <c r="H966" i="1"/>
  <c r="G966" i="1"/>
  <c r="F966" i="1"/>
  <c r="E966" i="1"/>
  <c r="H965" i="1"/>
  <c r="G965" i="1"/>
  <c r="F965" i="1"/>
  <c r="E965" i="1"/>
  <c r="H964" i="1"/>
  <c r="G964" i="1"/>
  <c r="F964" i="1"/>
  <c r="E964" i="1"/>
  <c r="H963" i="1"/>
  <c r="G963" i="1"/>
  <c r="F963" i="1"/>
  <c r="E963" i="1"/>
  <c r="H962" i="1"/>
  <c r="G962" i="1"/>
  <c r="F962" i="1"/>
  <c r="E962" i="1"/>
  <c r="H961" i="1"/>
  <c r="G961" i="1"/>
  <c r="F961" i="1"/>
  <c r="E961" i="1"/>
  <c r="H960" i="1"/>
  <c r="G960" i="1"/>
  <c r="F960" i="1"/>
  <c r="E960" i="1"/>
  <c r="H959" i="1"/>
  <c r="G959" i="1"/>
  <c r="F959" i="1"/>
  <c r="E959" i="1"/>
  <c r="H958" i="1"/>
  <c r="G958" i="1"/>
  <c r="F958" i="1"/>
  <c r="E958" i="1"/>
  <c r="H957" i="1"/>
  <c r="G957" i="1"/>
  <c r="F957" i="1"/>
  <c r="E957" i="1"/>
  <c r="H956" i="1"/>
  <c r="G956" i="1"/>
  <c r="F956" i="1"/>
  <c r="E956" i="1"/>
  <c r="H955" i="1"/>
  <c r="G955" i="1"/>
  <c r="F955" i="1"/>
  <c r="E955" i="1"/>
  <c r="H954" i="1"/>
  <c r="G954" i="1"/>
  <c r="F954" i="1"/>
  <c r="E954" i="1"/>
  <c r="H953" i="1"/>
  <c r="G953" i="1"/>
  <c r="F953" i="1"/>
  <c r="E953" i="1"/>
  <c r="H952" i="1"/>
  <c r="G952" i="1"/>
  <c r="F952" i="1"/>
  <c r="E952" i="1"/>
  <c r="H951" i="1"/>
  <c r="G951" i="1"/>
  <c r="F951" i="1"/>
  <c r="E951" i="1"/>
  <c r="H950" i="1"/>
  <c r="G950" i="1"/>
  <c r="F950" i="1"/>
  <c r="E950" i="1"/>
  <c r="H949" i="1"/>
  <c r="G949" i="1"/>
  <c r="F949" i="1"/>
  <c r="E949" i="1"/>
  <c r="H948" i="1"/>
  <c r="G948" i="1"/>
  <c r="F948" i="1"/>
  <c r="E948" i="1"/>
  <c r="H947" i="1"/>
  <c r="G947" i="1"/>
  <c r="F947" i="1"/>
  <c r="E947" i="1"/>
  <c r="H946" i="1"/>
  <c r="G946" i="1"/>
  <c r="F946" i="1"/>
  <c r="E946" i="1"/>
  <c r="H945" i="1"/>
  <c r="G945" i="1"/>
  <c r="F945" i="1"/>
  <c r="E945" i="1"/>
  <c r="H944" i="1"/>
  <c r="G944" i="1"/>
  <c r="F944" i="1"/>
  <c r="E944" i="1"/>
  <c r="H943" i="1"/>
  <c r="G943" i="1"/>
  <c r="F943" i="1"/>
  <c r="E943" i="1"/>
  <c r="H942" i="1"/>
  <c r="G942" i="1"/>
  <c r="F942" i="1"/>
  <c r="E942" i="1"/>
  <c r="H941" i="1"/>
  <c r="G941" i="1"/>
  <c r="F941" i="1"/>
  <c r="E941" i="1"/>
  <c r="H940" i="1"/>
  <c r="G940" i="1"/>
  <c r="F940" i="1"/>
  <c r="E940" i="1"/>
  <c r="H939" i="1"/>
  <c r="G939" i="1"/>
  <c r="F939" i="1"/>
  <c r="E939" i="1"/>
  <c r="H938" i="1"/>
  <c r="G938" i="1"/>
  <c r="F938" i="1"/>
  <c r="E938" i="1"/>
  <c r="H937" i="1"/>
  <c r="G937" i="1"/>
  <c r="F937" i="1"/>
  <c r="E937" i="1"/>
  <c r="H936" i="1"/>
  <c r="G936" i="1"/>
  <c r="F936" i="1"/>
  <c r="E936" i="1"/>
  <c r="H935" i="1"/>
  <c r="G935" i="1"/>
  <c r="F935" i="1"/>
  <c r="E935" i="1"/>
  <c r="H934" i="1"/>
  <c r="G934" i="1"/>
  <c r="F934" i="1"/>
  <c r="E934" i="1"/>
  <c r="H933" i="1"/>
  <c r="G933" i="1"/>
  <c r="F933" i="1"/>
  <c r="E933" i="1"/>
  <c r="H932" i="1"/>
  <c r="G932" i="1"/>
  <c r="F932" i="1"/>
  <c r="E932" i="1"/>
  <c r="H931" i="1"/>
  <c r="G931" i="1"/>
  <c r="F931" i="1"/>
  <c r="E931" i="1"/>
  <c r="H930" i="1"/>
  <c r="G930" i="1"/>
  <c r="F930" i="1"/>
  <c r="E930" i="1"/>
  <c r="H929" i="1"/>
  <c r="G929" i="1"/>
  <c r="F929" i="1"/>
  <c r="E929" i="1"/>
  <c r="H928" i="1"/>
  <c r="G928" i="1"/>
  <c r="F928" i="1"/>
  <c r="E928" i="1"/>
  <c r="H927" i="1"/>
  <c r="G927" i="1"/>
  <c r="F927" i="1"/>
  <c r="E927" i="1"/>
  <c r="H926" i="1"/>
  <c r="G926" i="1"/>
  <c r="F926" i="1"/>
  <c r="E926" i="1"/>
  <c r="H925" i="1"/>
  <c r="G925" i="1"/>
  <c r="F925" i="1"/>
  <c r="E925" i="1"/>
  <c r="H924" i="1"/>
  <c r="G924" i="1"/>
  <c r="F924" i="1"/>
  <c r="E924" i="1"/>
  <c r="H923" i="1"/>
  <c r="G923" i="1"/>
  <c r="F923" i="1"/>
  <c r="E923" i="1"/>
  <c r="H922" i="1"/>
  <c r="G922" i="1"/>
  <c r="F922" i="1"/>
  <c r="E922" i="1"/>
  <c r="H921" i="1"/>
  <c r="G921" i="1"/>
  <c r="F921" i="1"/>
  <c r="E921" i="1"/>
  <c r="H920" i="1"/>
  <c r="G920" i="1"/>
  <c r="F920" i="1"/>
  <c r="E920" i="1"/>
  <c r="H919" i="1"/>
  <c r="G919" i="1"/>
  <c r="F919" i="1"/>
  <c r="E919" i="1"/>
  <c r="H918" i="1"/>
  <c r="G918" i="1"/>
  <c r="F918" i="1"/>
  <c r="E918" i="1"/>
  <c r="H917" i="1"/>
  <c r="G917" i="1"/>
  <c r="F917" i="1"/>
  <c r="E917" i="1"/>
  <c r="H916" i="1"/>
  <c r="G916" i="1"/>
  <c r="F916" i="1"/>
  <c r="E916" i="1"/>
  <c r="H915" i="1"/>
  <c r="G915" i="1"/>
  <c r="F915" i="1"/>
  <c r="E915" i="1"/>
  <c r="H914" i="1"/>
  <c r="G914" i="1"/>
  <c r="F914" i="1"/>
  <c r="E914" i="1"/>
  <c r="H913" i="1"/>
  <c r="G913" i="1"/>
  <c r="F913" i="1"/>
  <c r="E913" i="1"/>
  <c r="H912" i="1"/>
  <c r="G912" i="1"/>
  <c r="F912" i="1"/>
  <c r="E912" i="1"/>
  <c r="H911" i="1"/>
  <c r="G911" i="1"/>
  <c r="F911" i="1"/>
  <c r="E911" i="1"/>
  <c r="H910" i="1"/>
  <c r="G910" i="1"/>
  <c r="F910" i="1"/>
  <c r="E910" i="1"/>
  <c r="H909" i="1"/>
  <c r="G909" i="1"/>
  <c r="F909" i="1"/>
  <c r="E909" i="1"/>
  <c r="H908" i="1"/>
  <c r="G908" i="1"/>
  <c r="F908" i="1"/>
  <c r="E908" i="1"/>
  <c r="H907" i="1"/>
  <c r="G907" i="1"/>
  <c r="F907" i="1"/>
  <c r="E907" i="1"/>
  <c r="H906" i="1"/>
  <c r="G906" i="1"/>
  <c r="F906" i="1"/>
  <c r="E906" i="1"/>
  <c r="H905" i="1"/>
  <c r="G905" i="1"/>
  <c r="F905" i="1"/>
  <c r="E905" i="1"/>
  <c r="H904" i="1"/>
  <c r="G904" i="1"/>
  <c r="F904" i="1"/>
  <c r="E904" i="1"/>
  <c r="H903" i="1"/>
  <c r="G903" i="1"/>
  <c r="F903" i="1"/>
  <c r="E903" i="1"/>
  <c r="H902" i="1"/>
  <c r="G902" i="1"/>
  <c r="F902" i="1"/>
  <c r="E902" i="1"/>
  <c r="H901" i="1"/>
  <c r="G901" i="1"/>
  <c r="F901" i="1"/>
  <c r="E901" i="1"/>
  <c r="H900" i="1"/>
  <c r="G900" i="1"/>
  <c r="F900" i="1"/>
  <c r="E900" i="1"/>
  <c r="H899" i="1"/>
  <c r="G899" i="1"/>
  <c r="F899" i="1"/>
  <c r="E899" i="1"/>
  <c r="H898" i="1"/>
  <c r="G898" i="1"/>
  <c r="F898" i="1"/>
  <c r="E898" i="1"/>
  <c r="H897" i="1"/>
  <c r="G897" i="1"/>
  <c r="F897" i="1"/>
  <c r="E897" i="1"/>
  <c r="H896" i="1"/>
  <c r="G896" i="1"/>
  <c r="F896" i="1"/>
  <c r="E896" i="1"/>
  <c r="H895" i="1"/>
  <c r="G895" i="1"/>
  <c r="F895" i="1"/>
  <c r="E895" i="1"/>
  <c r="H894" i="1"/>
  <c r="G894" i="1"/>
  <c r="F894" i="1"/>
  <c r="E894" i="1"/>
  <c r="H893" i="1"/>
  <c r="G893" i="1"/>
  <c r="F893" i="1"/>
  <c r="E893" i="1"/>
  <c r="H892" i="1"/>
  <c r="G892" i="1"/>
  <c r="F892" i="1"/>
  <c r="E892" i="1"/>
  <c r="H891" i="1"/>
  <c r="G891" i="1"/>
  <c r="F891" i="1"/>
  <c r="E891" i="1"/>
  <c r="H890" i="1"/>
  <c r="G890" i="1"/>
  <c r="F890" i="1"/>
  <c r="E890" i="1"/>
  <c r="H889" i="1"/>
  <c r="G889" i="1"/>
  <c r="F889" i="1"/>
  <c r="E889" i="1"/>
  <c r="H888" i="1"/>
  <c r="G888" i="1"/>
  <c r="F888" i="1"/>
  <c r="E888" i="1"/>
  <c r="H887" i="1"/>
  <c r="G887" i="1"/>
  <c r="F887" i="1"/>
  <c r="E887" i="1"/>
  <c r="H886" i="1"/>
  <c r="G886" i="1"/>
  <c r="F886" i="1"/>
  <c r="E886" i="1"/>
  <c r="H885" i="1"/>
  <c r="G885" i="1"/>
  <c r="F885" i="1"/>
  <c r="E885" i="1"/>
  <c r="H884" i="1"/>
  <c r="G884" i="1"/>
  <c r="F884" i="1"/>
  <c r="E884" i="1"/>
  <c r="H883" i="1"/>
  <c r="G883" i="1"/>
  <c r="F883" i="1"/>
  <c r="E883" i="1"/>
  <c r="H882" i="1"/>
  <c r="G882" i="1"/>
  <c r="F882" i="1"/>
  <c r="E882" i="1"/>
  <c r="H881" i="1"/>
  <c r="G881" i="1"/>
  <c r="F881" i="1"/>
  <c r="E881" i="1"/>
  <c r="H880" i="1"/>
  <c r="G880" i="1"/>
  <c r="F880" i="1"/>
  <c r="E880" i="1"/>
  <c r="H879" i="1"/>
  <c r="G879" i="1"/>
  <c r="F879" i="1"/>
  <c r="E879" i="1"/>
  <c r="H878" i="1"/>
  <c r="G878" i="1"/>
  <c r="F878" i="1"/>
  <c r="E878" i="1"/>
  <c r="H877" i="1"/>
  <c r="G877" i="1"/>
  <c r="F877" i="1"/>
  <c r="E877" i="1"/>
  <c r="H876" i="1"/>
  <c r="G876" i="1"/>
  <c r="F876" i="1"/>
  <c r="E876" i="1"/>
  <c r="H875" i="1"/>
  <c r="G875" i="1"/>
  <c r="F875" i="1"/>
  <c r="E875" i="1"/>
  <c r="H874" i="1"/>
  <c r="G874" i="1"/>
  <c r="F874" i="1"/>
  <c r="E874" i="1"/>
  <c r="H873" i="1"/>
  <c r="G873" i="1"/>
  <c r="F873" i="1"/>
  <c r="E873" i="1"/>
  <c r="H872" i="1"/>
  <c r="G872" i="1"/>
  <c r="F872" i="1"/>
  <c r="E872" i="1"/>
  <c r="H871" i="1"/>
  <c r="G871" i="1"/>
  <c r="F871" i="1"/>
  <c r="E871" i="1"/>
  <c r="H870" i="1"/>
  <c r="G870" i="1"/>
  <c r="F870" i="1"/>
  <c r="E870" i="1"/>
  <c r="H869" i="1"/>
  <c r="G869" i="1"/>
  <c r="F869" i="1"/>
  <c r="E869" i="1"/>
  <c r="H868" i="1"/>
  <c r="G868" i="1"/>
  <c r="F868" i="1"/>
  <c r="E868" i="1"/>
  <c r="H867" i="1"/>
  <c r="G867" i="1"/>
  <c r="F867" i="1"/>
  <c r="E867" i="1"/>
  <c r="H866" i="1"/>
  <c r="G866" i="1"/>
  <c r="F866" i="1"/>
  <c r="E866" i="1"/>
  <c r="H865" i="1"/>
  <c r="G865" i="1"/>
  <c r="F865" i="1"/>
  <c r="E865" i="1"/>
  <c r="H864" i="1"/>
  <c r="G864" i="1"/>
  <c r="F864" i="1"/>
  <c r="E864" i="1"/>
  <c r="H863" i="1"/>
  <c r="G863" i="1"/>
  <c r="F863" i="1"/>
  <c r="E863" i="1"/>
  <c r="H862" i="1"/>
  <c r="G862" i="1"/>
  <c r="F862" i="1"/>
  <c r="E862" i="1"/>
  <c r="H861" i="1"/>
  <c r="G861" i="1"/>
  <c r="F861" i="1"/>
  <c r="E861" i="1"/>
  <c r="H860" i="1"/>
  <c r="G860" i="1"/>
  <c r="F860" i="1"/>
  <c r="E860" i="1"/>
  <c r="H859" i="1"/>
  <c r="G859" i="1"/>
  <c r="F859" i="1"/>
  <c r="E859" i="1"/>
  <c r="H858" i="1"/>
  <c r="G858" i="1"/>
  <c r="F858" i="1"/>
  <c r="E858" i="1"/>
  <c r="H857" i="1"/>
  <c r="G857" i="1"/>
  <c r="F857" i="1"/>
  <c r="E857" i="1"/>
  <c r="H856" i="1"/>
  <c r="G856" i="1"/>
  <c r="F856" i="1"/>
  <c r="E856" i="1"/>
  <c r="H855" i="1"/>
  <c r="G855" i="1"/>
  <c r="F855" i="1"/>
  <c r="E855" i="1"/>
  <c r="H854" i="1"/>
  <c r="G854" i="1"/>
  <c r="F854" i="1"/>
  <c r="E854" i="1"/>
  <c r="H853" i="1"/>
  <c r="G853" i="1"/>
  <c r="F853" i="1"/>
  <c r="E853" i="1"/>
  <c r="H852" i="1"/>
  <c r="G852" i="1"/>
  <c r="F852" i="1"/>
  <c r="E852" i="1"/>
  <c r="H851" i="1"/>
  <c r="G851" i="1"/>
  <c r="F851" i="1"/>
  <c r="E851" i="1"/>
  <c r="H850" i="1"/>
  <c r="G850" i="1"/>
  <c r="F850" i="1"/>
  <c r="E850" i="1"/>
  <c r="H849" i="1"/>
  <c r="G849" i="1"/>
  <c r="F849" i="1"/>
  <c r="E849" i="1"/>
  <c r="H848" i="1"/>
  <c r="G848" i="1"/>
  <c r="F848" i="1"/>
  <c r="E848" i="1"/>
  <c r="H847" i="1"/>
  <c r="G847" i="1"/>
  <c r="F847" i="1"/>
  <c r="E847" i="1"/>
  <c r="H846" i="1"/>
  <c r="G846" i="1"/>
  <c r="F846" i="1"/>
  <c r="E846" i="1"/>
  <c r="H845" i="1"/>
  <c r="G845" i="1"/>
  <c r="F845" i="1"/>
  <c r="E845" i="1"/>
  <c r="H844" i="1"/>
  <c r="G844" i="1"/>
  <c r="F844" i="1"/>
  <c r="E844" i="1"/>
  <c r="H843" i="1"/>
  <c r="G843" i="1"/>
  <c r="F843" i="1"/>
  <c r="E843" i="1"/>
  <c r="H842" i="1"/>
  <c r="G842" i="1"/>
  <c r="F842" i="1"/>
  <c r="E842" i="1"/>
  <c r="H841" i="1"/>
  <c r="G841" i="1"/>
  <c r="F841" i="1"/>
  <c r="E841" i="1"/>
  <c r="H840" i="1"/>
  <c r="G840" i="1"/>
  <c r="F840" i="1"/>
  <c r="E840" i="1"/>
  <c r="H839" i="1"/>
  <c r="G839" i="1"/>
  <c r="F839" i="1"/>
  <c r="E839" i="1"/>
  <c r="H838" i="1"/>
  <c r="G838" i="1"/>
  <c r="F838" i="1"/>
  <c r="E838" i="1"/>
  <c r="H837" i="1"/>
  <c r="G837" i="1"/>
  <c r="F837" i="1"/>
  <c r="E837" i="1"/>
  <c r="H836" i="1"/>
  <c r="G836" i="1"/>
  <c r="F836" i="1"/>
  <c r="E836" i="1"/>
  <c r="H835" i="1"/>
  <c r="G835" i="1"/>
  <c r="F835" i="1"/>
  <c r="E835" i="1"/>
  <c r="H834" i="1"/>
  <c r="G834" i="1"/>
  <c r="F834" i="1"/>
  <c r="E834" i="1"/>
  <c r="H833" i="1"/>
  <c r="G833" i="1"/>
  <c r="F833" i="1"/>
  <c r="E833" i="1"/>
  <c r="H832" i="1"/>
  <c r="G832" i="1"/>
  <c r="F832" i="1"/>
  <c r="E832" i="1"/>
  <c r="H831" i="1"/>
  <c r="G831" i="1"/>
  <c r="F831" i="1"/>
  <c r="E831" i="1"/>
  <c r="H830" i="1"/>
  <c r="G830" i="1"/>
  <c r="F830" i="1"/>
  <c r="E830" i="1"/>
  <c r="H829" i="1"/>
  <c r="G829" i="1"/>
  <c r="F829" i="1"/>
  <c r="E829" i="1"/>
  <c r="H828" i="1"/>
  <c r="G828" i="1"/>
  <c r="F828" i="1"/>
  <c r="E828" i="1"/>
  <c r="H827" i="1"/>
  <c r="G827" i="1"/>
  <c r="F827" i="1"/>
  <c r="E827" i="1"/>
  <c r="H826" i="1"/>
  <c r="G826" i="1"/>
  <c r="F826" i="1"/>
  <c r="E826" i="1"/>
  <c r="H825" i="1"/>
  <c r="G825" i="1"/>
  <c r="F825" i="1"/>
  <c r="E825" i="1"/>
  <c r="H824" i="1"/>
  <c r="G824" i="1"/>
  <c r="F824" i="1"/>
  <c r="E824" i="1"/>
  <c r="H823" i="1"/>
  <c r="G823" i="1"/>
  <c r="F823" i="1"/>
  <c r="E823" i="1"/>
  <c r="H822" i="1"/>
  <c r="G822" i="1"/>
  <c r="F822" i="1"/>
  <c r="E822" i="1"/>
  <c r="H821" i="1"/>
  <c r="G821" i="1"/>
  <c r="F821" i="1"/>
  <c r="E821" i="1"/>
  <c r="H820" i="1"/>
  <c r="G820" i="1"/>
  <c r="F820" i="1"/>
  <c r="E820" i="1"/>
  <c r="H819" i="1"/>
  <c r="G819" i="1"/>
  <c r="F819" i="1"/>
  <c r="E819" i="1"/>
  <c r="H818" i="1"/>
  <c r="G818" i="1"/>
  <c r="F818" i="1"/>
  <c r="E818" i="1"/>
  <c r="H817" i="1"/>
  <c r="G817" i="1"/>
  <c r="F817" i="1"/>
  <c r="E817" i="1"/>
  <c r="H816" i="1"/>
  <c r="G816" i="1"/>
  <c r="F816" i="1"/>
  <c r="E816" i="1"/>
  <c r="H815" i="1"/>
  <c r="G815" i="1"/>
  <c r="F815" i="1"/>
  <c r="E815" i="1"/>
  <c r="H814" i="1"/>
  <c r="G814" i="1"/>
  <c r="F814" i="1"/>
  <c r="E814" i="1"/>
  <c r="H813" i="1"/>
  <c r="G813" i="1"/>
  <c r="F813" i="1"/>
  <c r="E813" i="1"/>
  <c r="H812" i="1"/>
  <c r="G812" i="1"/>
  <c r="F812" i="1"/>
  <c r="E812" i="1"/>
  <c r="H811" i="1"/>
  <c r="G811" i="1"/>
  <c r="F811" i="1"/>
  <c r="E811" i="1"/>
  <c r="H810" i="1"/>
  <c r="G810" i="1"/>
  <c r="F810" i="1"/>
  <c r="E810" i="1"/>
  <c r="H809" i="1"/>
  <c r="G809" i="1"/>
  <c r="F809" i="1"/>
  <c r="E809" i="1"/>
  <c r="H808" i="1"/>
  <c r="G808" i="1"/>
  <c r="F808" i="1"/>
  <c r="E808" i="1"/>
  <c r="H807" i="1"/>
  <c r="G807" i="1"/>
  <c r="F807" i="1"/>
  <c r="E807" i="1"/>
  <c r="H806" i="1"/>
  <c r="G806" i="1"/>
  <c r="F806" i="1"/>
  <c r="E806" i="1"/>
  <c r="H805" i="1"/>
  <c r="G805" i="1"/>
  <c r="F805" i="1"/>
  <c r="E805" i="1"/>
  <c r="H804" i="1"/>
  <c r="G804" i="1"/>
  <c r="F804" i="1"/>
  <c r="E804" i="1"/>
  <c r="H803" i="1"/>
  <c r="G803" i="1"/>
  <c r="F803" i="1"/>
  <c r="E803" i="1"/>
  <c r="H802" i="1"/>
  <c r="G802" i="1"/>
  <c r="F802" i="1"/>
  <c r="E802" i="1"/>
  <c r="H801" i="1"/>
  <c r="G801" i="1"/>
  <c r="F801" i="1"/>
  <c r="E801" i="1"/>
  <c r="H800" i="1"/>
  <c r="G800" i="1"/>
  <c r="F800" i="1"/>
  <c r="E800" i="1"/>
  <c r="H799" i="1"/>
  <c r="G799" i="1"/>
  <c r="F799" i="1"/>
  <c r="E799" i="1"/>
  <c r="H798" i="1"/>
  <c r="G798" i="1"/>
  <c r="F798" i="1"/>
  <c r="E798" i="1"/>
  <c r="H797" i="1"/>
  <c r="G797" i="1"/>
  <c r="F797" i="1"/>
  <c r="E797" i="1"/>
  <c r="H796" i="1"/>
  <c r="G796" i="1"/>
  <c r="F796" i="1"/>
  <c r="E796" i="1"/>
  <c r="H795" i="1"/>
  <c r="G795" i="1"/>
  <c r="F795" i="1"/>
  <c r="E795" i="1"/>
  <c r="H794" i="1"/>
  <c r="G794" i="1"/>
  <c r="F794" i="1"/>
  <c r="E794" i="1"/>
  <c r="H793" i="1"/>
  <c r="G793" i="1"/>
  <c r="F793" i="1"/>
  <c r="E793" i="1"/>
  <c r="H792" i="1"/>
  <c r="G792" i="1"/>
  <c r="F792" i="1"/>
  <c r="E792" i="1"/>
  <c r="H791" i="1"/>
  <c r="G791" i="1"/>
  <c r="F791" i="1"/>
  <c r="E791" i="1"/>
  <c r="H790" i="1"/>
  <c r="G790" i="1"/>
  <c r="F790" i="1"/>
  <c r="E790" i="1"/>
  <c r="H789" i="1"/>
  <c r="G789" i="1"/>
  <c r="F789" i="1"/>
  <c r="E789" i="1"/>
  <c r="H788" i="1"/>
  <c r="G788" i="1"/>
  <c r="F788" i="1"/>
  <c r="E788" i="1"/>
  <c r="H787" i="1"/>
  <c r="G787" i="1"/>
  <c r="F787" i="1"/>
  <c r="E787" i="1"/>
  <c r="H786" i="1"/>
  <c r="G786" i="1"/>
  <c r="F786" i="1"/>
  <c r="E786" i="1"/>
  <c r="H785" i="1"/>
  <c r="G785" i="1"/>
  <c r="F785" i="1"/>
  <c r="E785" i="1"/>
  <c r="H784" i="1"/>
  <c r="G784" i="1"/>
  <c r="F784" i="1"/>
  <c r="E784" i="1"/>
  <c r="H783" i="1"/>
  <c r="G783" i="1"/>
  <c r="F783" i="1"/>
  <c r="E783" i="1"/>
  <c r="H782" i="1"/>
  <c r="G782" i="1"/>
  <c r="F782" i="1"/>
  <c r="E782" i="1"/>
  <c r="H781" i="1"/>
  <c r="G781" i="1"/>
  <c r="F781" i="1"/>
  <c r="E781" i="1"/>
  <c r="H780" i="1"/>
  <c r="G780" i="1"/>
  <c r="F780" i="1"/>
  <c r="E780" i="1"/>
  <c r="H779" i="1"/>
  <c r="G779" i="1"/>
  <c r="F779" i="1"/>
  <c r="E779" i="1"/>
  <c r="H778" i="1"/>
  <c r="G778" i="1"/>
  <c r="F778" i="1"/>
  <c r="E778" i="1"/>
  <c r="H777" i="1"/>
  <c r="G777" i="1"/>
  <c r="F777" i="1"/>
  <c r="E777" i="1"/>
  <c r="H776" i="1"/>
  <c r="G776" i="1"/>
  <c r="F776" i="1"/>
  <c r="E776" i="1"/>
  <c r="H775" i="1"/>
  <c r="G775" i="1"/>
  <c r="F775" i="1"/>
  <c r="E775" i="1"/>
  <c r="H774" i="1"/>
  <c r="G774" i="1"/>
  <c r="F774" i="1"/>
  <c r="E774" i="1"/>
  <c r="H773" i="1"/>
  <c r="G773" i="1"/>
  <c r="F773" i="1"/>
  <c r="E773" i="1"/>
  <c r="H772" i="1"/>
  <c r="G772" i="1"/>
  <c r="F772" i="1"/>
  <c r="E772" i="1"/>
  <c r="H771" i="1"/>
  <c r="G771" i="1"/>
  <c r="F771" i="1"/>
  <c r="E771" i="1"/>
  <c r="H770" i="1"/>
  <c r="G770" i="1"/>
  <c r="F770" i="1"/>
  <c r="E770" i="1"/>
  <c r="H769" i="1"/>
  <c r="G769" i="1"/>
  <c r="F769" i="1"/>
  <c r="E769" i="1"/>
  <c r="H768" i="1"/>
  <c r="G768" i="1"/>
  <c r="F768" i="1"/>
  <c r="E768" i="1"/>
  <c r="H767" i="1"/>
  <c r="G767" i="1"/>
  <c r="F767" i="1"/>
  <c r="E767" i="1"/>
  <c r="H766" i="1"/>
  <c r="G766" i="1"/>
  <c r="F766" i="1"/>
  <c r="E766" i="1"/>
  <c r="H765" i="1"/>
  <c r="G765" i="1"/>
  <c r="F765" i="1"/>
  <c r="E765" i="1"/>
  <c r="H764" i="1"/>
  <c r="G764" i="1"/>
  <c r="F764" i="1"/>
  <c r="E764" i="1"/>
  <c r="H763" i="1"/>
  <c r="G763" i="1"/>
  <c r="F763" i="1"/>
  <c r="E763" i="1"/>
  <c r="H762" i="1"/>
  <c r="G762" i="1"/>
  <c r="F762" i="1"/>
  <c r="E762" i="1"/>
  <c r="H761" i="1"/>
  <c r="G761" i="1"/>
  <c r="F761" i="1"/>
  <c r="E761" i="1"/>
  <c r="H760" i="1"/>
  <c r="G760" i="1"/>
  <c r="F760" i="1"/>
  <c r="E760" i="1"/>
  <c r="H759" i="1"/>
  <c r="G759" i="1"/>
  <c r="F759" i="1"/>
  <c r="E759" i="1"/>
  <c r="H758" i="1"/>
  <c r="G758" i="1"/>
  <c r="F758" i="1"/>
  <c r="E758" i="1"/>
  <c r="H757" i="1"/>
  <c r="G757" i="1"/>
  <c r="F757" i="1"/>
  <c r="E757" i="1"/>
  <c r="H756" i="1"/>
  <c r="G756" i="1"/>
  <c r="F756" i="1"/>
  <c r="E756" i="1"/>
  <c r="H755" i="1"/>
  <c r="G755" i="1"/>
  <c r="F755" i="1"/>
  <c r="E755" i="1"/>
  <c r="H754" i="1"/>
  <c r="G754" i="1"/>
  <c r="F754" i="1"/>
  <c r="E754" i="1"/>
  <c r="H753" i="1"/>
  <c r="G753" i="1"/>
  <c r="F753" i="1"/>
  <c r="E753" i="1"/>
  <c r="H752" i="1"/>
  <c r="G752" i="1"/>
  <c r="F752" i="1"/>
  <c r="E752" i="1"/>
  <c r="H751" i="1"/>
  <c r="G751" i="1"/>
  <c r="F751" i="1"/>
  <c r="E751" i="1"/>
  <c r="H750" i="1"/>
  <c r="G750" i="1"/>
  <c r="F750" i="1"/>
  <c r="E750" i="1"/>
  <c r="H749" i="1"/>
  <c r="G749" i="1"/>
  <c r="F749" i="1"/>
  <c r="E749" i="1"/>
  <c r="H748" i="1"/>
  <c r="G748" i="1"/>
  <c r="F748" i="1"/>
  <c r="E748" i="1"/>
  <c r="H747" i="1"/>
  <c r="G747" i="1"/>
  <c r="F747" i="1"/>
  <c r="E747" i="1"/>
  <c r="H746" i="1"/>
  <c r="G746" i="1"/>
  <c r="F746" i="1"/>
  <c r="E746" i="1"/>
  <c r="H745" i="1"/>
  <c r="G745" i="1"/>
  <c r="F745" i="1"/>
  <c r="E745" i="1"/>
  <c r="H744" i="1"/>
  <c r="G744" i="1"/>
  <c r="F744" i="1"/>
  <c r="E744" i="1"/>
  <c r="H743" i="1"/>
  <c r="G743" i="1"/>
  <c r="F743" i="1"/>
  <c r="E743" i="1"/>
  <c r="H742" i="1"/>
  <c r="G742" i="1"/>
  <c r="F742" i="1"/>
  <c r="E742" i="1"/>
  <c r="H741" i="1"/>
  <c r="G741" i="1"/>
  <c r="F741" i="1"/>
  <c r="E741" i="1"/>
  <c r="H740" i="1"/>
  <c r="G740" i="1"/>
  <c r="F740" i="1"/>
  <c r="E740" i="1"/>
  <c r="H739" i="1"/>
  <c r="G739" i="1"/>
  <c r="F739" i="1"/>
  <c r="E739" i="1"/>
  <c r="H738" i="1"/>
  <c r="G738" i="1"/>
  <c r="F738" i="1"/>
  <c r="E738" i="1"/>
  <c r="H737" i="1"/>
  <c r="G737" i="1"/>
  <c r="F737" i="1"/>
  <c r="E737" i="1"/>
  <c r="H736" i="1"/>
  <c r="G736" i="1"/>
  <c r="F736" i="1"/>
  <c r="E736" i="1"/>
  <c r="H735" i="1"/>
  <c r="G735" i="1"/>
  <c r="F735" i="1"/>
  <c r="E735" i="1"/>
  <c r="H734" i="1"/>
  <c r="G734" i="1"/>
  <c r="F734" i="1"/>
  <c r="E734" i="1"/>
  <c r="H733" i="1"/>
  <c r="G733" i="1"/>
  <c r="F733" i="1"/>
  <c r="E733" i="1"/>
  <c r="H732" i="1"/>
  <c r="G732" i="1"/>
  <c r="F732" i="1"/>
  <c r="E732" i="1"/>
  <c r="H731" i="1"/>
  <c r="G731" i="1"/>
  <c r="F731" i="1"/>
  <c r="E731" i="1"/>
  <c r="H730" i="1"/>
  <c r="G730" i="1"/>
  <c r="F730" i="1"/>
  <c r="E730" i="1"/>
  <c r="H729" i="1"/>
  <c r="G729" i="1"/>
  <c r="F729" i="1"/>
  <c r="E729" i="1"/>
  <c r="H728" i="1"/>
  <c r="G728" i="1"/>
  <c r="F728" i="1"/>
  <c r="E728" i="1"/>
  <c r="H727" i="1"/>
  <c r="G727" i="1"/>
  <c r="F727" i="1"/>
  <c r="E727" i="1"/>
  <c r="H726" i="1"/>
  <c r="G726" i="1"/>
  <c r="F726" i="1"/>
  <c r="E726" i="1"/>
  <c r="H725" i="1"/>
  <c r="G725" i="1"/>
  <c r="F725" i="1"/>
  <c r="E725" i="1"/>
  <c r="H724" i="1"/>
  <c r="G724" i="1"/>
  <c r="F724" i="1"/>
  <c r="E724" i="1"/>
  <c r="H723" i="1"/>
  <c r="G723" i="1"/>
  <c r="F723" i="1"/>
  <c r="E723" i="1"/>
  <c r="H722" i="1"/>
  <c r="G722" i="1"/>
  <c r="F722" i="1"/>
  <c r="E722" i="1"/>
  <c r="H721" i="1"/>
  <c r="G721" i="1"/>
  <c r="F721" i="1"/>
  <c r="E721" i="1"/>
  <c r="H720" i="1"/>
  <c r="G720" i="1"/>
  <c r="F720" i="1"/>
  <c r="E720" i="1"/>
  <c r="H719" i="1"/>
  <c r="G719" i="1"/>
  <c r="F719" i="1"/>
  <c r="E719" i="1"/>
  <c r="H718" i="1"/>
  <c r="G718" i="1"/>
  <c r="F718" i="1"/>
  <c r="E718" i="1"/>
  <c r="H717" i="1"/>
  <c r="G717" i="1"/>
  <c r="F717" i="1"/>
  <c r="E717" i="1"/>
  <c r="H716" i="1"/>
  <c r="G716" i="1"/>
  <c r="F716" i="1"/>
  <c r="E716" i="1"/>
  <c r="H715" i="1"/>
  <c r="G715" i="1"/>
  <c r="F715" i="1"/>
  <c r="E715" i="1"/>
  <c r="H714" i="1"/>
  <c r="G714" i="1"/>
  <c r="F714" i="1"/>
  <c r="E714" i="1"/>
  <c r="H713" i="1"/>
  <c r="G713" i="1"/>
  <c r="F713" i="1"/>
  <c r="E713" i="1"/>
  <c r="H712" i="1"/>
  <c r="G712" i="1"/>
  <c r="F712" i="1"/>
  <c r="E712" i="1"/>
  <c r="H711" i="1"/>
  <c r="G711" i="1"/>
  <c r="F711" i="1"/>
  <c r="E711" i="1"/>
  <c r="H710" i="1"/>
  <c r="G710" i="1"/>
  <c r="F710" i="1"/>
  <c r="E710" i="1"/>
  <c r="H709" i="1"/>
  <c r="G709" i="1"/>
  <c r="F709" i="1"/>
  <c r="E709" i="1"/>
  <c r="H708" i="1"/>
  <c r="G708" i="1"/>
  <c r="F708" i="1"/>
  <c r="E708" i="1"/>
  <c r="H707" i="1"/>
  <c r="G707" i="1"/>
  <c r="F707" i="1"/>
  <c r="E707" i="1"/>
  <c r="H706" i="1"/>
  <c r="G706" i="1"/>
  <c r="F706" i="1"/>
  <c r="E706" i="1"/>
  <c r="H705" i="1"/>
  <c r="G705" i="1"/>
  <c r="F705" i="1"/>
  <c r="E705" i="1"/>
  <c r="H704" i="1"/>
  <c r="G704" i="1"/>
  <c r="F704" i="1"/>
  <c r="E704" i="1"/>
  <c r="H703" i="1"/>
  <c r="G703" i="1"/>
  <c r="F703" i="1"/>
  <c r="E703" i="1"/>
  <c r="H702" i="1"/>
  <c r="G702" i="1"/>
  <c r="F702" i="1"/>
  <c r="E702" i="1"/>
  <c r="H701" i="1"/>
  <c r="G701" i="1"/>
  <c r="F701" i="1"/>
  <c r="E701" i="1"/>
  <c r="H700" i="1"/>
  <c r="G700" i="1"/>
  <c r="F700" i="1"/>
  <c r="E700" i="1"/>
  <c r="H699" i="1"/>
  <c r="G699" i="1"/>
  <c r="F699" i="1"/>
  <c r="E699" i="1"/>
  <c r="H698" i="1"/>
  <c r="G698" i="1"/>
  <c r="F698" i="1"/>
  <c r="E698" i="1"/>
  <c r="H697" i="1"/>
  <c r="G697" i="1"/>
  <c r="F697" i="1"/>
  <c r="E697" i="1"/>
  <c r="H696" i="1"/>
  <c r="G696" i="1"/>
  <c r="F696" i="1"/>
  <c r="E696" i="1"/>
  <c r="H695" i="1"/>
  <c r="G695" i="1"/>
  <c r="F695" i="1"/>
  <c r="E695" i="1"/>
  <c r="H694" i="1"/>
  <c r="G694" i="1"/>
  <c r="F694" i="1"/>
  <c r="E694" i="1"/>
  <c r="H693" i="1"/>
  <c r="G693" i="1"/>
  <c r="F693" i="1"/>
  <c r="E693" i="1"/>
  <c r="H692" i="1"/>
  <c r="G692" i="1"/>
  <c r="F692" i="1"/>
  <c r="E692" i="1"/>
  <c r="H691" i="1"/>
  <c r="G691" i="1"/>
  <c r="F691" i="1"/>
  <c r="E691" i="1"/>
  <c r="H690" i="1"/>
  <c r="G690" i="1"/>
  <c r="F690" i="1"/>
  <c r="E690" i="1"/>
  <c r="H689" i="1"/>
  <c r="G689" i="1"/>
  <c r="F689" i="1"/>
  <c r="E689" i="1"/>
  <c r="H688" i="1"/>
  <c r="G688" i="1"/>
  <c r="F688" i="1"/>
  <c r="E688" i="1"/>
  <c r="H687" i="1"/>
  <c r="G687" i="1"/>
  <c r="F687" i="1"/>
  <c r="E687" i="1"/>
  <c r="H686" i="1"/>
  <c r="G686" i="1"/>
  <c r="F686" i="1"/>
  <c r="E686" i="1"/>
  <c r="H685" i="1"/>
  <c r="G685" i="1"/>
  <c r="F685" i="1"/>
  <c r="E685" i="1"/>
  <c r="H684" i="1"/>
  <c r="G684" i="1"/>
  <c r="F684" i="1"/>
  <c r="E684" i="1"/>
  <c r="H683" i="1"/>
  <c r="G683" i="1"/>
  <c r="F683" i="1"/>
  <c r="E683" i="1"/>
  <c r="H682" i="1"/>
  <c r="G682" i="1"/>
  <c r="F682" i="1"/>
  <c r="E682" i="1"/>
  <c r="H681" i="1"/>
  <c r="G681" i="1"/>
  <c r="F681" i="1"/>
  <c r="E681" i="1"/>
  <c r="H680" i="1"/>
  <c r="G680" i="1"/>
  <c r="F680" i="1"/>
  <c r="E680" i="1"/>
  <c r="H679" i="1"/>
  <c r="G679" i="1"/>
  <c r="F679" i="1"/>
  <c r="E679" i="1"/>
  <c r="H678" i="1"/>
  <c r="G678" i="1"/>
  <c r="F678" i="1"/>
  <c r="E678" i="1"/>
  <c r="H677" i="1"/>
  <c r="G677" i="1"/>
  <c r="F677" i="1"/>
  <c r="E677" i="1"/>
  <c r="H676" i="1"/>
  <c r="G676" i="1"/>
  <c r="F676" i="1"/>
  <c r="E676" i="1"/>
  <c r="H675" i="1"/>
  <c r="G675" i="1"/>
  <c r="F675" i="1"/>
  <c r="E675" i="1"/>
  <c r="H674" i="1"/>
  <c r="G674" i="1"/>
  <c r="F674" i="1"/>
  <c r="E674" i="1"/>
  <c r="H673" i="1"/>
  <c r="G673" i="1"/>
  <c r="F673" i="1"/>
  <c r="E673" i="1"/>
  <c r="H672" i="1"/>
  <c r="G672" i="1"/>
  <c r="F672" i="1"/>
  <c r="E672" i="1"/>
  <c r="H671" i="1"/>
  <c r="G671" i="1"/>
  <c r="F671" i="1"/>
  <c r="E671" i="1"/>
  <c r="H670" i="1"/>
  <c r="G670" i="1"/>
  <c r="F670" i="1"/>
  <c r="E670" i="1"/>
  <c r="H669" i="1"/>
  <c r="G669" i="1"/>
  <c r="F669" i="1"/>
  <c r="E669" i="1"/>
  <c r="H668" i="1"/>
  <c r="G668" i="1"/>
  <c r="F668" i="1"/>
  <c r="E668" i="1"/>
  <c r="H667" i="1"/>
  <c r="G667" i="1"/>
  <c r="F667" i="1"/>
  <c r="E667" i="1"/>
  <c r="H666" i="1"/>
  <c r="G666" i="1"/>
  <c r="F666" i="1"/>
  <c r="E666" i="1"/>
  <c r="H665" i="1"/>
  <c r="G665" i="1"/>
  <c r="F665" i="1"/>
  <c r="E665" i="1"/>
  <c r="H664" i="1"/>
  <c r="G664" i="1"/>
  <c r="F664" i="1"/>
  <c r="E664" i="1"/>
  <c r="H663" i="1"/>
  <c r="G663" i="1"/>
  <c r="F663" i="1"/>
  <c r="E663" i="1"/>
  <c r="H662" i="1"/>
  <c r="G662" i="1"/>
  <c r="F662" i="1"/>
  <c r="E662" i="1"/>
  <c r="H661" i="1"/>
  <c r="G661" i="1"/>
  <c r="F661" i="1"/>
  <c r="E661" i="1"/>
  <c r="H660" i="1"/>
  <c r="G660" i="1"/>
  <c r="F660" i="1"/>
  <c r="E660" i="1"/>
  <c r="H659" i="1"/>
  <c r="G659" i="1"/>
  <c r="F659" i="1"/>
  <c r="E659" i="1"/>
  <c r="H658" i="1"/>
  <c r="G658" i="1"/>
  <c r="F658" i="1"/>
  <c r="E658" i="1"/>
  <c r="H657" i="1"/>
  <c r="G657" i="1"/>
  <c r="F657" i="1"/>
  <c r="E657" i="1"/>
  <c r="H656" i="1"/>
  <c r="G656" i="1"/>
  <c r="F656" i="1"/>
  <c r="E656" i="1"/>
  <c r="H655" i="1"/>
  <c r="G655" i="1"/>
  <c r="F655" i="1"/>
  <c r="E655" i="1"/>
  <c r="H654" i="1"/>
  <c r="G654" i="1"/>
  <c r="F654" i="1"/>
  <c r="E654" i="1"/>
  <c r="H653" i="1"/>
  <c r="G653" i="1"/>
  <c r="F653" i="1"/>
  <c r="E653" i="1"/>
  <c r="H652" i="1"/>
  <c r="G652" i="1"/>
  <c r="F652" i="1"/>
  <c r="E652" i="1"/>
  <c r="H651" i="1"/>
  <c r="G651" i="1"/>
  <c r="F651" i="1"/>
  <c r="E651" i="1"/>
  <c r="H650" i="1"/>
  <c r="G650" i="1"/>
  <c r="F650" i="1"/>
  <c r="E650" i="1"/>
  <c r="H649" i="1"/>
  <c r="G649" i="1"/>
  <c r="F649" i="1"/>
  <c r="E649" i="1"/>
  <c r="H648" i="1"/>
  <c r="G648" i="1"/>
  <c r="F648" i="1"/>
  <c r="E648" i="1"/>
  <c r="H647" i="1"/>
  <c r="G647" i="1"/>
  <c r="F647" i="1"/>
  <c r="E647" i="1"/>
  <c r="H646" i="1"/>
  <c r="G646" i="1"/>
  <c r="F646" i="1"/>
  <c r="E646" i="1"/>
  <c r="H645" i="1"/>
  <c r="G645" i="1"/>
  <c r="F645" i="1"/>
  <c r="E645" i="1"/>
  <c r="H644" i="1"/>
  <c r="G644" i="1"/>
  <c r="F644" i="1"/>
  <c r="E644" i="1"/>
  <c r="H643" i="1"/>
  <c r="G643" i="1"/>
  <c r="F643" i="1"/>
  <c r="E643" i="1"/>
  <c r="H642" i="1"/>
  <c r="G642" i="1"/>
  <c r="F642" i="1"/>
  <c r="E642" i="1"/>
  <c r="H641" i="1"/>
  <c r="G641" i="1"/>
  <c r="F641" i="1"/>
  <c r="E641" i="1"/>
  <c r="H640" i="1"/>
  <c r="G640" i="1"/>
  <c r="F640" i="1"/>
  <c r="E640" i="1"/>
  <c r="H639" i="1"/>
  <c r="G639" i="1"/>
  <c r="F639" i="1"/>
  <c r="E639" i="1"/>
  <c r="H638" i="1"/>
  <c r="G638" i="1"/>
  <c r="F638" i="1"/>
  <c r="E638" i="1"/>
  <c r="H637" i="1"/>
  <c r="G637" i="1"/>
  <c r="F637" i="1"/>
  <c r="E637" i="1"/>
  <c r="H636" i="1"/>
  <c r="G636" i="1"/>
  <c r="F636" i="1"/>
  <c r="E636" i="1"/>
  <c r="H635" i="1"/>
  <c r="G635" i="1"/>
  <c r="F635" i="1"/>
  <c r="E635" i="1"/>
  <c r="H634" i="1"/>
  <c r="G634" i="1"/>
  <c r="F634" i="1"/>
  <c r="E634" i="1"/>
  <c r="H633" i="1"/>
  <c r="G633" i="1"/>
  <c r="F633" i="1"/>
  <c r="E633" i="1"/>
  <c r="H632" i="1"/>
  <c r="G632" i="1"/>
  <c r="F632" i="1"/>
  <c r="E632" i="1"/>
  <c r="H631" i="1"/>
  <c r="G631" i="1"/>
  <c r="F631" i="1"/>
  <c r="E631" i="1"/>
  <c r="H630" i="1"/>
  <c r="G630" i="1"/>
  <c r="F630" i="1"/>
  <c r="E630" i="1"/>
  <c r="H629" i="1"/>
  <c r="G629" i="1"/>
  <c r="F629" i="1"/>
  <c r="E629" i="1"/>
  <c r="H628" i="1"/>
  <c r="G628" i="1"/>
  <c r="F628" i="1"/>
  <c r="E628" i="1"/>
  <c r="H627" i="1"/>
  <c r="G627" i="1"/>
  <c r="F627" i="1"/>
  <c r="E627" i="1"/>
  <c r="H626" i="1"/>
  <c r="G626" i="1"/>
  <c r="F626" i="1"/>
  <c r="E626" i="1"/>
  <c r="H625" i="1"/>
  <c r="G625" i="1"/>
  <c r="F625" i="1"/>
  <c r="E625" i="1"/>
  <c r="H624" i="1"/>
  <c r="G624" i="1"/>
  <c r="F624" i="1"/>
  <c r="E624" i="1"/>
  <c r="H623" i="1"/>
  <c r="G623" i="1"/>
  <c r="F623" i="1"/>
  <c r="E623" i="1"/>
  <c r="H622" i="1"/>
  <c r="G622" i="1"/>
  <c r="F622" i="1"/>
  <c r="E622" i="1"/>
  <c r="H621" i="1"/>
  <c r="G621" i="1"/>
  <c r="F621" i="1"/>
  <c r="E621" i="1"/>
  <c r="H620" i="1"/>
  <c r="G620" i="1"/>
  <c r="F620" i="1"/>
  <c r="E620" i="1"/>
  <c r="H619" i="1"/>
  <c r="G619" i="1"/>
  <c r="F619" i="1"/>
  <c r="E619" i="1"/>
  <c r="H618" i="1"/>
  <c r="G618" i="1"/>
  <c r="F618" i="1"/>
  <c r="E618" i="1"/>
  <c r="H617" i="1"/>
  <c r="G617" i="1"/>
  <c r="F617" i="1"/>
  <c r="E617" i="1"/>
  <c r="H616" i="1"/>
  <c r="G616" i="1"/>
  <c r="F616" i="1"/>
  <c r="E616" i="1"/>
  <c r="H615" i="1"/>
  <c r="G615" i="1"/>
  <c r="F615" i="1"/>
  <c r="E615" i="1"/>
  <c r="H614" i="1"/>
  <c r="G614" i="1"/>
  <c r="F614" i="1"/>
  <c r="E614" i="1"/>
  <c r="H613" i="1"/>
  <c r="G613" i="1"/>
  <c r="F613" i="1"/>
  <c r="E613" i="1"/>
  <c r="H612" i="1"/>
  <c r="G612" i="1"/>
  <c r="F612" i="1"/>
  <c r="E612" i="1"/>
  <c r="H611" i="1"/>
  <c r="G611" i="1"/>
  <c r="F611" i="1"/>
  <c r="E611" i="1"/>
  <c r="H610" i="1"/>
  <c r="G610" i="1"/>
  <c r="F610" i="1"/>
  <c r="E610" i="1"/>
  <c r="H609" i="1"/>
  <c r="G609" i="1"/>
  <c r="F609" i="1"/>
  <c r="E609" i="1"/>
  <c r="H608" i="1"/>
  <c r="G608" i="1"/>
  <c r="F608" i="1"/>
  <c r="E608" i="1"/>
  <c r="H607" i="1"/>
  <c r="G607" i="1"/>
  <c r="F607" i="1"/>
  <c r="E607" i="1"/>
  <c r="H606" i="1"/>
  <c r="G606" i="1"/>
  <c r="F606" i="1"/>
  <c r="E606" i="1"/>
  <c r="H605" i="1"/>
  <c r="G605" i="1"/>
  <c r="F605" i="1"/>
  <c r="E605" i="1"/>
  <c r="H604" i="1"/>
  <c r="G604" i="1"/>
  <c r="F604" i="1"/>
  <c r="E604" i="1"/>
  <c r="H603" i="1"/>
  <c r="G603" i="1"/>
  <c r="F603" i="1"/>
  <c r="E603" i="1"/>
  <c r="H602" i="1"/>
  <c r="G602" i="1"/>
  <c r="F602" i="1"/>
  <c r="E602" i="1"/>
  <c r="H601" i="1"/>
  <c r="G601" i="1"/>
  <c r="F601" i="1"/>
  <c r="E601" i="1"/>
  <c r="H600" i="1"/>
  <c r="G600" i="1"/>
  <c r="F600" i="1"/>
  <c r="E600" i="1"/>
  <c r="H599" i="1"/>
  <c r="G599" i="1"/>
  <c r="F599" i="1"/>
  <c r="E599" i="1"/>
  <c r="H598" i="1"/>
  <c r="G598" i="1"/>
  <c r="F598" i="1"/>
  <c r="E598" i="1"/>
  <c r="H597" i="1"/>
  <c r="G597" i="1"/>
  <c r="F597" i="1"/>
  <c r="E597" i="1"/>
  <c r="H596" i="1"/>
  <c r="G596" i="1"/>
  <c r="F596" i="1"/>
  <c r="E596" i="1"/>
  <c r="H595" i="1"/>
  <c r="G595" i="1"/>
  <c r="F595" i="1"/>
  <c r="E595" i="1"/>
  <c r="H594" i="1"/>
  <c r="G594" i="1"/>
  <c r="F594" i="1"/>
  <c r="E594" i="1"/>
  <c r="H593" i="1"/>
  <c r="G593" i="1"/>
  <c r="F593" i="1"/>
  <c r="E593" i="1"/>
  <c r="H592" i="1"/>
  <c r="G592" i="1"/>
  <c r="F592" i="1"/>
  <c r="E592" i="1"/>
  <c r="H591" i="1"/>
  <c r="G591" i="1"/>
  <c r="F591" i="1"/>
  <c r="E591" i="1"/>
  <c r="H590" i="1"/>
  <c r="G590" i="1"/>
  <c r="F590" i="1"/>
  <c r="E590" i="1"/>
  <c r="H589" i="1"/>
  <c r="G589" i="1"/>
  <c r="F589" i="1"/>
  <c r="E589" i="1"/>
  <c r="H588" i="1"/>
  <c r="G588" i="1"/>
  <c r="F588" i="1"/>
  <c r="E588" i="1"/>
  <c r="H587" i="1"/>
  <c r="G587" i="1"/>
  <c r="F587" i="1"/>
  <c r="E587" i="1"/>
  <c r="H586" i="1"/>
  <c r="G586" i="1"/>
  <c r="F586" i="1"/>
  <c r="E586" i="1"/>
  <c r="H585" i="1"/>
  <c r="G585" i="1"/>
  <c r="F585" i="1"/>
  <c r="E585" i="1"/>
  <c r="H584" i="1"/>
  <c r="G584" i="1"/>
  <c r="F584" i="1"/>
  <c r="E584" i="1"/>
  <c r="H583" i="1"/>
  <c r="G583" i="1"/>
  <c r="F583" i="1"/>
  <c r="E583" i="1"/>
  <c r="H582" i="1"/>
  <c r="G582" i="1"/>
  <c r="F582" i="1"/>
  <c r="E582" i="1"/>
  <c r="H581" i="1"/>
  <c r="G581" i="1"/>
  <c r="F581" i="1"/>
  <c r="E581" i="1"/>
  <c r="H580" i="1"/>
  <c r="G580" i="1"/>
  <c r="F580" i="1"/>
  <c r="E580" i="1"/>
  <c r="H579" i="1"/>
  <c r="G579" i="1"/>
  <c r="F579" i="1"/>
  <c r="E579" i="1"/>
  <c r="H578" i="1"/>
  <c r="G578" i="1"/>
  <c r="F578" i="1"/>
  <c r="E578" i="1"/>
  <c r="H577" i="1"/>
  <c r="G577" i="1"/>
  <c r="F577" i="1"/>
  <c r="E577" i="1"/>
  <c r="H576" i="1"/>
  <c r="G576" i="1"/>
  <c r="F576" i="1"/>
  <c r="E576" i="1"/>
  <c r="H575" i="1"/>
  <c r="G575" i="1"/>
  <c r="F575" i="1"/>
  <c r="E575" i="1"/>
  <c r="H574" i="1"/>
  <c r="G574" i="1"/>
  <c r="F574" i="1"/>
  <c r="E574" i="1"/>
  <c r="H573" i="1"/>
  <c r="G573" i="1"/>
  <c r="F573" i="1"/>
  <c r="E573" i="1"/>
  <c r="H572" i="1"/>
  <c r="G572" i="1"/>
  <c r="F572" i="1"/>
  <c r="E572" i="1"/>
  <c r="H571" i="1"/>
  <c r="G571" i="1"/>
  <c r="F571" i="1"/>
  <c r="E571" i="1"/>
  <c r="H570" i="1"/>
  <c r="G570" i="1"/>
  <c r="F570" i="1"/>
  <c r="E570" i="1"/>
  <c r="H569" i="1"/>
  <c r="G569" i="1"/>
  <c r="F569" i="1"/>
  <c r="E569" i="1"/>
  <c r="H568" i="1"/>
  <c r="G568" i="1"/>
  <c r="F568" i="1"/>
  <c r="E568" i="1"/>
  <c r="H567" i="1"/>
  <c r="G567" i="1"/>
  <c r="F567" i="1"/>
  <c r="E567" i="1"/>
  <c r="H566" i="1"/>
  <c r="G566" i="1"/>
  <c r="F566" i="1"/>
  <c r="E566" i="1"/>
  <c r="H565" i="1"/>
  <c r="G565" i="1"/>
  <c r="F565" i="1"/>
  <c r="E565" i="1"/>
  <c r="H564" i="1"/>
  <c r="G564" i="1"/>
  <c r="F564" i="1"/>
  <c r="E564" i="1"/>
  <c r="H563" i="1"/>
  <c r="G563" i="1"/>
  <c r="F563" i="1"/>
  <c r="E563" i="1"/>
  <c r="H562" i="1"/>
  <c r="G562" i="1"/>
  <c r="F562" i="1"/>
  <c r="E562" i="1"/>
  <c r="H561" i="1"/>
  <c r="G561" i="1"/>
  <c r="F561" i="1"/>
  <c r="E561" i="1"/>
  <c r="H560" i="1"/>
  <c r="G560" i="1"/>
  <c r="F560" i="1"/>
  <c r="E560" i="1"/>
  <c r="H559" i="1"/>
  <c r="G559" i="1"/>
  <c r="F559" i="1"/>
  <c r="E559" i="1"/>
  <c r="H558" i="1"/>
  <c r="G558" i="1"/>
  <c r="F558" i="1"/>
  <c r="E558" i="1"/>
  <c r="H557" i="1"/>
  <c r="G557" i="1"/>
  <c r="F557" i="1"/>
  <c r="E557" i="1"/>
  <c r="H556" i="1"/>
  <c r="G556" i="1"/>
  <c r="F556" i="1"/>
  <c r="E556" i="1"/>
  <c r="H555" i="1"/>
  <c r="G555" i="1"/>
  <c r="F555" i="1"/>
  <c r="E555" i="1"/>
  <c r="H554" i="1"/>
  <c r="G554" i="1"/>
  <c r="F554" i="1"/>
  <c r="E554" i="1"/>
  <c r="H553" i="1"/>
  <c r="G553" i="1"/>
  <c r="F553" i="1"/>
  <c r="E553" i="1"/>
  <c r="H552" i="1"/>
  <c r="G552" i="1"/>
  <c r="F552" i="1"/>
  <c r="E552" i="1"/>
  <c r="H551" i="1"/>
  <c r="G551" i="1"/>
  <c r="F551" i="1"/>
  <c r="E551" i="1"/>
  <c r="H550" i="1"/>
  <c r="G550" i="1"/>
  <c r="F550" i="1"/>
  <c r="E550" i="1"/>
  <c r="H549" i="1"/>
  <c r="G549" i="1"/>
  <c r="F549" i="1"/>
  <c r="E549" i="1"/>
  <c r="H548" i="1"/>
  <c r="G548" i="1"/>
  <c r="F548" i="1"/>
  <c r="E548" i="1"/>
  <c r="H547" i="1"/>
  <c r="G547" i="1"/>
  <c r="F547" i="1"/>
  <c r="E547" i="1"/>
  <c r="H546" i="1"/>
  <c r="G546" i="1"/>
  <c r="F546" i="1"/>
  <c r="E546" i="1"/>
  <c r="H545" i="1"/>
  <c r="G545" i="1"/>
  <c r="F545" i="1"/>
  <c r="E545" i="1"/>
  <c r="H544" i="1"/>
  <c r="G544" i="1"/>
  <c r="F544" i="1"/>
  <c r="E544" i="1"/>
  <c r="H543" i="1"/>
  <c r="G543" i="1"/>
  <c r="F543" i="1"/>
  <c r="E543" i="1"/>
  <c r="H542" i="1"/>
  <c r="G542" i="1"/>
  <c r="F542" i="1"/>
  <c r="E542" i="1"/>
  <c r="H541" i="1"/>
  <c r="G541" i="1"/>
  <c r="F541" i="1"/>
  <c r="E541" i="1"/>
  <c r="H540" i="1"/>
  <c r="G540" i="1"/>
  <c r="F540" i="1"/>
  <c r="E540" i="1"/>
  <c r="H539" i="1"/>
  <c r="G539" i="1"/>
  <c r="F539" i="1"/>
  <c r="E539" i="1"/>
  <c r="H538" i="1"/>
  <c r="G538" i="1"/>
  <c r="F538" i="1"/>
  <c r="E538" i="1"/>
  <c r="H537" i="1"/>
  <c r="G537" i="1"/>
  <c r="F537" i="1"/>
  <c r="E537" i="1"/>
  <c r="H536" i="1"/>
  <c r="G536" i="1"/>
  <c r="F536" i="1"/>
  <c r="E536" i="1"/>
  <c r="H535" i="1"/>
  <c r="G535" i="1"/>
  <c r="F535" i="1"/>
  <c r="E535" i="1"/>
  <c r="H534" i="1"/>
  <c r="G534" i="1"/>
  <c r="F534" i="1"/>
  <c r="E534" i="1"/>
  <c r="H533" i="1"/>
  <c r="G533" i="1"/>
  <c r="F533" i="1"/>
  <c r="E533" i="1"/>
  <c r="H532" i="1"/>
  <c r="G532" i="1"/>
  <c r="F532" i="1"/>
  <c r="E532" i="1"/>
  <c r="H531" i="1"/>
  <c r="G531" i="1"/>
  <c r="F531" i="1"/>
  <c r="E531" i="1"/>
  <c r="H530" i="1"/>
  <c r="G530" i="1"/>
  <c r="F530" i="1"/>
  <c r="E530" i="1"/>
  <c r="H529" i="1"/>
  <c r="G529" i="1"/>
  <c r="F529" i="1"/>
  <c r="E529" i="1"/>
  <c r="H528" i="1"/>
  <c r="G528" i="1"/>
  <c r="F528" i="1"/>
  <c r="E528" i="1"/>
  <c r="H527" i="1"/>
  <c r="G527" i="1"/>
  <c r="F527" i="1"/>
  <c r="E527" i="1"/>
  <c r="H526" i="1"/>
  <c r="G526" i="1"/>
  <c r="F526" i="1"/>
  <c r="E526" i="1"/>
  <c r="H525" i="1"/>
  <c r="G525" i="1"/>
  <c r="F525" i="1"/>
  <c r="E525" i="1"/>
  <c r="H524" i="1"/>
  <c r="G524" i="1"/>
  <c r="F524" i="1"/>
  <c r="E524" i="1"/>
  <c r="H523" i="1"/>
  <c r="G523" i="1"/>
  <c r="F523" i="1"/>
  <c r="E523" i="1"/>
  <c r="H522" i="1"/>
  <c r="G522" i="1"/>
  <c r="F522" i="1"/>
  <c r="E522" i="1"/>
  <c r="H521" i="1"/>
  <c r="G521" i="1"/>
  <c r="F521" i="1"/>
  <c r="E521" i="1"/>
  <c r="H520" i="1"/>
  <c r="G520" i="1"/>
  <c r="F520" i="1"/>
  <c r="E520" i="1"/>
  <c r="H519" i="1"/>
  <c r="G519" i="1"/>
  <c r="F519" i="1"/>
  <c r="E519" i="1"/>
  <c r="H518" i="1"/>
  <c r="G518" i="1"/>
  <c r="F518" i="1"/>
  <c r="E518" i="1"/>
  <c r="H517" i="1"/>
  <c r="G517" i="1"/>
  <c r="F517" i="1"/>
  <c r="E517" i="1"/>
  <c r="H516" i="1"/>
  <c r="G516" i="1"/>
  <c r="F516" i="1"/>
  <c r="E516" i="1"/>
  <c r="H515" i="1"/>
  <c r="G515" i="1"/>
  <c r="F515" i="1"/>
  <c r="E515" i="1"/>
  <c r="H514" i="1"/>
  <c r="G514" i="1"/>
  <c r="F514" i="1"/>
  <c r="E514" i="1"/>
  <c r="H513" i="1"/>
  <c r="G513" i="1"/>
  <c r="F513" i="1"/>
  <c r="E513" i="1"/>
  <c r="H512" i="1"/>
  <c r="G512" i="1"/>
  <c r="F512" i="1"/>
  <c r="E512" i="1"/>
  <c r="H511" i="1"/>
  <c r="G511" i="1"/>
  <c r="F511" i="1"/>
  <c r="E511" i="1"/>
  <c r="H510" i="1"/>
  <c r="G510" i="1"/>
  <c r="F510" i="1"/>
  <c r="E510" i="1"/>
  <c r="H509" i="1"/>
  <c r="G509" i="1"/>
  <c r="F509" i="1"/>
  <c r="E509" i="1"/>
  <c r="H508" i="1"/>
  <c r="G508" i="1"/>
  <c r="F508" i="1"/>
  <c r="E508" i="1"/>
  <c r="H507" i="1"/>
  <c r="G507" i="1"/>
  <c r="F507" i="1"/>
  <c r="E507" i="1"/>
  <c r="H506" i="1"/>
  <c r="G506" i="1"/>
  <c r="F506" i="1"/>
  <c r="E506" i="1"/>
  <c r="H505" i="1"/>
  <c r="G505" i="1"/>
  <c r="F505" i="1"/>
  <c r="E505" i="1"/>
  <c r="H504" i="1"/>
  <c r="G504" i="1"/>
  <c r="F504" i="1"/>
  <c r="E504" i="1"/>
  <c r="H503" i="1"/>
  <c r="G503" i="1"/>
  <c r="F503" i="1"/>
  <c r="E503" i="1"/>
  <c r="H502" i="1"/>
  <c r="G502" i="1"/>
  <c r="F502" i="1"/>
  <c r="E502" i="1"/>
  <c r="H501" i="1"/>
  <c r="G501" i="1"/>
  <c r="F501" i="1"/>
  <c r="E501" i="1"/>
  <c r="H500" i="1"/>
  <c r="G500" i="1"/>
  <c r="F500" i="1"/>
  <c r="E500" i="1"/>
  <c r="H499" i="1"/>
  <c r="G499" i="1"/>
  <c r="F499" i="1"/>
  <c r="E499" i="1"/>
  <c r="H498" i="1"/>
  <c r="G498" i="1"/>
  <c r="F498" i="1"/>
  <c r="E498" i="1"/>
  <c r="H497" i="1"/>
  <c r="G497" i="1"/>
  <c r="F497" i="1"/>
  <c r="E497" i="1"/>
  <c r="H496" i="1"/>
  <c r="G496" i="1"/>
  <c r="F496" i="1"/>
  <c r="E496" i="1"/>
  <c r="H495" i="1"/>
  <c r="G495" i="1"/>
  <c r="F495" i="1"/>
  <c r="E495" i="1"/>
  <c r="H494" i="1"/>
  <c r="G494" i="1"/>
  <c r="F494" i="1"/>
  <c r="E494" i="1"/>
  <c r="H493" i="1"/>
  <c r="G493" i="1"/>
  <c r="F493" i="1"/>
  <c r="E493" i="1"/>
  <c r="H492" i="1"/>
  <c r="G492" i="1"/>
  <c r="F492" i="1"/>
  <c r="E492" i="1"/>
  <c r="H491" i="1"/>
  <c r="G491" i="1"/>
  <c r="F491" i="1"/>
  <c r="E491" i="1"/>
  <c r="H490" i="1"/>
  <c r="G490" i="1"/>
  <c r="F490" i="1"/>
  <c r="E490" i="1"/>
  <c r="H489" i="1"/>
  <c r="G489" i="1"/>
  <c r="F489" i="1"/>
  <c r="E489" i="1"/>
  <c r="H488" i="1"/>
  <c r="G488" i="1"/>
  <c r="F488" i="1"/>
  <c r="E488" i="1"/>
  <c r="H487" i="1"/>
  <c r="G487" i="1"/>
  <c r="F487" i="1"/>
  <c r="E487" i="1"/>
  <c r="H486" i="1"/>
  <c r="G486" i="1"/>
  <c r="F486" i="1"/>
  <c r="E486" i="1"/>
  <c r="H485" i="1"/>
  <c r="G485" i="1"/>
  <c r="F485" i="1"/>
  <c r="E485" i="1"/>
  <c r="H484" i="1"/>
  <c r="G484" i="1"/>
  <c r="F484" i="1"/>
  <c r="E484" i="1"/>
  <c r="H483" i="1"/>
  <c r="G483" i="1"/>
  <c r="F483" i="1"/>
  <c r="E483" i="1"/>
  <c r="H482" i="1"/>
  <c r="G482" i="1"/>
  <c r="F482" i="1"/>
  <c r="E482" i="1"/>
  <c r="H481" i="1"/>
  <c r="G481" i="1"/>
  <c r="F481" i="1"/>
  <c r="E481" i="1"/>
  <c r="H480" i="1"/>
  <c r="G480" i="1"/>
  <c r="F480" i="1"/>
  <c r="E480" i="1"/>
  <c r="H479" i="1"/>
  <c r="G479" i="1"/>
  <c r="F479" i="1"/>
  <c r="E479" i="1"/>
  <c r="H478" i="1"/>
  <c r="G478" i="1"/>
  <c r="F478" i="1"/>
  <c r="E478" i="1"/>
  <c r="H477" i="1"/>
  <c r="G477" i="1"/>
  <c r="F477" i="1"/>
  <c r="E477" i="1"/>
  <c r="H476" i="1"/>
  <c r="G476" i="1"/>
  <c r="F476" i="1"/>
  <c r="E476" i="1"/>
  <c r="H475" i="1"/>
  <c r="G475" i="1"/>
  <c r="F475" i="1"/>
  <c r="E475" i="1"/>
  <c r="H474" i="1"/>
  <c r="G474" i="1"/>
  <c r="F474" i="1"/>
  <c r="E474" i="1"/>
  <c r="H473" i="1"/>
  <c r="G473" i="1"/>
  <c r="F473" i="1"/>
  <c r="E473" i="1"/>
  <c r="H472" i="1"/>
  <c r="G472" i="1"/>
  <c r="F472" i="1"/>
  <c r="E472" i="1"/>
  <c r="H471" i="1"/>
  <c r="G471" i="1"/>
  <c r="F471" i="1"/>
  <c r="E471" i="1"/>
  <c r="H470" i="1"/>
  <c r="G470" i="1"/>
  <c r="F470" i="1"/>
  <c r="E470" i="1"/>
  <c r="H469" i="1"/>
  <c r="G469" i="1"/>
  <c r="F469" i="1"/>
  <c r="E469" i="1"/>
  <c r="H468" i="1"/>
  <c r="G468" i="1"/>
  <c r="F468" i="1"/>
  <c r="E468" i="1"/>
  <c r="H467" i="1"/>
  <c r="G467" i="1"/>
  <c r="F467" i="1"/>
  <c r="E467" i="1"/>
  <c r="H466" i="1"/>
  <c r="G466" i="1"/>
  <c r="F466" i="1"/>
  <c r="E466" i="1"/>
  <c r="H465" i="1"/>
  <c r="G465" i="1"/>
  <c r="F465" i="1"/>
  <c r="E465" i="1"/>
  <c r="H464" i="1"/>
  <c r="G464" i="1"/>
  <c r="F464" i="1"/>
  <c r="E464" i="1"/>
  <c r="H463" i="1"/>
  <c r="G463" i="1"/>
  <c r="F463" i="1"/>
  <c r="E463" i="1"/>
  <c r="H462" i="1"/>
  <c r="G462" i="1"/>
  <c r="F462" i="1"/>
  <c r="E462" i="1"/>
  <c r="H461" i="1"/>
  <c r="G461" i="1"/>
  <c r="F461" i="1"/>
  <c r="E461" i="1"/>
  <c r="H460" i="1"/>
  <c r="G460" i="1"/>
  <c r="F460" i="1"/>
  <c r="E460" i="1"/>
  <c r="H459" i="1"/>
  <c r="G459" i="1"/>
  <c r="F459" i="1"/>
  <c r="E459" i="1"/>
  <c r="H458" i="1"/>
  <c r="G458" i="1"/>
  <c r="F458" i="1"/>
  <c r="E458" i="1"/>
  <c r="H457" i="1"/>
  <c r="G457" i="1"/>
  <c r="F457" i="1"/>
  <c r="E457" i="1"/>
  <c r="H456" i="1"/>
  <c r="G456" i="1"/>
  <c r="F456" i="1"/>
  <c r="E456" i="1"/>
  <c r="H455" i="1"/>
  <c r="G455" i="1"/>
  <c r="F455" i="1"/>
  <c r="E455" i="1"/>
  <c r="H454" i="1"/>
  <c r="G454" i="1"/>
  <c r="F454" i="1"/>
  <c r="E454" i="1"/>
  <c r="H453" i="1"/>
  <c r="G453" i="1"/>
  <c r="F453" i="1"/>
  <c r="E453" i="1"/>
  <c r="H452" i="1"/>
  <c r="G452" i="1"/>
  <c r="F452" i="1"/>
  <c r="E452" i="1"/>
  <c r="H451" i="1"/>
  <c r="G451" i="1"/>
  <c r="F451" i="1"/>
  <c r="E451" i="1"/>
  <c r="H450" i="1"/>
  <c r="G450" i="1"/>
  <c r="F450" i="1"/>
  <c r="E450" i="1"/>
  <c r="H449" i="1"/>
  <c r="G449" i="1"/>
  <c r="F449" i="1"/>
  <c r="E449" i="1"/>
  <c r="H448" i="1"/>
  <c r="G448" i="1"/>
  <c r="F448" i="1"/>
  <c r="E448" i="1"/>
  <c r="H447" i="1"/>
  <c r="G447" i="1"/>
  <c r="F447" i="1"/>
  <c r="E447" i="1"/>
  <c r="H446" i="1"/>
  <c r="G446" i="1"/>
  <c r="F446" i="1"/>
  <c r="E446" i="1"/>
  <c r="H445" i="1"/>
  <c r="G445" i="1"/>
  <c r="F445" i="1"/>
  <c r="E445" i="1"/>
  <c r="H444" i="1"/>
  <c r="G444" i="1"/>
  <c r="F444" i="1"/>
  <c r="E444" i="1"/>
  <c r="H443" i="1"/>
  <c r="G443" i="1"/>
  <c r="F443" i="1"/>
  <c r="E443" i="1"/>
  <c r="H442" i="1"/>
  <c r="G442" i="1"/>
  <c r="F442" i="1"/>
  <c r="E442" i="1"/>
  <c r="H441" i="1"/>
  <c r="G441" i="1"/>
  <c r="F441" i="1"/>
  <c r="E441" i="1"/>
  <c r="H440" i="1"/>
  <c r="G440" i="1"/>
  <c r="F440" i="1"/>
  <c r="E440" i="1"/>
  <c r="H439" i="1"/>
  <c r="G439" i="1"/>
  <c r="F439" i="1"/>
  <c r="E439" i="1"/>
  <c r="H438" i="1"/>
  <c r="G438" i="1"/>
  <c r="F438" i="1"/>
  <c r="E438" i="1"/>
  <c r="H437" i="1"/>
  <c r="G437" i="1"/>
  <c r="F437" i="1"/>
  <c r="E437" i="1"/>
  <c r="H436" i="1"/>
  <c r="G436" i="1"/>
  <c r="F436" i="1"/>
  <c r="E436" i="1"/>
  <c r="H435" i="1"/>
  <c r="G435" i="1"/>
  <c r="F435" i="1"/>
  <c r="E435" i="1"/>
  <c r="H434" i="1"/>
  <c r="G434" i="1"/>
  <c r="F434" i="1"/>
  <c r="E434" i="1"/>
  <c r="H433" i="1"/>
  <c r="G433" i="1"/>
  <c r="F433" i="1"/>
  <c r="E433" i="1"/>
  <c r="H432" i="1"/>
  <c r="G432" i="1"/>
  <c r="F432" i="1"/>
  <c r="E432" i="1"/>
  <c r="H431" i="1"/>
  <c r="G431" i="1"/>
  <c r="F431" i="1"/>
  <c r="E431" i="1"/>
  <c r="H430" i="1"/>
  <c r="G430" i="1"/>
  <c r="F430" i="1"/>
  <c r="E430" i="1"/>
  <c r="H429" i="1"/>
  <c r="G429" i="1"/>
  <c r="F429" i="1"/>
  <c r="E429" i="1"/>
  <c r="H428" i="1"/>
  <c r="G428" i="1"/>
  <c r="F428" i="1"/>
  <c r="E428" i="1"/>
  <c r="H427" i="1"/>
  <c r="G427" i="1"/>
  <c r="F427" i="1"/>
  <c r="E427" i="1"/>
  <c r="H426" i="1"/>
  <c r="G426" i="1"/>
  <c r="F426" i="1"/>
  <c r="E426" i="1"/>
  <c r="H425" i="1"/>
  <c r="G425" i="1"/>
  <c r="F425" i="1"/>
  <c r="E425" i="1"/>
  <c r="H424" i="1"/>
  <c r="G424" i="1"/>
  <c r="F424" i="1"/>
  <c r="E424" i="1"/>
  <c r="H423" i="1"/>
  <c r="G423" i="1"/>
  <c r="F423" i="1"/>
  <c r="E423" i="1"/>
  <c r="H422" i="1"/>
  <c r="G422" i="1"/>
  <c r="F422" i="1"/>
  <c r="E422" i="1"/>
  <c r="H421" i="1"/>
  <c r="G421" i="1"/>
  <c r="F421" i="1"/>
  <c r="E421" i="1"/>
  <c r="H420" i="1"/>
  <c r="G420" i="1"/>
  <c r="F420" i="1"/>
  <c r="E420" i="1"/>
  <c r="H419" i="1"/>
  <c r="G419" i="1"/>
  <c r="F419" i="1"/>
  <c r="E419" i="1"/>
  <c r="H418" i="1"/>
  <c r="G418" i="1"/>
  <c r="F418" i="1"/>
  <c r="E418" i="1"/>
  <c r="H417" i="1"/>
  <c r="G417" i="1"/>
  <c r="F417" i="1"/>
  <c r="E417" i="1"/>
  <c r="H416" i="1"/>
  <c r="G416" i="1"/>
  <c r="F416" i="1"/>
  <c r="E416" i="1"/>
  <c r="H415" i="1"/>
  <c r="G415" i="1"/>
  <c r="F415" i="1"/>
  <c r="E415" i="1"/>
  <c r="H414" i="1"/>
  <c r="G414" i="1"/>
  <c r="F414" i="1"/>
  <c r="E414" i="1"/>
  <c r="H413" i="1"/>
  <c r="G413" i="1"/>
  <c r="F413" i="1"/>
  <c r="E413" i="1"/>
  <c r="H412" i="1"/>
  <c r="G412" i="1"/>
  <c r="F412" i="1"/>
  <c r="E412" i="1"/>
  <c r="H411" i="1"/>
  <c r="G411" i="1"/>
  <c r="F411" i="1"/>
  <c r="E411" i="1"/>
  <c r="H410" i="1"/>
  <c r="G410" i="1"/>
  <c r="F410" i="1"/>
  <c r="E410" i="1"/>
  <c r="H409" i="1"/>
  <c r="G409" i="1"/>
  <c r="F409" i="1"/>
  <c r="E409" i="1"/>
  <c r="H408" i="1"/>
  <c r="G408" i="1"/>
  <c r="F408" i="1"/>
  <c r="E408" i="1"/>
  <c r="H407" i="1"/>
  <c r="G407" i="1"/>
  <c r="F407" i="1"/>
  <c r="E407" i="1"/>
  <c r="H406" i="1"/>
  <c r="G406" i="1"/>
  <c r="F406" i="1"/>
  <c r="E406" i="1"/>
  <c r="H405" i="1"/>
  <c r="G405" i="1"/>
  <c r="F405" i="1"/>
  <c r="E405" i="1"/>
  <c r="H404" i="1"/>
  <c r="G404" i="1"/>
  <c r="F404" i="1"/>
  <c r="E404" i="1"/>
  <c r="H403" i="1"/>
  <c r="G403" i="1"/>
  <c r="F403" i="1"/>
  <c r="E403" i="1"/>
  <c r="H402" i="1"/>
  <c r="G402" i="1"/>
  <c r="F402" i="1"/>
  <c r="E402" i="1"/>
  <c r="H401" i="1"/>
  <c r="G401" i="1"/>
  <c r="F401" i="1"/>
  <c r="E401" i="1"/>
  <c r="H400" i="1"/>
  <c r="G400" i="1"/>
  <c r="F400" i="1"/>
  <c r="E400" i="1"/>
  <c r="H399" i="1"/>
  <c r="G399" i="1"/>
  <c r="F399" i="1"/>
  <c r="E399" i="1"/>
  <c r="H398" i="1"/>
  <c r="G398" i="1"/>
  <c r="F398" i="1"/>
  <c r="E398" i="1"/>
  <c r="H397" i="1"/>
  <c r="G397" i="1"/>
  <c r="F397" i="1"/>
  <c r="E397" i="1"/>
  <c r="H396" i="1"/>
  <c r="G396" i="1"/>
  <c r="F396" i="1"/>
  <c r="E396" i="1"/>
  <c r="H395" i="1"/>
  <c r="G395" i="1"/>
  <c r="F395" i="1"/>
  <c r="E395" i="1"/>
  <c r="H394" i="1"/>
  <c r="G394" i="1"/>
  <c r="F394" i="1"/>
  <c r="E394" i="1"/>
  <c r="H393" i="1"/>
  <c r="G393" i="1"/>
  <c r="F393" i="1"/>
  <c r="E393" i="1"/>
  <c r="H392" i="1"/>
  <c r="G392" i="1"/>
  <c r="F392" i="1"/>
  <c r="E392" i="1"/>
  <c r="H391" i="1"/>
  <c r="G391" i="1"/>
  <c r="F391" i="1"/>
  <c r="E391" i="1"/>
  <c r="H390" i="1"/>
  <c r="G390" i="1"/>
  <c r="F390" i="1"/>
  <c r="E390" i="1"/>
  <c r="H389" i="1"/>
  <c r="G389" i="1"/>
  <c r="F389" i="1"/>
  <c r="E389" i="1"/>
  <c r="H388" i="1"/>
  <c r="G388" i="1"/>
  <c r="F388" i="1"/>
  <c r="E388" i="1"/>
  <c r="H387" i="1"/>
  <c r="G387" i="1"/>
  <c r="F387" i="1"/>
  <c r="E387" i="1"/>
  <c r="H386" i="1"/>
  <c r="G386" i="1"/>
  <c r="F386" i="1"/>
  <c r="E386" i="1"/>
  <c r="H385" i="1"/>
  <c r="G385" i="1"/>
  <c r="F385" i="1"/>
  <c r="E385" i="1"/>
  <c r="H384" i="1"/>
  <c r="G384" i="1"/>
  <c r="F384" i="1"/>
  <c r="E384" i="1"/>
  <c r="H383" i="1"/>
  <c r="G383" i="1"/>
  <c r="F383" i="1"/>
  <c r="E383" i="1"/>
  <c r="H382" i="1"/>
  <c r="G382" i="1"/>
  <c r="F382" i="1"/>
  <c r="E382" i="1"/>
  <c r="H381" i="1"/>
  <c r="G381" i="1"/>
  <c r="F381" i="1"/>
  <c r="E381" i="1"/>
  <c r="H380" i="1"/>
  <c r="G380" i="1"/>
  <c r="F380" i="1"/>
  <c r="E380" i="1"/>
  <c r="H379" i="1"/>
  <c r="G379" i="1"/>
  <c r="F379" i="1"/>
  <c r="E379" i="1"/>
  <c r="H378" i="1"/>
  <c r="G378" i="1"/>
  <c r="F378" i="1"/>
  <c r="E378" i="1"/>
  <c r="H377" i="1"/>
  <c r="G377" i="1"/>
  <c r="F377" i="1"/>
  <c r="E377" i="1"/>
  <c r="H376" i="1"/>
  <c r="G376" i="1"/>
  <c r="F376" i="1"/>
  <c r="E376" i="1"/>
  <c r="H375" i="1"/>
  <c r="G375" i="1"/>
  <c r="F375" i="1"/>
  <c r="E375" i="1"/>
  <c r="H374" i="1"/>
  <c r="G374" i="1"/>
  <c r="F374" i="1"/>
  <c r="E374" i="1"/>
  <c r="H373" i="1"/>
  <c r="G373" i="1"/>
  <c r="F373" i="1"/>
  <c r="E373" i="1"/>
  <c r="H372" i="1"/>
  <c r="G372" i="1"/>
  <c r="F372" i="1"/>
  <c r="E372" i="1"/>
  <c r="H371" i="1"/>
  <c r="G371" i="1"/>
  <c r="F371" i="1"/>
  <c r="E371" i="1"/>
  <c r="H370" i="1"/>
  <c r="G370" i="1"/>
  <c r="F370" i="1"/>
  <c r="E370" i="1"/>
  <c r="H369" i="1"/>
  <c r="G369" i="1"/>
  <c r="F369" i="1"/>
  <c r="E369" i="1"/>
  <c r="H368" i="1"/>
  <c r="G368" i="1"/>
  <c r="F368" i="1"/>
  <c r="E368" i="1"/>
  <c r="H367" i="1"/>
  <c r="G367" i="1"/>
  <c r="F367" i="1"/>
  <c r="E367" i="1"/>
  <c r="H366" i="1"/>
  <c r="G366" i="1"/>
  <c r="F366" i="1"/>
  <c r="E366" i="1"/>
  <c r="H365" i="1"/>
  <c r="G365" i="1"/>
  <c r="F365" i="1"/>
  <c r="E365" i="1"/>
  <c r="H364" i="1"/>
  <c r="G364" i="1"/>
  <c r="F364" i="1"/>
  <c r="E364" i="1"/>
  <c r="H363" i="1"/>
  <c r="G363" i="1"/>
  <c r="F363" i="1"/>
  <c r="E363" i="1"/>
  <c r="H362" i="1"/>
  <c r="G362" i="1"/>
  <c r="F362" i="1"/>
  <c r="E362" i="1"/>
  <c r="H361" i="1"/>
  <c r="G361" i="1"/>
  <c r="F361" i="1"/>
  <c r="E361" i="1"/>
  <c r="H360" i="1"/>
  <c r="G360" i="1"/>
  <c r="F360" i="1"/>
  <c r="E360" i="1"/>
  <c r="H359" i="1"/>
  <c r="G359" i="1"/>
  <c r="F359" i="1"/>
  <c r="E359" i="1"/>
  <c r="H358" i="1"/>
  <c r="G358" i="1"/>
  <c r="F358" i="1"/>
  <c r="E358" i="1"/>
  <c r="H357" i="1"/>
  <c r="G357" i="1"/>
  <c r="F357" i="1"/>
  <c r="E357" i="1"/>
  <c r="H356" i="1"/>
  <c r="G356" i="1"/>
  <c r="F356" i="1"/>
  <c r="E356" i="1"/>
  <c r="H355" i="1"/>
  <c r="G355" i="1"/>
  <c r="F355" i="1"/>
  <c r="E355" i="1"/>
  <c r="H354" i="1"/>
  <c r="G354" i="1"/>
  <c r="F354" i="1"/>
  <c r="E354" i="1"/>
  <c r="H353" i="1"/>
  <c r="G353" i="1"/>
  <c r="F353" i="1"/>
  <c r="E353" i="1"/>
  <c r="H352" i="1"/>
  <c r="G352" i="1"/>
  <c r="F352" i="1"/>
  <c r="E352" i="1"/>
  <c r="H351" i="1"/>
  <c r="G351" i="1"/>
  <c r="F351" i="1"/>
  <c r="E351" i="1"/>
  <c r="H350" i="1"/>
  <c r="G350" i="1"/>
  <c r="F350" i="1"/>
  <c r="E350" i="1"/>
  <c r="H349" i="1"/>
  <c r="G349" i="1"/>
  <c r="F349" i="1"/>
  <c r="E349" i="1"/>
  <c r="H348" i="1"/>
  <c r="G348" i="1"/>
  <c r="F348" i="1"/>
  <c r="E348" i="1"/>
  <c r="H347" i="1"/>
  <c r="G347" i="1"/>
  <c r="F347" i="1"/>
  <c r="E347" i="1"/>
  <c r="H346" i="1"/>
  <c r="G346" i="1"/>
  <c r="F346" i="1"/>
  <c r="E346" i="1"/>
  <c r="H345" i="1"/>
  <c r="G345" i="1"/>
  <c r="F345" i="1"/>
  <c r="E345" i="1"/>
  <c r="H344" i="1"/>
  <c r="G344" i="1"/>
  <c r="F344" i="1"/>
  <c r="E344" i="1"/>
  <c r="H343" i="1"/>
  <c r="G343" i="1"/>
  <c r="F343" i="1"/>
  <c r="E343" i="1"/>
  <c r="H342" i="1"/>
  <c r="G342" i="1"/>
  <c r="F342" i="1"/>
  <c r="E342" i="1"/>
  <c r="H341" i="1"/>
  <c r="G341" i="1"/>
  <c r="F341" i="1"/>
  <c r="E341" i="1"/>
  <c r="H340" i="1"/>
  <c r="G340" i="1"/>
  <c r="F340" i="1"/>
  <c r="E340" i="1"/>
  <c r="H339" i="1"/>
  <c r="G339" i="1"/>
  <c r="F339" i="1"/>
  <c r="E339" i="1"/>
  <c r="H338" i="1"/>
  <c r="G338" i="1"/>
  <c r="F338" i="1"/>
  <c r="E338" i="1"/>
  <c r="H337" i="1"/>
  <c r="G337" i="1"/>
  <c r="F337" i="1"/>
  <c r="E337" i="1"/>
  <c r="H336" i="1"/>
  <c r="G336" i="1"/>
  <c r="F336" i="1"/>
  <c r="E336" i="1"/>
  <c r="H335" i="1"/>
  <c r="G335" i="1"/>
  <c r="F335" i="1"/>
  <c r="E335" i="1"/>
  <c r="H334" i="1"/>
  <c r="G334" i="1"/>
  <c r="F334" i="1"/>
  <c r="E334" i="1"/>
  <c r="H333" i="1"/>
  <c r="G333" i="1"/>
  <c r="F333" i="1"/>
  <c r="E333" i="1"/>
  <c r="H332" i="1"/>
  <c r="G332" i="1"/>
  <c r="F332" i="1"/>
  <c r="E332" i="1"/>
  <c r="H331" i="1"/>
  <c r="G331" i="1"/>
  <c r="F331" i="1"/>
  <c r="E331" i="1"/>
  <c r="H330" i="1"/>
  <c r="G330" i="1"/>
  <c r="F330" i="1"/>
  <c r="E330" i="1"/>
  <c r="H329" i="1"/>
  <c r="G329" i="1"/>
  <c r="F329" i="1"/>
  <c r="E329" i="1"/>
  <c r="H328" i="1"/>
  <c r="G328" i="1"/>
  <c r="F328" i="1"/>
  <c r="E328" i="1"/>
  <c r="H327" i="1"/>
  <c r="G327" i="1"/>
  <c r="F327" i="1"/>
  <c r="E327" i="1"/>
  <c r="H326" i="1"/>
  <c r="G326" i="1"/>
  <c r="F326" i="1"/>
  <c r="E326" i="1"/>
  <c r="H325" i="1"/>
  <c r="G325" i="1"/>
  <c r="F325" i="1"/>
  <c r="E325" i="1"/>
  <c r="H324" i="1"/>
  <c r="G324" i="1"/>
  <c r="F324" i="1"/>
  <c r="E324" i="1"/>
  <c r="H323" i="1"/>
  <c r="G323" i="1"/>
  <c r="F323" i="1"/>
  <c r="E323" i="1"/>
  <c r="H322" i="1"/>
  <c r="G322" i="1"/>
  <c r="F322" i="1"/>
  <c r="E322" i="1"/>
  <c r="H321" i="1"/>
  <c r="G321" i="1"/>
  <c r="F321" i="1"/>
  <c r="E321" i="1"/>
  <c r="H320" i="1"/>
  <c r="G320" i="1"/>
  <c r="F320" i="1"/>
  <c r="E320" i="1"/>
  <c r="H319" i="1"/>
  <c r="G319" i="1"/>
  <c r="F319" i="1"/>
  <c r="E319" i="1"/>
  <c r="H318" i="1"/>
  <c r="G318" i="1"/>
  <c r="F318" i="1"/>
  <c r="E318" i="1"/>
  <c r="H317" i="1"/>
  <c r="G317" i="1"/>
  <c r="F317" i="1"/>
  <c r="E317" i="1"/>
  <c r="H316" i="1"/>
  <c r="G316" i="1"/>
  <c r="F316" i="1"/>
  <c r="E316" i="1"/>
  <c r="H315" i="1"/>
  <c r="G315" i="1"/>
  <c r="F315" i="1"/>
  <c r="E315" i="1"/>
  <c r="H314" i="1"/>
  <c r="G314" i="1"/>
  <c r="F314" i="1"/>
  <c r="E314" i="1"/>
  <c r="H313" i="1"/>
  <c r="G313" i="1"/>
  <c r="F313" i="1"/>
  <c r="E313" i="1"/>
  <c r="H312" i="1"/>
  <c r="G312" i="1"/>
  <c r="F312" i="1"/>
  <c r="E312" i="1"/>
  <c r="H311" i="1"/>
  <c r="G311" i="1"/>
  <c r="F311" i="1"/>
  <c r="E311" i="1"/>
  <c r="H310" i="1"/>
  <c r="G310" i="1"/>
  <c r="F310" i="1"/>
  <c r="E310" i="1"/>
  <c r="H309" i="1"/>
  <c r="G309" i="1"/>
  <c r="F309" i="1"/>
  <c r="E309" i="1"/>
  <c r="H308" i="1"/>
  <c r="G308" i="1"/>
  <c r="F308" i="1"/>
  <c r="E308" i="1"/>
  <c r="H307" i="1"/>
  <c r="G307" i="1"/>
  <c r="F307" i="1"/>
  <c r="E307" i="1"/>
  <c r="H306" i="1"/>
  <c r="G306" i="1"/>
  <c r="F306" i="1"/>
  <c r="E306" i="1"/>
  <c r="H305" i="1"/>
  <c r="G305" i="1"/>
  <c r="F305" i="1"/>
  <c r="E305" i="1"/>
  <c r="H304" i="1"/>
  <c r="G304" i="1"/>
  <c r="F304" i="1"/>
  <c r="E304" i="1"/>
  <c r="H303" i="1"/>
  <c r="G303" i="1"/>
  <c r="F303" i="1"/>
  <c r="E303" i="1"/>
  <c r="H302" i="1"/>
  <c r="G302" i="1"/>
  <c r="F302" i="1"/>
  <c r="E302" i="1"/>
  <c r="H301" i="1"/>
  <c r="G301" i="1"/>
  <c r="F301" i="1"/>
  <c r="E301" i="1"/>
  <c r="H300" i="1"/>
  <c r="G300" i="1"/>
  <c r="F300" i="1"/>
  <c r="E300" i="1"/>
  <c r="H299" i="1"/>
  <c r="G299" i="1"/>
  <c r="F299" i="1"/>
  <c r="E299" i="1"/>
  <c r="H298" i="1"/>
  <c r="G298" i="1"/>
  <c r="F298" i="1"/>
  <c r="E298" i="1"/>
  <c r="H297" i="1"/>
  <c r="G297" i="1"/>
  <c r="F297" i="1"/>
  <c r="E297" i="1"/>
  <c r="H296" i="1"/>
  <c r="G296" i="1"/>
  <c r="F296" i="1"/>
  <c r="E296" i="1"/>
  <c r="H295" i="1"/>
  <c r="G295" i="1"/>
  <c r="F295" i="1"/>
  <c r="E295" i="1"/>
  <c r="H294" i="1"/>
  <c r="G294" i="1"/>
  <c r="F294" i="1"/>
  <c r="E294" i="1"/>
  <c r="H293" i="1"/>
  <c r="G293" i="1"/>
  <c r="F293" i="1"/>
  <c r="E293" i="1"/>
  <c r="H292" i="1"/>
  <c r="G292" i="1"/>
  <c r="F292" i="1"/>
  <c r="E292" i="1"/>
  <c r="H291" i="1"/>
  <c r="G291" i="1"/>
  <c r="F291" i="1"/>
  <c r="E291" i="1"/>
  <c r="H290" i="1"/>
  <c r="G290" i="1"/>
  <c r="F290" i="1"/>
  <c r="E290" i="1"/>
  <c r="H289" i="1"/>
  <c r="G289" i="1"/>
  <c r="F289" i="1"/>
  <c r="E289" i="1"/>
  <c r="H288" i="1"/>
  <c r="G288" i="1"/>
  <c r="F288" i="1"/>
  <c r="E288" i="1"/>
  <c r="H287" i="1"/>
  <c r="G287" i="1"/>
  <c r="F287" i="1"/>
  <c r="E287" i="1"/>
  <c r="H286" i="1"/>
  <c r="G286" i="1"/>
  <c r="F286" i="1"/>
  <c r="E286" i="1"/>
  <c r="H285" i="1"/>
  <c r="G285" i="1"/>
  <c r="F285" i="1"/>
  <c r="E285" i="1"/>
  <c r="H284" i="1"/>
  <c r="G284" i="1"/>
  <c r="F284" i="1"/>
  <c r="E284" i="1"/>
  <c r="H283" i="1"/>
  <c r="G283" i="1"/>
  <c r="F283" i="1"/>
  <c r="E283" i="1"/>
  <c r="H282" i="1"/>
  <c r="G282" i="1"/>
  <c r="F282" i="1"/>
  <c r="E282" i="1"/>
  <c r="H281" i="1"/>
  <c r="G281" i="1"/>
  <c r="F281" i="1"/>
  <c r="E281" i="1"/>
  <c r="H280" i="1"/>
  <c r="G280" i="1"/>
  <c r="F280" i="1"/>
  <c r="E280" i="1"/>
  <c r="H279" i="1"/>
  <c r="G279" i="1"/>
  <c r="F279" i="1"/>
  <c r="E279" i="1"/>
  <c r="H278" i="1"/>
  <c r="G278" i="1"/>
  <c r="F278" i="1"/>
  <c r="E278" i="1"/>
  <c r="H277" i="1"/>
  <c r="G277" i="1"/>
  <c r="F277" i="1"/>
  <c r="E277" i="1"/>
  <c r="H276" i="1"/>
  <c r="G276" i="1"/>
  <c r="F276" i="1"/>
  <c r="E276" i="1"/>
  <c r="H275" i="1"/>
  <c r="G275" i="1"/>
  <c r="F275" i="1"/>
  <c r="E275" i="1"/>
  <c r="H274" i="1"/>
  <c r="G274" i="1"/>
  <c r="F274" i="1"/>
  <c r="E274" i="1"/>
  <c r="H273" i="1"/>
  <c r="G273" i="1"/>
  <c r="F273" i="1"/>
  <c r="E273" i="1"/>
  <c r="H272" i="1"/>
  <c r="G272" i="1"/>
  <c r="F272" i="1"/>
  <c r="E272" i="1"/>
  <c r="H271" i="1"/>
  <c r="G271" i="1"/>
  <c r="F271" i="1"/>
  <c r="E271" i="1"/>
  <c r="H270" i="1"/>
  <c r="G270" i="1"/>
  <c r="F270" i="1"/>
  <c r="E270" i="1"/>
  <c r="H269" i="1"/>
  <c r="G269" i="1"/>
  <c r="F269" i="1"/>
  <c r="E269" i="1"/>
  <c r="H268" i="1"/>
  <c r="G268" i="1"/>
  <c r="F268" i="1"/>
  <c r="E268" i="1"/>
  <c r="H267" i="1"/>
  <c r="G267" i="1"/>
  <c r="F267" i="1"/>
  <c r="E267" i="1"/>
  <c r="H266" i="1"/>
  <c r="G266" i="1"/>
  <c r="F266" i="1"/>
  <c r="E266" i="1"/>
  <c r="H265" i="1"/>
  <c r="G265" i="1"/>
  <c r="F265" i="1"/>
  <c r="E265" i="1"/>
  <c r="H264" i="1"/>
  <c r="G264" i="1"/>
  <c r="F264" i="1"/>
  <c r="E264" i="1"/>
  <c r="H263" i="1"/>
  <c r="G263" i="1"/>
  <c r="F263" i="1"/>
  <c r="E263" i="1"/>
  <c r="H262" i="1"/>
  <c r="G262" i="1"/>
  <c r="F262" i="1"/>
  <c r="E262" i="1"/>
  <c r="H261" i="1"/>
  <c r="G261" i="1"/>
  <c r="F261" i="1"/>
  <c r="E261" i="1"/>
  <c r="H260" i="1"/>
  <c r="G260" i="1"/>
  <c r="F260" i="1"/>
  <c r="E260" i="1"/>
  <c r="H259" i="1"/>
  <c r="G259" i="1"/>
  <c r="F259" i="1"/>
  <c r="E259" i="1"/>
  <c r="H258" i="1"/>
  <c r="G258" i="1"/>
  <c r="F258" i="1"/>
  <c r="E258" i="1"/>
  <c r="H257" i="1"/>
  <c r="G257" i="1"/>
  <c r="F257" i="1"/>
  <c r="E257" i="1"/>
  <c r="H256" i="1"/>
  <c r="G256" i="1"/>
  <c r="F256" i="1"/>
  <c r="E256" i="1"/>
  <c r="H255" i="1"/>
  <c r="G255" i="1"/>
  <c r="F255" i="1"/>
  <c r="E255" i="1"/>
  <c r="H254" i="1"/>
  <c r="G254" i="1"/>
  <c r="F254" i="1"/>
  <c r="E254" i="1"/>
  <c r="H253" i="1"/>
  <c r="G253" i="1"/>
  <c r="F253" i="1"/>
  <c r="E253" i="1"/>
  <c r="H252" i="1"/>
  <c r="G252" i="1"/>
  <c r="F252" i="1"/>
  <c r="E252" i="1"/>
  <c r="H251" i="1"/>
  <c r="G251" i="1"/>
  <c r="F251" i="1"/>
  <c r="E251" i="1"/>
  <c r="H250" i="1"/>
  <c r="G250" i="1"/>
  <c r="F250" i="1"/>
  <c r="E250" i="1"/>
  <c r="H249" i="1"/>
  <c r="G249" i="1"/>
  <c r="F249" i="1"/>
  <c r="E249" i="1"/>
  <c r="H248" i="1"/>
  <c r="G248" i="1"/>
  <c r="F248" i="1"/>
  <c r="E248" i="1"/>
  <c r="H247" i="1"/>
  <c r="G247" i="1"/>
  <c r="F247" i="1"/>
  <c r="E247" i="1"/>
  <c r="H246" i="1"/>
  <c r="G246" i="1"/>
  <c r="F246" i="1"/>
  <c r="E246" i="1"/>
  <c r="H245" i="1"/>
  <c r="G245" i="1"/>
  <c r="F245" i="1"/>
  <c r="E245" i="1"/>
  <c r="H244" i="1"/>
  <c r="G244" i="1"/>
  <c r="F244" i="1"/>
  <c r="E244" i="1"/>
  <c r="H243" i="1"/>
  <c r="G243" i="1"/>
  <c r="F243" i="1"/>
  <c r="E243" i="1"/>
  <c r="H242" i="1"/>
  <c r="G242" i="1"/>
  <c r="F242" i="1"/>
  <c r="E242" i="1"/>
  <c r="H241" i="1"/>
  <c r="G241" i="1"/>
  <c r="F241" i="1"/>
  <c r="E241" i="1"/>
  <c r="H240" i="1"/>
  <c r="G240" i="1"/>
  <c r="F240" i="1"/>
  <c r="E240" i="1"/>
  <c r="H239" i="1"/>
  <c r="G239" i="1"/>
  <c r="F239" i="1"/>
  <c r="E239" i="1"/>
  <c r="H238" i="1"/>
  <c r="G238" i="1"/>
  <c r="F238" i="1"/>
  <c r="E238" i="1"/>
  <c r="H237" i="1"/>
  <c r="G237" i="1"/>
  <c r="F237" i="1"/>
  <c r="E237" i="1"/>
  <c r="H236" i="1"/>
  <c r="G236" i="1"/>
  <c r="F236" i="1"/>
  <c r="E236" i="1"/>
  <c r="H235" i="1"/>
  <c r="G235" i="1"/>
  <c r="F235" i="1"/>
  <c r="E235" i="1"/>
  <c r="H234" i="1"/>
  <c r="G234" i="1"/>
  <c r="F234" i="1"/>
  <c r="E234" i="1"/>
  <c r="H233" i="1"/>
  <c r="G233" i="1"/>
  <c r="F233" i="1"/>
  <c r="E233" i="1"/>
  <c r="H232" i="1"/>
  <c r="G232" i="1"/>
  <c r="F232" i="1"/>
  <c r="E232" i="1"/>
  <c r="H231" i="1"/>
  <c r="G231" i="1"/>
  <c r="F231" i="1"/>
  <c r="E231" i="1"/>
  <c r="H230" i="1"/>
  <c r="G230" i="1"/>
  <c r="F230" i="1"/>
  <c r="E230" i="1"/>
  <c r="H229" i="1"/>
  <c r="G229" i="1"/>
  <c r="F229" i="1"/>
  <c r="E229" i="1"/>
  <c r="H228" i="1"/>
  <c r="G228" i="1"/>
  <c r="F228" i="1"/>
  <c r="E228" i="1"/>
  <c r="H227" i="1"/>
  <c r="G227" i="1"/>
  <c r="F227" i="1"/>
  <c r="E227" i="1"/>
  <c r="H226" i="1"/>
  <c r="G226" i="1"/>
  <c r="F226" i="1"/>
  <c r="E226" i="1"/>
  <c r="H225" i="1"/>
  <c r="G225" i="1"/>
  <c r="F225" i="1"/>
  <c r="E225" i="1"/>
  <c r="H224" i="1"/>
  <c r="G224" i="1"/>
  <c r="F224" i="1"/>
  <c r="E224" i="1"/>
  <c r="H223" i="1"/>
  <c r="G223" i="1"/>
  <c r="F223" i="1"/>
  <c r="E223" i="1"/>
  <c r="H222" i="1"/>
  <c r="G222" i="1"/>
  <c r="F222" i="1"/>
  <c r="E222" i="1"/>
  <c r="H221" i="1"/>
  <c r="G221" i="1"/>
  <c r="F221" i="1"/>
  <c r="E221" i="1"/>
  <c r="H220" i="1"/>
  <c r="G220" i="1"/>
  <c r="F220" i="1"/>
  <c r="E220" i="1"/>
  <c r="H219" i="1"/>
  <c r="G219" i="1"/>
  <c r="F219" i="1"/>
  <c r="E219" i="1"/>
  <c r="H218" i="1"/>
  <c r="G218" i="1"/>
  <c r="F218" i="1"/>
  <c r="E218" i="1"/>
  <c r="H217" i="1"/>
  <c r="G217" i="1"/>
  <c r="F217" i="1"/>
  <c r="E217" i="1"/>
  <c r="H216" i="1"/>
  <c r="G216" i="1"/>
  <c r="F216" i="1"/>
  <c r="E216" i="1"/>
  <c r="H215" i="1"/>
  <c r="G215" i="1"/>
  <c r="F215" i="1"/>
  <c r="E215" i="1"/>
  <c r="H214" i="1"/>
  <c r="G214" i="1"/>
  <c r="F214" i="1"/>
  <c r="E214" i="1"/>
  <c r="H213" i="1"/>
  <c r="G213" i="1"/>
  <c r="F213" i="1"/>
  <c r="E213" i="1"/>
  <c r="H212" i="1"/>
  <c r="G212" i="1"/>
  <c r="F212" i="1"/>
  <c r="E212" i="1"/>
  <c r="H211" i="1"/>
  <c r="G211" i="1"/>
  <c r="F211" i="1"/>
  <c r="E211" i="1"/>
  <c r="H210" i="1"/>
  <c r="G210" i="1"/>
  <c r="F210" i="1"/>
  <c r="E210" i="1"/>
  <c r="H209" i="1"/>
  <c r="G209" i="1"/>
  <c r="F209" i="1"/>
  <c r="E209" i="1"/>
  <c r="H208" i="1"/>
  <c r="G208" i="1"/>
  <c r="F208" i="1"/>
  <c r="E208" i="1"/>
  <c r="H207" i="1"/>
  <c r="G207" i="1"/>
  <c r="F207" i="1"/>
  <c r="E207" i="1"/>
  <c r="H206" i="1"/>
  <c r="G206" i="1"/>
  <c r="F206" i="1"/>
  <c r="E206" i="1"/>
  <c r="H205" i="1"/>
  <c r="G205" i="1"/>
  <c r="F205" i="1"/>
  <c r="E205" i="1"/>
  <c r="H204" i="1"/>
  <c r="G204" i="1"/>
  <c r="F204" i="1"/>
  <c r="E204" i="1"/>
  <c r="H203" i="1"/>
  <c r="G203" i="1"/>
  <c r="F203" i="1"/>
  <c r="E203" i="1"/>
  <c r="H202" i="1"/>
  <c r="G202" i="1"/>
  <c r="F202" i="1"/>
  <c r="E202" i="1"/>
  <c r="H201" i="1"/>
  <c r="G201" i="1"/>
  <c r="F201" i="1"/>
  <c r="E201" i="1"/>
  <c r="H200" i="1"/>
  <c r="G200" i="1"/>
  <c r="F200" i="1"/>
  <c r="E200" i="1"/>
  <c r="H199" i="1"/>
  <c r="G199" i="1"/>
  <c r="F199" i="1"/>
  <c r="E199" i="1"/>
  <c r="H198" i="1"/>
  <c r="G198" i="1"/>
  <c r="F198" i="1"/>
  <c r="E198" i="1"/>
  <c r="H197" i="1"/>
  <c r="G197" i="1"/>
  <c r="F197" i="1"/>
  <c r="E197" i="1"/>
  <c r="H196" i="1"/>
  <c r="G196" i="1"/>
  <c r="F196" i="1"/>
  <c r="E196" i="1"/>
  <c r="H195" i="1"/>
  <c r="G195" i="1"/>
  <c r="F195" i="1"/>
  <c r="E195" i="1"/>
  <c r="H194" i="1"/>
  <c r="G194" i="1"/>
  <c r="F194" i="1"/>
  <c r="E194" i="1"/>
  <c r="H193" i="1"/>
  <c r="G193" i="1"/>
  <c r="F193" i="1"/>
  <c r="E193" i="1"/>
  <c r="H192" i="1"/>
  <c r="G192" i="1"/>
  <c r="F192" i="1"/>
  <c r="E192" i="1"/>
  <c r="H191" i="1"/>
  <c r="G191" i="1"/>
  <c r="F191" i="1"/>
  <c r="E191" i="1"/>
  <c r="H190" i="1"/>
  <c r="G190" i="1"/>
  <c r="F190" i="1"/>
  <c r="E190" i="1"/>
  <c r="H189" i="1"/>
  <c r="G189" i="1"/>
  <c r="F189" i="1"/>
  <c r="E189" i="1"/>
  <c r="H188" i="1"/>
  <c r="G188" i="1"/>
  <c r="F188" i="1"/>
  <c r="E188" i="1"/>
  <c r="H187" i="1"/>
  <c r="G187" i="1"/>
  <c r="F187" i="1"/>
  <c r="E187" i="1"/>
  <c r="H186" i="1"/>
  <c r="G186" i="1"/>
  <c r="F186" i="1"/>
  <c r="E186" i="1"/>
  <c r="H185" i="1"/>
  <c r="G185" i="1"/>
  <c r="F185" i="1"/>
  <c r="E185" i="1"/>
  <c r="H184" i="1"/>
  <c r="G184" i="1"/>
  <c r="F184" i="1"/>
  <c r="E184" i="1"/>
  <c r="H183" i="1"/>
  <c r="G183" i="1"/>
  <c r="F183" i="1"/>
  <c r="E183" i="1"/>
  <c r="H182" i="1"/>
  <c r="G182" i="1"/>
  <c r="F182" i="1"/>
  <c r="E182" i="1"/>
  <c r="H181" i="1"/>
  <c r="G181" i="1"/>
  <c r="F181" i="1"/>
  <c r="E181" i="1"/>
  <c r="H180" i="1"/>
  <c r="G180" i="1"/>
  <c r="F180" i="1"/>
  <c r="E180" i="1"/>
  <c r="H179" i="1"/>
  <c r="G179" i="1"/>
  <c r="F179" i="1"/>
  <c r="E179" i="1"/>
  <c r="H178" i="1"/>
  <c r="G178" i="1"/>
  <c r="F178" i="1"/>
  <c r="E178" i="1"/>
  <c r="H177" i="1"/>
  <c r="G177" i="1"/>
  <c r="F177" i="1"/>
  <c r="E177" i="1"/>
  <c r="H176" i="1"/>
  <c r="G176" i="1"/>
  <c r="F176" i="1"/>
  <c r="E176" i="1"/>
  <c r="H175" i="1"/>
  <c r="G175" i="1"/>
  <c r="F175" i="1"/>
  <c r="E175" i="1"/>
  <c r="H174" i="1"/>
  <c r="G174" i="1"/>
  <c r="F174" i="1"/>
  <c r="E174" i="1"/>
  <c r="H173" i="1"/>
  <c r="G173" i="1"/>
  <c r="F173" i="1"/>
  <c r="E173" i="1"/>
  <c r="H172" i="1"/>
  <c r="G172" i="1"/>
  <c r="F172" i="1"/>
  <c r="E172" i="1"/>
  <c r="H171" i="1"/>
  <c r="G171" i="1"/>
  <c r="F171" i="1"/>
  <c r="E171" i="1"/>
  <c r="H170" i="1"/>
  <c r="G170" i="1"/>
  <c r="F170" i="1"/>
  <c r="E170" i="1"/>
  <c r="H169" i="1"/>
  <c r="G169" i="1"/>
  <c r="F169" i="1"/>
  <c r="E169" i="1"/>
  <c r="H168" i="1"/>
  <c r="G168" i="1"/>
  <c r="F168" i="1"/>
  <c r="E168" i="1"/>
  <c r="H167" i="1"/>
  <c r="G167" i="1"/>
  <c r="F167" i="1"/>
  <c r="E167" i="1"/>
  <c r="H166" i="1"/>
  <c r="G166" i="1"/>
  <c r="F166" i="1"/>
  <c r="E166" i="1"/>
  <c r="H165" i="1"/>
  <c r="G165" i="1"/>
  <c r="F165" i="1"/>
  <c r="E165" i="1"/>
  <c r="H164" i="1"/>
  <c r="G164" i="1"/>
  <c r="F164" i="1"/>
  <c r="E164" i="1"/>
  <c r="H163" i="1"/>
  <c r="G163" i="1"/>
  <c r="F163" i="1"/>
  <c r="E163" i="1"/>
  <c r="H162" i="1"/>
  <c r="G162" i="1"/>
  <c r="F162" i="1"/>
  <c r="E162" i="1"/>
  <c r="H161" i="1"/>
  <c r="G161" i="1"/>
  <c r="F161" i="1"/>
  <c r="E161" i="1"/>
  <c r="H160" i="1"/>
  <c r="G160" i="1"/>
  <c r="F160" i="1"/>
  <c r="E160" i="1"/>
  <c r="H159" i="1"/>
  <c r="G159" i="1"/>
  <c r="F159" i="1"/>
  <c r="E159" i="1"/>
  <c r="H158" i="1"/>
  <c r="G158" i="1"/>
  <c r="F158" i="1"/>
  <c r="E158" i="1"/>
  <c r="H157" i="1"/>
  <c r="G157" i="1"/>
  <c r="F157" i="1"/>
  <c r="E157" i="1"/>
  <c r="H156" i="1"/>
  <c r="G156" i="1"/>
  <c r="F156" i="1"/>
  <c r="E156" i="1"/>
  <c r="H155" i="1"/>
  <c r="G155" i="1"/>
  <c r="F155" i="1"/>
  <c r="E155" i="1"/>
  <c r="H154" i="1"/>
  <c r="G154" i="1"/>
  <c r="F154" i="1"/>
  <c r="E154" i="1"/>
  <c r="H153" i="1"/>
  <c r="G153" i="1"/>
  <c r="F153" i="1"/>
  <c r="E153" i="1"/>
  <c r="H152" i="1"/>
  <c r="G152" i="1"/>
  <c r="F152" i="1"/>
  <c r="E152" i="1"/>
  <c r="H151" i="1"/>
  <c r="G151" i="1"/>
  <c r="F151" i="1"/>
  <c r="E151" i="1"/>
  <c r="H150" i="1"/>
  <c r="G150" i="1"/>
  <c r="F150" i="1"/>
  <c r="E150" i="1"/>
  <c r="H149" i="1"/>
  <c r="G149" i="1"/>
  <c r="F149" i="1"/>
  <c r="E149" i="1"/>
  <c r="H148" i="1"/>
  <c r="G148" i="1"/>
  <c r="F148" i="1"/>
  <c r="E148" i="1"/>
  <c r="H147" i="1"/>
  <c r="G147" i="1"/>
  <c r="F147" i="1"/>
  <c r="E147" i="1"/>
  <c r="H146" i="1"/>
  <c r="G146" i="1"/>
  <c r="F146" i="1"/>
  <c r="E146" i="1"/>
  <c r="H145" i="1"/>
  <c r="G145" i="1"/>
  <c r="F145" i="1"/>
  <c r="E145" i="1"/>
  <c r="H144" i="1"/>
  <c r="G144" i="1"/>
  <c r="F144" i="1"/>
  <c r="E144" i="1"/>
  <c r="H143" i="1"/>
  <c r="G143" i="1"/>
  <c r="F143" i="1"/>
  <c r="E143" i="1"/>
  <c r="H142" i="1"/>
  <c r="G142" i="1"/>
  <c r="F142" i="1"/>
  <c r="E142" i="1"/>
  <c r="H141" i="1"/>
  <c r="G141" i="1"/>
  <c r="F141" i="1"/>
  <c r="E141" i="1"/>
  <c r="H140" i="1"/>
  <c r="G140" i="1"/>
  <c r="F140" i="1"/>
  <c r="E140" i="1"/>
  <c r="H139" i="1"/>
  <c r="G139" i="1"/>
  <c r="F139" i="1"/>
  <c r="E139" i="1"/>
  <c r="H138" i="1"/>
  <c r="G138" i="1"/>
  <c r="F138" i="1"/>
  <c r="E138" i="1"/>
  <c r="H137" i="1"/>
  <c r="G137" i="1"/>
  <c r="F137" i="1"/>
  <c r="E137" i="1"/>
  <c r="H136" i="1"/>
  <c r="G136" i="1"/>
  <c r="F136" i="1"/>
  <c r="E136" i="1"/>
  <c r="H135" i="1"/>
  <c r="G135" i="1"/>
  <c r="F135" i="1"/>
  <c r="E135" i="1"/>
  <c r="H134" i="1"/>
  <c r="G134" i="1"/>
  <c r="F134" i="1"/>
  <c r="E134" i="1"/>
  <c r="H133" i="1"/>
  <c r="G133" i="1"/>
  <c r="F133" i="1"/>
  <c r="E133" i="1"/>
  <c r="H132" i="1"/>
  <c r="G132" i="1"/>
  <c r="F132" i="1"/>
  <c r="E132" i="1"/>
  <c r="H131" i="1"/>
  <c r="G131" i="1"/>
  <c r="F131" i="1"/>
  <c r="E131" i="1"/>
  <c r="H130" i="1"/>
  <c r="G130" i="1"/>
  <c r="F130" i="1"/>
  <c r="E130" i="1"/>
  <c r="H129" i="1"/>
  <c r="G129" i="1"/>
  <c r="F129" i="1"/>
  <c r="E129" i="1"/>
  <c r="H128" i="1"/>
  <c r="G128" i="1"/>
  <c r="F128" i="1"/>
  <c r="E128" i="1"/>
  <c r="H127" i="1"/>
  <c r="G127" i="1"/>
  <c r="F127" i="1"/>
  <c r="E127" i="1"/>
  <c r="H126" i="1"/>
  <c r="G126" i="1"/>
  <c r="F126" i="1"/>
  <c r="E126" i="1"/>
  <c r="H125" i="1"/>
  <c r="G125" i="1"/>
  <c r="F125" i="1"/>
  <c r="E125" i="1"/>
  <c r="H124" i="1"/>
  <c r="G124" i="1"/>
  <c r="F124" i="1"/>
  <c r="E124" i="1"/>
  <c r="H123" i="1"/>
  <c r="G123" i="1"/>
  <c r="F123" i="1"/>
  <c r="E123" i="1"/>
  <c r="H122" i="1"/>
  <c r="G122" i="1"/>
  <c r="F122" i="1"/>
  <c r="E122" i="1"/>
  <c r="H121" i="1"/>
  <c r="G121" i="1"/>
  <c r="F121" i="1"/>
  <c r="E121" i="1"/>
  <c r="H120" i="1"/>
  <c r="G120" i="1"/>
  <c r="F120" i="1"/>
  <c r="E120" i="1"/>
  <c r="H119" i="1"/>
  <c r="G119" i="1"/>
  <c r="F119" i="1"/>
  <c r="E119" i="1"/>
  <c r="H118" i="1"/>
  <c r="G118" i="1"/>
  <c r="F118" i="1"/>
  <c r="E118" i="1"/>
  <c r="H117" i="1"/>
  <c r="G117" i="1"/>
  <c r="F117" i="1"/>
  <c r="E117" i="1"/>
  <c r="H116" i="1"/>
  <c r="G116" i="1"/>
  <c r="F116" i="1"/>
  <c r="E116" i="1"/>
  <c r="H115" i="1"/>
  <c r="G115" i="1"/>
  <c r="F115" i="1"/>
  <c r="E115" i="1"/>
  <c r="H114" i="1"/>
  <c r="G114" i="1"/>
  <c r="F114" i="1"/>
  <c r="E114" i="1"/>
  <c r="H113" i="1"/>
  <c r="G113" i="1"/>
  <c r="F113" i="1"/>
  <c r="E113" i="1"/>
  <c r="H112" i="1"/>
  <c r="G112" i="1"/>
  <c r="F112" i="1"/>
  <c r="E112" i="1"/>
  <c r="H111" i="1"/>
  <c r="G111" i="1"/>
  <c r="F111" i="1"/>
  <c r="E111" i="1"/>
  <c r="H110" i="1"/>
  <c r="G110" i="1"/>
  <c r="F110" i="1"/>
  <c r="E110" i="1"/>
  <c r="H109" i="1"/>
  <c r="G109" i="1"/>
  <c r="F109" i="1"/>
  <c r="E109" i="1"/>
  <c r="H108" i="1"/>
  <c r="G108" i="1"/>
  <c r="F108" i="1"/>
  <c r="E108" i="1"/>
  <c r="H107" i="1"/>
  <c r="G107" i="1"/>
  <c r="F107" i="1"/>
  <c r="E107" i="1"/>
  <c r="H106" i="1"/>
  <c r="G106" i="1"/>
  <c r="F106" i="1"/>
  <c r="E106" i="1"/>
  <c r="H105" i="1"/>
  <c r="G105" i="1"/>
  <c r="F105" i="1"/>
  <c r="E105" i="1"/>
  <c r="H104" i="1"/>
  <c r="G104" i="1"/>
  <c r="F104" i="1"/>
  <c r="E104" i="1"/>
  <c r="H103" i="1"/>
  <c r="G103" i="1"/>
  <c r="F103" i="1"/>
  <c r="E103" i="1"/>
  <c r="H102" i="1"/>
  <c r="G102" i="1"/>
  <c r="F102" i="1"/>
  <c r="E102" i="1"/>
  <c r="H101" i="1"/>
  <c r="G101" i="1"/>
  <c r="F101" i="1"/>
  <c r="E101" i="1"/>
  <c r="H100" i="1"/>
  <c r="G100" i="1"/>
  <c r="F100" i="1"/>
  <c r="E100" i="1"/>
  <c r="H99" i="1"/>
  <c r="G99" i="1"/>
  <c r="F99" i="1"/>
  <c r="E99" i="1"/>
  <c r="H98" i="1"/>
  <c r="G98" i="1"/>
  <c r="F98" i="1"/>
  <c r="E98" i="1"/>
  <c r="H97" i="1"/>
  <c r="G97" i="1"/>
  <c r="F97" i="1"/>
  <c r="E97" i="1"/>
  <c r="H96" i="1"/>
  <c r="G96" i="1"/>
  <c r="F96" i="1"/>
  <c r="E96" i="1"/>
  <c r="H95" i="1"/>
  <c r="G95" i="1"/>
  <c r="F95" i="1"/>
  <c r="E95" i="1"/>
  <c r="H94" i="1"/>
  <c r="G94" i="1"/>
  <c r="F94" i="1"/>
  <c r="E94" i="1"/>
  <c r="H93" i="1"/>
  <c r="G93" i="1"/>
  <c r="F93" i="1"/>
  <c r="E93" i="1"/>
  <c r="H92" i="1"/>
  <c r="G92" i="1"/>
  <c r="F92" i="1"/>
  <c r="E92" i="1"/>
  <c r="H91" i="1"/>
  <c r="G91" i="1"/>
  <c r="F91" i="1"/>
  <c r="E91" i="1"/>
  <c r="H90" i="1"/>
  <c r="G90" i="1"/>
  <c r="F90" i="1"/>
  <c r="E90" i="1"/>
  <c r="H89" i="1"/>
  <c r="G89" i="1"/>
  <c r="F89" i="1"/>
  <c r="E89" i="1"/>
  <c r="H88" i="1"/>
  <c r="G88" i="1"/>
  <c r="F88" i="1"/>
  <c r="E88" i="1"/>
  <c r="H87" i="1"/>
  <c r="G87" i="1"/>
  <c r="F87" i="1"/>
  <c r="E87" i="1"/>
  <c r="H86" i="1"/>
  <c r="G86" i="1"/>
  <c r="F86" i="1"/>
  <c r="E86" i="1"/>
  <c r="H85" i="1"/>
  <c r="G85" i="1"/>
  <c r="F85" i="1"/>
  <c r="E85" i="1"/>
  <c r="H84" i="1"/>
  <c r="G84" i="1"/>
  <c r="F84" i="1"/>
  <c r="E84" i="1"/>
  <c r="H83" i="1"/>
  <c r="G83" i="1"/>
  <c r="F83" i="1"/>
  <c r="E83" i="1"/>
  <c r="H82" i="1"/>
  <c r="G82" i="1"/>
  <c r="F82" i="1"/>
  <c r="E82" i="1"/>
  <c r="H81" i="1"/>
  <c r="G81" i="1"/>
  <c r="F81" i="1"/>
  <c r="E81" i="1"/>
  <c r="H80" i="1"/>
  <c r="G80" i="1"/>
  <c r="F80" i="1"/>
  <c r="E80" i="1"/>
  <c r="H79" i="1"/>
  <c r="G79" i="1"/>
  <c r="F79" i="1"/>
  <c r="E79" i="1"/>
  <c r="H78" i="1"/>
  <c r="G78" i="1"/>
  <c r="F78" i="1"/>
  <c r="E78" i="1"/>
  <c r="H77" i="1"/>
  <c r="G77" i="1"/>
  <c r="F77" i="1"/>
  <c r="E77" i="1"/>
  <c r="H76" i="1"/>
  <c r="G76" i="1"/>
  <c r="F76" i="1"/>
  <c r="E76" i="1"/>
  <c r="H75" i="1"/>
  <c r="G75" i="1"/>
  <c r="F75" i="1"/>
  <c r="E75" i="1"/>
  <c r="H74" i="1"/>
  <c r="G74" i="1"/>
  <c r="F74" i="1"/>
  <c r="E74" i="1"/>
  <c r="H73" i="1"/>
  <c r="G73" i="1"/>
  <c r="F73" i="1"/>
  <c r="E73" i="1"/>
  <c r="H72" i="1"/>
  <c r="G72" i="1"/>
  <c r="F72" i="1"/>
  <c r="E72" i="1"/>
  <c r="H71" i="1"/>
  <c r="G71" i="1"/>
  <c r="F71" i="1"/>
  <c r="E71" i="1"/>
  <c r="H70" i="1"/>
  <c r="G70" i="1"/>
  <c r="F70" i="1"/>
  <c r="E70" i="1"/>
  <c r="H69" i="1"/>
  <c r="G69" i="1"/>
  <c r="F69" i="1"/>
  <c r="E69" i="1"/>
  <c r="H68" i="1"/>
  <c r="G68" i="1"/>
  <c r="F68" i="1"/>
  <c r="E68" i="1"/>
  <c r="H67" i="1"/>
  <c r="G67" i="1"/>
  <c r="F67" i="1"/>
  <c r="E67" i="1"/>
  <c r="H66" i="1"/>
  <c r="G66" i="1"/>
  <c r="F66" i="1"/>
  <c r="E66" i="1"/>
  <c r="H65" i="1"/>
  <c r="G65" i="1"/>
  <c r="F65" i="1"/>
  <c r="E65" i="1"/>
  <c r="H64" i="1"/>
  <c r="G64" i="1"/>
  <c r="F64" i="1"/>
  <c r="E64" i="1"/>
  <c r="H63" i="1"/>
  <c r="G63" i="1"/>
  <c r="F63" i="1"/>
  <c r="E63" i="1"/>
  <c r="H62" i="1"/>
  <c r="G62" i="1"/>
  <c r="F62" i="1"/>
  <c r="E62" i="1"/>
  <c r="H61" i="1"/>
  <c r="G61" i="1"/>
  <c r="F61" i="1"/>
  <c r="E61" i="1"/>
  <c r="H60" i="1"/>
  <c r="G60" i="1"/>
  <c r="F60" i="1"/>
  <c r="E60" i="1"/>
  <c r="H59" i="1"/>
  <c r="G59" i="1"/>
  <c r="F59" i="1"/>
  <c r="E59" i="1"/>
  <c r="H58" i="1"/>
  <c r="G58" i="1"/>
  <c r="F58" i="1"/>
  <c r="E58" i="1"/>
  <c r="H57" i="1"/>
  <c r="G57" i="1"/>
  <c r="F57" i="1"/>
  <c r="E57" i="1"/>
  <c r="H56" i="1"/>
  <c r="G56" i="1"/>
  <c r="F56" i="1"/>
  <c r="E56" i="1"/>
  <c r="H55" i="1"/>
  <c r="G55" i="1"/>
  <c r="F55" i="1"/>
  <c r="E55" i="1"/>
  <c r="H54" i="1"/>
  <c r="G54" i="1"/>
  <c r="F54" i="1"/>
  <c r="E54" i="1"/>
  <c r="H53" i="1"/>
  <c r="G53" i="1"/>
  <c r="F53" i="1"/>
  <c r="E53" i="1"/>
  <c r="H52" i="1"/>
  <c r="G52" i="1"/>
  <c r="F52" i="1"/>
  <c r="E52" i="1"/>
  <c r="H51" i="1"/>
  <c r="G51" i="1"/>
  <c r="F51" i="1"/>
  <c r="E51" i="1"/>
  <c r="H50" i="1"/>
  <c r="G50" i="1"/>
  <c r="F50" i="1"/>
  <c r="E50" i="1"/>
  <c r="H49" i="1"/>
  <c r="G49" i="1"/>
  <c r="F49" i="1"/>
  <c r="E49" i="1"/>
  <c r="H48" i="1"/>
  <c r="G48" i="1"/>
  <c r="F48" i="1"/>
  <c r="E48" i="1"/>
  <c r="H47" i="1"/>
  <c r="G47" i="1"/>
  <c r="F47" i="1"/>
  <c r="E47" i="1"/>
  <c r="H46" i="1"/>
  <c r="G46" i="1"/>
  <c r="F46" i="1"/>
  <c r="E46" i="1"/>
  <c r="H45" i="1"/>
  <c r="G45" i="1"/>
  <c r="F45" i="1"/>
  <c r="E45" i="1"/>
  <c r="H44" i="1"/>
  <c r="G44" i="1"/>
  <c r="F44" i="1"/>
  <c r="E44" i="1"/>
  <c r="H43" i="1"/>
  <c r="G43" i="1"/>
  <c r="F43" i="1"/>
  <c r="E43" i="1"/>
  <c r="H42" i="1"/>
  <c r="G42" i="1"/>
  <c r="F42" i="1"/>
  <c r="E42" i="1"/>
  <c r="H41" i="1"/>
  <c r="G41" i="1"/>
  <c r="F41" i="1"/>
  <c r="E41" i="1"/>
  <c r="H40" i="1"/>
  <c r="G40" i="1"/>
  <c r="F40" i="1"/>
  <c r="E40" i="1"/>
  <c r="H39" i="1"/>
  <c r="G39" i="1"/>
  <c r="F39" i="1"/>
  <c r="E39" i="1"/>
  <c r="H38" i="1"/>
  <c r="G38" i="1"/>
  <c r="F38" i="1"/>
  <c r="E38" i="1"/>
  <c r="H37" i="1"/>
  <c r="G37" i="1"/>
  <c r="F37" i="1"/>
  <c r="E37" i="1"/>
  <c r="H36" i="1"/>
  <c r="G36" i="1"/>
  <c r="F36" i="1"/>
  <c r="E36" i="1"/>
  <c r="H35" i="1"/>
  <c r="G35" i="1"/>
  <c r="F35" i="1"/>
  <c r="E35" i="1"/>
  <c r="H34" i="1"/>
  <c r="G34" i="1"/>
  <c r="F34" i="1"/>
  <c r="E34" i="1"/>
  <c r="H33" i="1"/>
  <c r="G33" i="1"/>
  <c r="F33" i="1"/>
  <c r="E33" i="1"/>
  <c r="H32" i="1"/>
  <c r="G32" i="1"/>
  <c r="F32" i="1"/>
  <c r="E32" i="1"/>
  <c r="H31" i="1"/>
  <c r="G31" i="1"/>
  <c r="F31" i="1"/>
  <c r="E31" i="1"/>
  <c r="H30" i="1"/>
  <c r="G30" i="1"/>
  <c r="F30" i="1"/>
  <c r="E30" i="1"/>
  <c r="H29" i="1"/>
  <c r="G29" i="1"/>
  <c r="F29" i="1"/>
  <c r="E29" i="1"/>
  <c r="H28" i="1"/>
  <c r="G28" i="1"/>
  <c r="F28" i="1"/>
  <c r="E28" i="1"/>
  <c r="H27" i="1"/>
  <c r="G27" i="1"/>
  <c r="F27" i="1"/>
  <c r="E27" i="1"/>
  <c r="H26" i="1"/>
  <c r="G26" i="1"/>
  <c r="F26" i="1"/>
  <c r="E26" i="1"/>
  <c r="H25" i="1"/>
  <c r="G25" i="1"/>
  <c r="F25" i="1"/>
  <c r="E25" i="1"/>
  <c r="H24" i="1"/>
  <c r="G24" i="1"/>
  <c r="F24" i="1"/>
  <c r="E24" i="1"/>
  <c r="H23" i="1"/>
  <c r="G23" i="1"/>
  <c r="F23" i="1"/>
  <c r="E23" i="1"/>
  <c r="H22" i="1"/>
  <c r="G22" i="1"/>
  <c r="F22" i="1"/>
  <c r="E22" i="1"/>
  <c r="H21" i="1"/>
  <c r="G21" i="1"/>
  <c r="F21" i="1"/>
  <c r="E21" i="1"/>
  <c r="H20" i="1"/>
  <c r="G20" i="1"/>
  <c r="F20" i="1"/>
  <c r="E20" i="1"/>
  <c r="H19" i="1"/>
  <c r="G19" i="1"/>
  <c r="F19" i="1"/>
  <c r="E19" i="1"/>
  <c r="H18" i="1"/>
  <c r="G18" i="1"/>
  <c r="F18" i="1"/>
  <c r="E18" i="1"/>
  <c r="H17" i="1"/>
  <c r="G17" i="1"/>
  <c r="F17" i="1"/>
  <c r="E17" i="1"/>
  <c r="H16" i="1"/>
  <c r="G16" i="1"/>
  <c r="F16" i="1"/>
  <c r="E16" i="1"/>
  <c r="H15" i="1"/>
  <c r="G15" i="1"/>
  <c r="F15" i="1"/>
  <c r="E15" i="1"/>
  <c r="H14" i="1"/>
  <c r="G14" i="1"/>
  <c r="F14" i="1"/>
  <c r="E14" i="1"/>
  <c r="H13" i="1"/>
  <c r="G13" i="1"/>
  <c r="F13" i="1"/>
  <c r="E13" i="1"/>
  <c r="H12" i="1"/>
  <c r="G12" i="1"/>
  <c r="F12" i="1"/>
  <c r="E12" i="1"/>
  <c r="H11" i="1"/>
  <c r="G11" i="1"/>
  <c r="F11" i="1"/>
  <c r="E11" i="1"/>
  <c r="H10" i="1"/>
  <c r="G10" i="1"/>
  <c r="F10" i="1"/>
  <c r="E10" i="1"/>
  <c r="H9" i="1"/>
  <c r="G9" i="1"/>
  <c r="F9" i="1"/>
  <c r="E9" i="1"/>
  <c r="H8" i="1"/>
  <c r="G8" i="1"/>
  <c r="F8" i="1"/>
  <c r="E8" i="1"/>
  <c r="H7" i="1"/>
  <c r="G7" i="1"/>
  <c r="F7" i="1"/>
  <c r="E7" i="1"/>
  <c r="H6" i="1"/>
  <c r="G6" i="1"/>
  <c r="F6" i="1"/>
  <c r="E6" i="1"/>
  <c r="H5" i="1"/>
  <c r="G5" i="1"/>
  <c r="F5" i="1"/>
  <c r="E5" i="1"/>
  <c r="H4" i="1"/>
  <c r="G4" i="1"/>
  <c r="F4" i="1"/>
  <c r="E4" i="1"/>
  <c r="O6" i="4" a="1"/>
  <c r="O6" i="2" a="1"/>
  <c r="R6" i="4" a="1"/>
  <c r="R6" i="4" l="1"/>
  <c r="U6" i="4" s="1" a="1"/>
  <c r="U6" i="4" s="1"/>
  <c r="O6" i="4"/>
  <c r="O6" i="2"/>
  <c r="Q6" i="2" s="1" a="1"/>
  <c r="Q6" i="2" s="1"/>
  <c r="AA7" i="4" l="1" a="1"/>
  <c r="AA7" i="4" s="1"/>
  <c r="AA6" i="4"/>
  <c r="T6" i="4" a="1"/>
  <c r="T6" i="4" s="1"/>
  <c r="W7" i="2" a="1"/>
  <c r="W7" i="2" s="1"/>
  <c r="W6" i="2"/>
  <c r="B5" i="4" a="1"/>
  <c r="B5" i="4" l="1"/>
  <c r="AA8" i="4"/>
  <c r="AB6" i="4" s="1"/>
  <c r="W8" i="2"/>
  <c r="B5" i="2" a="1"/>
  <c r="X6" i="2" l="1"/>
  <c r="B5" i="2"/>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<sst xmlns="http://schemas.openxmlformats.org/spreadsheetml/2006/main" count="5860" uniqueCount="101">
  <si>
    <t>Order ID</t>
  </si>
  <si>
    <t>Customer Name</t>
  </si>
  <si>
    <t>Rep Name</t>
  </si>
  <si>
    <t>Order Date</t>
  </si>
  <si>
    <t>Mo No.</t>
  </si>
  <si>
    <t>Month</t>
  </si>
  <si>
    <t>Qtr</t>
  </si>
  <si>
    <t>Year</t>
  </si>
  <si>
    <t>Product ID</t>
  </si>
  <si>
    <t>Product Name</t>
  </si>
  <si>
    <t>Color</t>
  </si>
  <si>
    <t>Source</t>
  </si>
  <si>
    <t>Ordered</t>
  </si>
  <si>
    <t>Delivered</t>
  </si>
  <si>
    <t>Caesars Palace</t>
  </si>
  <si>
    <t>Yetta Klulisek</t>
  </si>
  <si>
    <t>1006-5</t>
  </si>
  <si>
    <t>Comfort Wheels</t>
  </si>
  <si>
    <t>Walnut</t>
  </si>
  <si>
    <t>Online</t>
  </si>
  <si>
    <t>The Palazzo</t>
  </si>
  <si>
    <t>Derek Tristram</t>
  </si>
  <si>
    <t>1001-0</t>
  </si>
  <si>
    <t>Highback Chair</t>
  </si>
  <si>
    <t>Wynn</t>
  </si>
  <si>
    <t>Danell Spurnier</t>
  </si>
  <si>
    <t>1006-0</t>
  </si>
  <si>
    <t>Comfort Plus</t>
  </si>
  <si>
    <t>Black</t>
  </si>
  <si>
    <t>Bellagio</t>
  </si>
  <si>
    <t>Barnard Fausch</t>
  </si>
  <si>
    <t>1003-0</t>
  </si>
  <si>
    <t>Lowback Chair</t>
  </si>
  <si>
    <t>Aria Resort</t>
  </si>
  <si>
    <t>Nydia Boreham</t>
  </si>
  <si>
    <t>1007-0</t>
  </si>
  <si>
    <t>Stool</t>
  </si>
  <si>
    <t>Grey</t>
  </si>
  <si>
    <t>Tropicana</t>
  </si>
  <si>
    <t>Wadsworth Dyet</t>
  </si>
  <si>
    <t>Direct</t>
  </si>
  <si>
    <t>New York-New York</t>
  </si>
  <si>
    <t>Pacorro Vesque</t>
  </si>
  <si>
    <t>1004-0</t>
  </si>
  <si>
    <t>Padded Chair</t>
  </si>
  <si>
    <t>Cherry</t>
  </si>
  <si>
    <t>Retail</t>
  </si>
  <si>
    <t>1007-4</t>
  </si>
  <si>
    <t>Stool Wheels</t>
  </si>
  <si>
    <t>MGM Grand</t>
  </si>
  <si>
    <t>Rodolfo Richings</t>
  </si>
  <si>
    <t>Sage</t>
  </si>
  <si>
    <t>M Resort</t>
  </si>
  <si>
    <t>Virgie O' Mullan</t>
  </si>
  <si>
    <t>White</t>
  </si>
  <si>
    <t>Mandalay Bay</t>
  </si>
  <si>
    <t>Rubin Flippelli</t>
  </si>
  <si>
    <t>1002-0</t>
  </si>
  <si>
    <t>Swivel Chair</t>
  </si>
  <si>
    <t>Planet Hollywood</t>
  </si>
  <si>
    <t>Reece McCorkell</t>
  </si>
  <si>
    <t>Malynda Pawels</t>
  </si>
  <si>
    <t>1003-4</t>
  </si>
  <si>
    <t>Lowback Wheels</t>
  </si>
  <si>
    <t>The Venetian</t>
  </si>
  <si>
    <t>Enrica Callear</t>
  </si>
  <si>
    <t>1005-0</t>
  </si>
  <si>
    <t>Folding Chair</t>
  </si>
  <si>
    <t>1004-5</t>
  </si>
  <si>
    <t>Padded Wheels</t>
  </si>
  <si>
    <t>Allure</t>
  </si>
  <si>
    <t>Gottfried Dufton</t>
  </si>
  <si>
    <t>The Cosmopolitan</t>
  </si>
  <si>
    <t>Mirelle Perrelle</t>
  </si>
  <si>
    <t>Encore</t>
  </si>
  <si>
    <t>Britney Josowitz</t>
  </si>
  <si>
    <t>Kory Cubbinelli</t>
  </si>
  <si>
    <t>Shelden McAster</t>
  </si>
  <si>
    <t>Chart</t>
  </si>
  <si>
    <t>Columns</t>
  </si>
  <si>
    <t>Filter Fields</t>
  </si>
  <si>
    <t>Filter Values</t>
  </si>
  <si>
    <t>Filter Items</t>
  </si>
  <si>
    <t>Filter Text</t>
  </si>
  <si>
    <t>Column Labels</t>
  </si>
  <si>
    <t>Grand Total</t>
  </si>
  <si>
    <t>Row Labels</t>
  </si>
  <si>
    <t>Regular Pivot Table &amp; Pivot Chart</t>
  </si>
  <si>
    <t>Slicer</t>
  </si>
  <si>
    <t>Pivot Table</t>
  </si>
  <si>
    <t>Pivot Chart</t>
  </si>
  <si>
    <t>Units Sold</t>
  </si>
  <si>
    <t>Filters</t>
  </si>
  <si>
    <t>Dropdown List</t>
  </si>
  <si>
    <t>Linked Textbox</t>
  </si>
  <si>
    <t>PIVOTBY with Chart &amp; Dynamic Grid Slicer</t>
  </si>
  <si>
    <t>Dynamic Grid Slicer</t>
  </si>
  <si>
    <t>Grid Pivot (PIVOTBY)</t>
  </si>
  <si>
    <t>Dynamic Grid Slicers</t>
  </si>
  <si>
    <t>Source Data</t>
  </si>
  <si>
    <t>Summary Report with PIVOTBY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</si>
</sst>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7" x14ac:knownFonts="1">
    <font>
      <sz val="11"/>
      <color theme="1"/>
      <name val="Aptos Narrow"/>
      <family val="2"/>
      <scheme val="minor"/>
    </font>
    <font>
      <sz val="11"/>
      <color theme="1"/>
      <name val="Aptos Narrow"/>
      <family val="2"/>
      <scheme val="minor"/>
    </font>
    <font>
      <b/>
      <sz val="11"/>
      <color theme="1"/>
      <name val="Aptos Narrow"/>
      <family val="2"/>
      <scheme val="minor"/>
    </font>
    <font>
      <b/>
      <sz val="16"/>
      <color theme="1"/>
      <name val="Aptos Display"/>
      <family val="2"/>
      <scheme val="major"/>
    </font>
    <font>
      <b/>
      <sz val="12"/>
      <color rgb="FFE97132"/>
      <name val="Aptos Narrow"/>
      <family val="2"/>
      <scheme val="minor"/>
    </font>
    <font>
      <sz val="11"/>
      <color theme="7"/>
      <name val="Aptos Narrow"/>
      <family val="2"/>
      <scheme val="minor"/>
    </font>
    <font>
      <b/>
      <sz val="11"/>
      <color theme="7"/>
      <name val="Aptos Narrow"/>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s>
  <borders count="5">
    <border>
      <left/>
      <right/>
      <top/>
      <bottom/>
      <diagonal/>
    </border>
    <border>
      <left/>
      <right/>
      <top/>
      <bottom style="thin">
        <color theme="7"/>
      </bottom>
      <diagonal/>
    </border>
    <border>
      <left style="thin">
        <color theme="0" tint="-0.14996795556505021"/>
      </left>
      <right/>
      <top style="thin">
        <color theme="0" tint="-0.14996795556505021"/>
      </top>
      <bottom style="thin">
        <color theme="7"/>
      </bottom>
      <diagonal/>
    </border>
    <border>
      <left/>
      <right style="thin">
        <color theme="0" tint="-0.14993743705557422"/>
      </right>
      <top style="thin">
        <color theme="0" tint="-0.14996795556505021"/>
      </top>
      <bottom style="thin">
        <color theme="7"/>
      </bottom>
      <diagonal/>
    </border>
    <border>
      <left/>
      <right/>
      <top style="thin">
        <color theme="7"/>
      </top>
      <bottom/>
      <diagonal/>
    </border>
  </borders>
  <cellStyleXfs count="2">
    <xf numFmtId="0" fontId="0" fillId="0" borderId="0"/>
    <xf numFmtId="43" fontId="1" fillId="0" borderId="0" applyFont="0" applyFill="0" applyBorder="0" applyAlignment="0" applyProtection="0"/>
  </cellStyleXfs>
  <cellXfs count="26">
    <xf numFmtId="0" fontId="0" fillId="0" borderId="0" xfId="0"/>
    <xf numFmtId="14" fontId="0" fillId="0" borderId="0" xfId="0" applyNumberFormat="1"/>
    <xf numFmtId="0" fontId="3" fillId="2" borderId="1" xfId="0" applyFont="1" applyFill="1" applyBorder="1"/>
    <xf numFmtId="0" fontId="0" fillId="2" borderId="1" xfId="0" applyFill="1" applyBorder="1"/>
    <xf numFmtId="0" fontId="4" fillId="0" borderId="0" xfId="0" applyFont="1"/>
    <xf numFmtId="0" fontId="5" fillId="0" borderId="2" xfId="0" applyFont="1" applyBorder="1">
      <extLst>
        <ext xmlns:xfpb="http://schemas.microsoft.com/office/spreadsheetml/2022/featurepropertybag" uri="{C7286773-470A-42A8-94C5-96B5CB345126}">
          <xfpb:xfComplement i="0"/>
        </ext>
      </extLst>
    </xf>
    <xf numFmtId="0" fontId="2" fillId="0" borderId="3" xfId="0" applyFont="1" applyBorder="1" applyAlignment="1">
      <alignment vertical="center"/>
    </xf>
    <xf numFmtId="0" fontId="0" fillId="3" borderId="1" xfId="0" applyFill="1" applyBorder="1"/>
    <xf numFmtId="0" fontId="2" fillId="3" borderId="1" xfId="0" applyFont="1" applyFill="1" applyBorder="1"/>
    <xf numFmtId="0" fontId="2" fillId="0" borderId="4" xfId="0" applyFont="1" applyBorder="1"/>
    <xf numFmtId="3" fontId="0" fillId="0" borderId="4" xfId="1" applyNumberFormat="1" applyFont="1" applyBorder="1"/>
    <xf numFmtId="0" fontId="2" fillId="0" borderId="0" xfId="0" applyFont="1"/>
    <xf numFmtId="3" fontId="0" fillId="0" borderId="0" xfId="1" applyNumberFormat="1" applyFont="1" applyBorder="1"/>
    <xf numFmtId="0" fontId="2" fillId="0" borderId="1" xfId="0" applyFont="1" applyBorder="1"/>
    <xf numFmtId="3" fontId="0" fillId="0" borderId="1" xfId="1" applyNumberFormat="1" applyFont="1" applyBorder="1"/>
    <xf numFmtId="0" fontId="2" fillId="3" borderId="4" xfId="0" applyFont="1" applyFill="1" applyBorder="1"/>
    <xf numFmtId="3" fontId="2" fillId="3" borderId="4" xfId="0" applyNumberFormat="1" applyFont="1" applyFill="1" applyBorder="1"/>
    <xf numFmtId="0" fontId="2" fillId="2" borderId="0" xfId="0" applyFont="1" applyFill="1"/>
    <xf numFmtId="0" fontId="5" fillId="2" borderId="4" xfId="0" applyFont="1" applyFill="1" applyBorder="1">
      <extLst>
        <ext xmlns:xfpb="http://schemas.microsoft.com/office/spreadsheetml/2022/featurepropertybag" uri="{C7286773-470A-42A8-94C5-96B5CB345126}">
          <xfpb:xfComplement i="0"/>
        </ext>
      </extLst>
    </xf>
    <xf numFmtId="0" fontId="6" fillId="2" borderId="4" xfId="0" applyFont="1" applyFill="1" applyBorder="1"/>
    <xf numFmtId="0" fontId="6" fillId="2" borderId="0" xfId="0" applyFont="1" applyFill="1"/>
    <xf numFmtId="0" fontId="5" fillId="2" borderId="0" xfId="0" applyFont="1" applyFill="1">
      <extLst>
        <ext xmlns:xfpb="http://schemas.microsoft.com/office/spreadsheetml/2022/featurepropertybag" uri="{C7286773-470A-42A8-94C5-96B5CB345126}">
          <xfpb:xfComplement i="0"/>
        </ext>
      </extLst>
    </xf>
    <xf numFmtId="0" fontId="0" fillId="0" borderId="0" xfId="0" pivotButton="1"/>
    <xf numFmtId="0" fontId="0" fillId="0" borderId="0" xfId="0" applyAlignment="1">
      <alignment horizontal="left"/>
    </xf>
    <xf numFmtId="3" fontId="0" fillId="0" borderId="0" xfId="0" applyNumberFormat="1"/>
    <xf numFmtId="0" fontId="0" fillId="0" borderId="0" xfId="0">
      <extLst>
        <ext xmlns:xfpb="http://schemas.microsoft.com/office/spreadsheetml/2022/featurepropertybag" uri="{C7286773-470A-42A8-94C5-96B5CB345126}">
          <xfpb:xfComplement i="0"/>
        </ext>
      </extLst>
    </xf>
  </cellXfs>
  <cellStyles count="2">
    <cellStyle name="Comma" xfId="1" builtinId="3"/>
    <cellStyle name="Normal" xfId="0" builtinId="0"/>
  </cellStyles>
  <dxfs count="32">
    <dxf>
      <font>
        <b val="0"/>
        <i val="0"/>
        <color theme="0" tint="-0.34998626667073579"/>
      </font>
    </dxf>
    <dxf>
      <fill>
        <patternFill>
          <bgColor theme="0"/>
        </patternFill>
      </fill>
    </dxf>
    <dxf>
      <border>
        <right style="thin">
          <color theme="0" tint="-0.14996795556505021"/>
        </right>
        <vertical/>
        <horizontal/>
      </border>
    </dxf>
    <dxf>
      <border>
        <bottom style="thin">
          <color theme="0" tint="-0.14996795556505021"/>
        </bottom>
        <vertical/>
        <horizontal/>
      </border>
    </dxf>
    <dxf>
      <font>
        <color theme="0" tint="-0.34998626667073579"/>
      </font>
    </dxf>
    <dxf>
      <font>
        <color theme="0"/>
      </font>
      <fill>
        <patternFill patternType="none">
          <bgColor auto="1"/>
        </patternFill>
      </fill>
    </dxf>
    <dxf>
      <border>
        <left style="thin">
          <color theme="0" tint="-0.14996795556505021"/>
        </left>
        <vertical/>
        <horizontal/>
      </border>
    </dxf>
    <dxf>
      <font>
        <b val="0"/>
        <i val="0"/>
        <color theme="0" tint="-0.34998626667073579"/>
      </font>
    </dxf>
    <dxf>
      <fill>
        <patternFill>
          <bgColor theme="0"/>
        </patternFill>
      </fill>
    </dxf>
    <dxf>
      <border>
        <right style="thin">
          <color theme="0" tint="-0.14996795556505021"/>
        </right>
        <vertical/>
        <horizontal/>
      </border>
    </dxf>
    <dxf>
      <border>
        <bottom style="thin">
          <color theme="0" tint="-0.14996795556505021"/>
        </bottom>
        <vertical/>
        <horizontal/>
      </border>
    </dxf>
    <dxf>
      <font>
        <color theme="0" tint="-0.34998626667073579"/>
      </font>
    </dxf>
    <dxf>
      <font>
        <color theme="0"/>
      </font>
      <fill>
        <patternFill patternType="none">
          <bgColor auto="1"/>
        </patternFill>
      </fill>
    </dxf>
    <dxf>
      <border>
        <left style="thin">
          <color theme="0" tint="-0.14996795556505021"/>
        </left>
        <vertical/>
        <horizontal/>
      </border>
    </dxf>
    <dxf>
      <font>
        <b val="0"/>
        <i val="0"/>
        <color theme="0" tint="-0.34998626667073579"/>
      </font>
    </dxf>
    <dxf>
      <fill>
        <patternFill>
          <bgColor theme="0"/>
        </patternFill>
      </fill>
    </dxf>
    <dxf>
      <border>
        <right style="thin">
          <color theme="0" tint="-0.14996795556505021"/>
        </right>
        <vertical/>
        <horizontal/>
      </border>
    </dxf>
    <dxf>
      <border>
        <bottom style="thin">
          <color theme="0" tint="-0.14996795556505021"/>
        </bottom>
        <vertical/>
        <horizontal/>
      </border>
    </dxf>
    <dxf>
      <border>
        <bottom style="thin">
          <color theme="0" tint="-0.14996795556505021"/>
        </bottom>
        <vertical/>
        <horizontal/>
      </border>
    </dxf>
    <dxf>
      <font>
        <color theme="0" tint="-0.34998626667073579"/>
      </font>
    </dxf>
    <dxf>
      <font>
        <color theme="0"/>
      </font>
      <fill>
        <patternFill patternType="none">
          <bgColor auto="1"/>
        </patternFill>
      </fill>
    </dxf>
    <dxf>
      <border>
        <left style="thin">
          <color theme="0" tint="-0.14996795556505021"/>
        </left>
        <vertical/>
        <horizontal/>
      </border>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9" formatCode="m/d/yyyy"/>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11" Type="http://schemas.microsoft.com/office/2022/11/relationships/FeaturePropertyBag" Target="featurePropertyBag/featurePropertyBag.xml"/><Relationship Id="rId5" Type="http://schemas.openxmlformats.org/officeDocument/2006/relationships/pivotCacheDefinition" Target="pivotCache/pivotCacheDefinition1.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[Dynamic Grid Slicer for PIVOTBY.xlsx]Regular Pivot!PivotTable1</c:name>
    <c:fmtId val="1"/>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Units Sold by Color</a:t>
            </a:r>
          </a:p>
        </c:rich>
      </c:tx>
      <c:layout>
        <c:manualLayout>
          <c:xMode val="edge"/>
          <c:yMode val="edge"/>
          <c:x val="1.4367891513560788E-2"/>
          <c:y val="2.777777777777777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'Regular Pivot'!$C$5:$C$6</c:f>
              <c:strCache>
                <c:ptCount val="1"/>
                <c:pt idx="0">
                  <c:v>2022</c:v>
                </c:pt>
              </c:strCache>
            </c:strRef>
          </c:tx>
          <c:spPr>
            <a:solidFill>
              <a:schemeClr val="accent1"/>
            </a:solidFill>
            <a:ln>
              <a:noFill/>
            </a:ln>
            <a:effectLst/>
          </c:spPr>
          <c:invertIfNegative val="0"/>
          <c:cat>
            <c:strRef>
              <c:f>'Regular Pivot'!$B$7:$B$13</c:f>
              <c:strCache>
                <c:ptCount val="6"/>
                <c:pt idx="0">
                  <c:v>Black</c:v>
                </c:pt>
                <c:pt idx="1">
                  <c:v>Cherry</c:v>
                </c:pt>
                <c:pt idx="2">
                  <c:v>Grey</c:v>
                </c:pt>
                <c:pt idx="3">
                  <c:v>Sage</c:v>
                </c:pt>
                <c:pt idx="4">
                  <c:v>Walnut</c:v>
                </c:pt>
                <c:pt idx="5">
                  <c:v>White</c:v>
                </c:pt>
              </c:strCache>
            </c:strRef>
          </c:cat>
          <c:val>
            <c:numRef>
              <c:f>'Regular Pivot'!$C$7:$C$13</c:f>
              <c:numCache>
                <c:formatCode>#,##0</c:formatCode>
                <c:ptCount val="6"/>
                <c:pt idx="0">
                  <c:v>9298</c:v>
                </c:pt>
                <c:pt idx="1">
                  <c:v>6356</c:v>
                </c:pt>
                <c:pt idx="2">
                  <c:v>6642</c:v>
                </c:pt>
                <c:pt idx="3">
                  <c:v>8056</c:v>
                </c:pt>
                <c:pt idx="4">
                  <c:v>6398</c:v>
                </c:pt>
                <c:pt idx="5">
                  <c:v>5938</c:v>
                </c:pt>
              </c:numCache>
            </c:numRef>
          </c:val>
          <c:extLst>
            <c:ext xmlns:c16="http://schemas.microsoft.com/office/drawing/2014/chart" uri="{C3380CC4-5D6E-409C-BE32-E72D297353CC}">
              <c16:uniqueId val="{00000000-5757-4BA4-BB30-778FFB311063}"/>
            </c:ext>
          </c:extLst>
        </c:ser>
        <c:ser>
          <c:idx val="1"/>
          <c:order val="1"/>
          <c:tx>
            <c:strRef>
              <c:f>'Regular Pivot'!$D$5:$D$6</c:f>
              <c:strCache>
                <c:ptCount val="1"/>
                <c:pt idx="0">
                  <c:v>2023</c:v>
                </c:pt>
              </c:strCache>
            </c:strRef>
          </c:tx>
          <c:spPr>
            <a:solidFill>
              <a:schemeClr val="accent2"/>
            </a:solidFill>
            <a:ln>
              <a:noFill/>
            </a:ln>
            <a:effectLst/>
          </c:spPr>
          <c:invertIfNegative val="0"/>
          <c:cat>
            <c:strRef>
              <c:f>'Regular Pivot'!$B$7:$B$13</c:f>
              <c:strCache>
                <c:ptCount val="6"/>
                <c:pt idx="0">
                  <c:v>Black</c:v>
                </c:pt>
                <c:pt idx="1">
                  <c:v>Cherry</c:v>
                </c:pt>
                <c:pt idx="2">
                  <c:v>Grey</c:v>
                </c:pt>
                <c:pt idx="3">
                  <c:v>Sage</c:v>
                </c:pt>
                <c:pt idx="4">
                  <c:v>Walnut</c:v>
                </c:pt>
                <c:pt idx="5">
                  <c:v>White</c:v>
                </c:pt>
              </c:strCache>
            </c:strRef>
          </c:cat>
          <c:val>
            <c:numRef>
              <c:f>'Regular Pivot'!$D$7:$D$13</c:f>
              <c:numCache>
                <c:formatCode>#,##0</c:formatCode>
                <c:ptCount val="6"/>
                <c:pt idx="0">
                  <c:v>10331</c:v>
                </c:pt>
                <c:pt idx="1">
                  <c:v>7884</c:v>
                </c:pt>
                <c:pt idx="2">
                  <c:v>5847</c:v>
                </c:pt>
                <c:pt idx="3">
                  <c:v>6182</c:v>
                </c:pt>
                <c:pt idx="4">
                  <c:v>6618</c:v>
                </c:pt>
                <c:pt idx="5">
                  <c:v>6757</c:v>
                </c:pt>
              </c:numCache>
            </c:numRef>
          </c:val>
          <c:extLst>
            <c:ext xmlns:c16="http://schemas.microsoft.com/office/drawing/2014/chart" uri="{C3380CC4-5D6E-409C-BE32-E72D297353CC}">
              <c16:uniqueId val="{00000001-5757-4BA4-BB30-778FFB311063}"/>
            </c:ext>
          </c:extLst>
        </c:ser>
        <c:dLbls>
          <c:showLegendKey val="0"/>
          <c:showVal val="0"/>
          <c:showCatName val="0"/>
          <c:showSerName val="0"/>
          <c:showPercent val="0"/>
          <c:showBubbleSize val="0"/>
        </c:dLbls>
        <c:gapWidth val="219"/>
        <c:overlap val="-27"/>
        <c:axId val="388472384"/>
        <c:axId val="288573024"/>
      </c:barChart>
      <c:catAx>
        <c:axId val="388472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8573024"/>
        <c:crosses val="autoZero"/>
        <c:auto val="1"/>
        <c:lblAlgn val="ctr"/>
        <c:lblOffset val="100"/>
        <c:noMultiLvlLbl val="0"/>
      </c:catAx>
      <c:valAx>
        <c:axId val="2885730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88472384"/>
        <c:crosses val="autoZero"/>
        <c:crossBetween val="between"/>
      </c:valAx>
      <c:spPr>
        <a:noFill/>
        <a:ln>
          <a:noFill/>
        </a:ln>
        <a:effectLst/>
      </c:spPr>
    </c:plotArea>
    <c:legend>
      <c:legendPos val="t"/>
      <c:layout>
        <c:manualLayout>
          <c:xMode val="edge"/>
          <c:yMode val="edge"/>
          <c:x val="2.5689413823272094E-2"/>
          <c:y val="0.10502658798855817"/>
          <c:w val="0.18751006124234471"/>
          <c:h val="6.887803310300498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75000"/>
                    <a:lumOff val="25000"/>
                  </a:schemeClr>
                </a:solidFill>
                <a:latin typeface="+mn-lt"/>
                <a:ea typeface="+mn-ea"/>
                <a:cs typeface="+mn-cs"/>
              </a:defRPr>
            </a:pPr>
            <a:r>
              <a:rPr lang="en-US">
                <a:solidFill>
                  <a:schemeClr val="tx1">
                    <a:lumMod val="75000"/>
                    <a:lumOff val="25000"/>
                  </a:schemeClr>
                </a:solidFill>
              </a:rPr>
              <a:t>Units Sold by Color</a:t>
            </a:r>
          </a:p>
        </c:rich>
      </c:tx>
      <c:layout>
        <c:manualLayout>
          <c:xMode val="edge"/>
          <c:yMode val="edge"/>
          <c:x val="2.8256780402449676E-2"/>
          <c:y val="2.00200200200200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75000"/>
                  <a:lumOff val="25000"/>
                </a:schemeClr>
              </a:solidFill>
              <a:latin typeface="+mn-lt"/>
              <a:ea typeface="+mn-ea"/>
              <a:cs typeface="+mn-cs"/>
            </a:defRPr>
          </a:pPr>
          <a:endParaRPr lang="en-US"/>
        </a:p>
      </c:txPr>
    </c:title>
    <c:autoTitleDeleted val="0"/>
    <c:plotArea>
      <c:layout>
        <c:manualLayout>
          <c:layoutTarget val="inner"/>
          <c:xMode val="edge"/>
          <c:yMode val="edge"/>
          <c:x val="0.11096981627296588"/>
          <c:y val="0.20254055389992226"/>
          <c:w val="0.85847462817147857"/>
          <c:h val="0.53889986292689185"/>
        </c:manualLayout>
      </c:layout>
      <c:barChart>
        <c:barDir val="col"/>
        <c:grouping val="clustered"/>
        <c:varyColors val="0"/>
        <c:ser>
          <c:idx val="0"/>
          <c:order val="0"/>
          <c:tx>
            <c:strRef>
              <c:f>'Dynamic Grid Slicer'!$C$5</c:f>
              <c:strCache>
                <c:ptCount val="1"/>
                <c:pt idx="0">
                  <c:v>2022</c:v>
                </c:pt>
              </c:strCache>
            </c:strRef>
          </c:tx>
          <c:spPr>
            <a:solidFill>
              <a:schemeClr val="accent1"/>
            </a:solidFill>
            <a:ln>
              <a:noFill/>
            </a:ln>
            <a:effectLst/>
          </c:spPr>
          <c:invertIfNegative val="0"/>
          <c:cat>
            <c:strRef>
              <c:f>'Dynamic Grid Slicer'!$B$6:$B$11</c:f>
              <c:strCache>
                <c:ptCount val="6"/>
                <c:pt idx="0">
                  <c:v>Black</c:v>
                </c:pt>
                <c:pt idx="1">
                  <c:v>Cherry</c:v>
                </c:pt>
                <c:pt idx="2">
                  <c:v>Grey</c:v>
                </c:pt>
                <c:pt idx="3">
                  <c:v>Sage</c:v>
                </c:pt>
                <c:pt idx="4">
                  <c:v>Walnut</c:v>
                </c:pt>
                <c:pt idx="5">
                  <c:v>White</c:v>
                </c:pt>
              </c:strCache>
            </c:strRef>
          </c:cat>
          <c:val>
            <c:numRef>
              <c:f>'Dynamic Grid Slicer'!$C$6:$C$11</c:f>
              <c:numCache>
                <c:formatCode>#,##0</c:formatCode>
                <c:ptCount val="6"/>
                <c:pt idx="0">
                  <c:v>4009</c:v>
                </c:pt>
                <c:pt idx="1">
                  <c:v>3843</c:v>
                </c:pt>
                <c:pt idx="2">
                  <c:v>3014</c:v>
                </c:pt>
                <c:pt idx="3">
                  <c:v>3307</c:v>
                </c:pt>
                <c:pt idx="4">
                  <c:v>3221</c:v>
                </c:pt>
                <c:pt idx="5">
                  <c:v>3091</c:v>
                </c:pt>
              </c:numCache>
            </c:numRef>
          </c:val>
          <c:extLst>
            <c:ext xmlns:c16="http://schemas.microsoft.com/office/drawing/2014/chart" uri="{C3380CC4-5D6E-409C-BE32-E72D297353CC}">
              <c16:uniqueId val="{00000000-63C3-4EB6-84B6-4EEA0A7B38B2}"/>
            </c:ext>
          </c:extLst>
        </c:ser>
        <c:ser>
          <c:idx val="1"/>
          <c:order val="1"/>
          <c:tx>
            <c:strRef>
              <c:f>'Dynamic Grid Slicer'!$D$5</c:f>
              <c:strCache>
                <c:ptCount val="1"/>
                <c:pt idx="0">
                  <c:v>2023</c:v>
                </c:pt>
              </c:strCache>
            </c:strRef>
          </c:tx>
          <c:spPr>
            <a:solidFill>
              <a:schemeClr val="accent2"/>
            </a:solidFill>
            <a:ln>
              <a:noFill/>
            </a:ln>
            <a:effectLst/>
          </c:spPr>
          <c:invertIfNegative val="0"/>
          <c:cat>
            <c:strRef>
              <c:f>'Dynamic Grid Slicer'!$B$6:$B$11</c:f>
              <c:strCache>
                <c:ptCount val="6"/>
                <c:pt idx="0">
                  <c:v>Black</c:v>
                </c:pt>
                <c:pt idx="1">
                  <c:v>Cherry</c:v>
                </c:pt>
                <c:pt idx="2">
                  <c:v>Grey</c:v>
                </c:pt>
                <c:pt idx="3">
                  <c:v>Sage</c:v>
                </c:pt>
                <c:pt idx="4">
                  <c:v>Walnut</c:v>
                </c:pt>
                <c:pt idx="5">
                  <c:v>White</c:v>
                </c:pt>
              </c:strCache>
            </c:strRef>
          </c:cat>
          <c:val>
            <c:numRef>
              <c:f>'Dynamic Grid Slicer'!$D$6:$D$11</c:f>
              <c:numCache>
                <c:formatCode>#,##0</c:formatCode>
                <c:ptCount val="6"/>
                <c:pt idx="0">
                  <c:v>4626</c:v>
                </c:pt>
                <c:pt idx="1">
                  <c:v>4258</c:v>
                </c:pt>
                <c:pt idx="2">
                  <c:v>2228</c:v>
                </c:pt>
                <c:pt idx="3">
                  <c:v>3026</c:v>
                </c:pt>
                <c:pt idx="4">
                  <c:v>2913</c:v>
                </c:pt>
                <c:pt idx="5">
                  <c:v>3340</c:v>
                </c:pt>
              </c:numCache>
            </c:numRef>
          </c:val>
          <c:extLst>
            <c:ext xmlns:c16="http://schemas.microsoft.com/office/drawing/2014/chart" uri="{C3380CC4-5D6E-409C-BE32-E72D297353CC}">
              <c16:uniqueId val="{00000001-63C3-4EB6-84B6-4EEA0A7B38B2}"/>
            </c:ext>
          </c:extLst>
        </c:ser>
        <c:dLbls>
          <c:showLegendKey val="0"/>
          <c:showVal val="0"/>
          <c:showCatName val="0"/>
          <c:showSerName val="0"/>
          <c:showPercent val="0"/>
          <c:showBubbleSize val="0"/>
        </c:dLbls>
        <c:gapWidth val="219"/>
        <c:overlap val="-27"/>
        <c:axId val="1720440784"/>
        <c:axId val="1611005600"/>
      </c:barChart>
      <c:catAx>
        <c:axId val="17204407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611005600"/>
        <c:crosses val="autoZero"/>
        <c:auto val="1"/>
        <c:lblAlgn val="ctr"/>
        <c:lblOffset val="100"/>
        <c:noMultiLvlLbl val="0"/>
      </c:catAx>
      <c:valAx>
        <c:axId val="1611005600"/>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720440784"/>
        <c:crosses val="autoZero"/>
        <c:crossBetween val="between"/>
      </c:valAx>
      <c:spPr>
        <a:noFill/>
        <a:ln>
          <a:noFill/>
        </a:ln>
        <a:effectLst/>
      </c:spPr>
    </c:plotArea>
    <c:legend>
      <c:legendPos val="t"/>
      <c:layout>
        <c:manualLayout>
          <c:xMode val="edge"/>
          <c:yMode val="edge"/>
          <c:x val="2.1022430388506312E-2"/>
          <c:y val="9.549047983846419E-2"/>
          <c:w val="0.27366551179662268"/>
          <c:h val="5.4945432468962864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75000"/>
                    <a:lumOff val="25000"/>
                  </a:schemeClr>
                </a:solidFill>
                <a:latin typeface="+mn-lt"/>
                <a:ea typeface="+mn-ea"/>
                <a:cs typeface="+mn-cs"/>
              </a:defRPr>
            </a:pPr>
            <a:r>
              <a:rPr lang="en-US">
                <a:solidFill>
                  <a:schemeClr val="tx1">
                    <a:lumMod val="75000"/>
                    <a:lumOff val="25000"/>
                  </a:schemeClr>
                </a:solidFill>
              </a:rPr>
              <a:t>Units Sold by Color</a:t>
            </a:r>
          </a:p>
        </c:rich>
      </c:tx>
      <c:layout>
        <c:manualLayout>
          <c:xMode val="edge"/>
          <c:yMode val="edge"/>
          <c:x val="2.8256780402449676E-2"/>
          <c:y val="2.00200200200200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75000"/>
                  <a:lumOff val="25000"/>
                </a:schemeClr>
              </a:solidFill>
              <a:latin typeface="+mn-lt"/>
              <a:ea typeface="+mn-ea"/>
              <a:cs typeface="+mn-cs"/>
            </a:defRPr>
          </a:pPr>
          <a:endParaRPr lang="en-US"/>
        </a:p>
      </c:txPr>
    </c:title>
    <c:autoTitleDeleted val="0"/>
    <c:plotArea>
      <c:layout>
        <c:manualLayout>
          <c:layoutTarget val="inner"/>
          <c:xMode val="edge"/>
          <c:yMode val="edge"/>
          <c:x val="0.11096981627296588"/>
          <c:y val="0.20254055389992226"/>
          <c:w val="0.85847462817147857"/>
          <c:h val="0.53889986292689185"/>
        </c:manualLayout>
      </c:layout>
      <c:barChart>
        <c:barDir val="col"/>
        <c:grouping val="clustered"/>
        <c:varyColors val="0"/>
        <c:ser>
          <c:idx val="0"/>
          <c:order val="0"/>
          <c:tx>
            <c:strRef>
              <c:f>'Multiple Grid Slicers'!$C$5</c:f>
              <c:strCache>
                <c:ptCount val="1"/>
                <c:pt idx="0">
                  <c:v>2022</c:v>
                </c:pt>
              </c:strCache>
            </c:strRef>
          </c:tx>
          <c:spPr>
            <a:solidFill>
              <a:schemeClr val="accent1"/>
            </a:solidFill>
            <a:ln>
              <a:noFill/>
            </a:ln>
            <a:effectLst/>
          </c:spPr>
          <c:invertIfNegative val="0"/>
          <c:cat>
            <c:strRef>
              <c:f>'Multiple Grid Slicers'!$B$6:$B$11</c:f>
              <c:strCache>
                <c:ptCount val="6"/>
                <c:pt idx="0">
                  <c:v>Black</c:v>
                </c:pt>
                <c:pt idx="1">
                  <c:v>Cherry</c:v>
                </c:pt>
                <c:pt idx="2">
                  <c:v>Grey</c:v>
                </c:pt>
                <c:pt idx="3">
                  <c:v>Sage</c:v>
                </c:pt>
                <c:pt idx="4">
                  <c:v>Walnut</c:v>
                </c:pt>
                <c:pt idx="5">
                  <c:v>White</c:v>
                </c:pt>
              </c:strCache>
            </c:strRef>
          </c:cat>
          <c:val>
            <c:numRef>
              <c:f>'Multiple Grid Slicers'!$C$6:$C$11</c:f>
              <c:numCache>
                <c:formatCode>#,##0</c:formatCode>
                <c:ptCount val="6"/>
                <c:pt idx="0">
                  <c:v>1013</c:v>
                </c:pt>
                <c:pt idx="1">
                  <c:v>768</c:v>
                </c:pt>
                <c:pt idx="2">
                  <c:v>709</c:v>
                </c:pt>
                <c:pt idx="3">
                  <c:v>959</c:v>
                </c:pt>
                <c:pt idx="4">
                  <c:v>1040</c:v>
                </c:pt>
                <c:pt idx="5">
                  <c:v>518</c:v>
                </c:pt>
              </c:numCache>
            </c:numRef>
          </c:val>
          <c:extLst>
            <c:ext xmlns:c16="http://schemas.microsoft.com/office/drawing/2014/chart" uri="{C3380CC4-5D6E-409C-BE32-E72D297353CC}">
              <c16:uniqueId val="{00000000-130A-45C8-B5AC-2509717FBF9A}"/>
            </c:ext>
          </c:extLst>
        </c:ser>
        <c:ser>
          <c:idx val="1"/>
          <c:order val="1"/>
          <c:tx>
            <c:strRef>
              <c:f>'Multiple Grid Slicers'!$D$5</c:f>
              <c:strCache>
                <c:ptCount val="1"/>
                <c:pt idx="0">
                  <c:v>2023</c:v>
                </c:pt>
              </c:strCache>
            </c:strRef>
          </c:tx>
          <c:spPr>
            <a:solidFill>
              <a:schemeClr val="accent2"/>
            </a:solidFill>
            <a:ln>
              <a:noFill/>
            </a:ln>
            <a:effectLst/>
          </c:spPr>
          <c:invertIfNegative val="0"/>
          <c:cat>
            <c:strRef>
              <c:f>'Multiple Grid Slicers'!$B$6:$B$11</c:f>
              <c:strCache>
                <c:ptCount val="6"/>
                <c:pt idx="0">
                  <c:v>Black</c:v>
                </c:pt>
                <c:pt idx="1">
                  <c:v>Cherry</c:v>
                </c:pt>
                <c:pt idx="2">
                  <c:v>Grey</c:v>
                </c:pt>
                <c:pt idx="3">
                  <c:v>Sage</c:v>
                </c:pt>
                <c:pt idx="4">
                  <c:v>Walnut</c:v>
                </c:pt>
                <c:pt idx="5">
                  <c:v>White</c:v>
                </c:pt>
              </c:strCache>
            </c:strRef>
          </c:cat>
          <c:val>
            <c:numRef>
              <c:f>'Multiple Grid Slicers'!$D$6:$D$11</c:f>
              <c:numCache>
                <c:formatCode>#,##0</c:formatCode>
                <c:ptCount val="6"/>
                <c:pt idx="0">
                  <c:v>1360</c:v>
                </c:pt>
                <c:pt idx="1">
                  <c:v>1562</c:v>
                </c:pt>
                <c:pt idx="2">
                  <c:v>444</c:v>
                </c:pt>
                <c:pt idx="3">
                  <c:v>1118</c:v>
                </c:pt>
                <c:pt idx="4">
                  <c:v>543</c:v>
                </c:pt>
                <c:pt idx="5">
                  <c:v>1231</c:v>
                </c:pt>
              </c:numCache>
            </c:numRef>
          </c:val>
          <c:extLst>
            <c:ext xmlns:c16="http://schemas.microsoft.com/office/drawing/2014/chart" uri="{C3380CC4-5D6E-409C-BE32-E72D297353CC}">
              <c16:uniqueId val="{00000001-130A-45C8-B5AC-2509717FBF9A}"/>
            </c:ext>
          </c:extLst>
        </c:ser>
        <c:dLbls>
          <c:showLegendKey val="0"/>
          <c:showVal val="0"/>
          <c:showCatName val="0"/>
          <c:showSerName val="0"/>
          <c:showPercent val="0"/>
          <c:showBubbleSize val="0"/>
        </c:dLbls>
        <c:gapWidth val="219"/>
        <c:overlap val="-27"/>
        <c:axId val="1720440784"/>
        <c:axId val="1611005600"/>
      </c:barChart>
      <c:catAx>
        <c:axId val="17204407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611005600"/>
        <c:crosses val="autoZero"/>
        <c:auto val="1"/>
        <c:lblAlgn val="ctr"/>
        <c:lblOffset val="100"/>
        <c:noMultiLvlLbl val="0"/>
      </c:catAx>
      <c:valAx>
        <c:axId val="1611005600"/>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720440784"/>
        <c:crosses val="autoZero"/>
        <c:crossBetween val="between"/>
      </c:valAx>
      <c:spPr>
        <a:noFill/>
        <a:ln>
          <a:noFill/>
        </a:ln>
        <a:effectLst/>
      </c:spPr>
    </c:plotArea>
    <c:legend>
      <c:legendPos val="t"/>
      <c:layout>
        <c:manualLayout>
          <c:xMode val="edge"/>
          <c:yMode val="edge"/>
          <c:x val="2.1022430388506312E-2"/>
          <c:y val="9.549047983846419E-2"/>
          <c:w val="0.27366551179662268"/>
          <c:h val="5.4945432468962864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rngSlicerField"/><Relationship Id="rId1" Type="http://schemas.openxmlformats.org/officeDocument/2006/relationships/chart" Target="../charts/chart2.xml"/><Relationship Id="rId5" Type="http://schemas.openxmlformats.org/officeDocument/2006/relationships/image" Target="../media/image2.png"/><Relationship Id="rId4" Type="http://schemas.openxmlformats.org/officeDocument/2006/relationships/hyperlink" Target="#'Dynamic Grid Slicer'!rngSlicerItems"/></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7" Type="http://schemas.openxmlformats.org/officeDocument/2006/relationships/hyperlink" Target="#'Multiple Grid Slicers'!rngSlicerField2"/><Relationship Id="rId2" Type="http://schemas.openxmlformats.org/officeDocument/2006/relationships/hyperlink" Target="#rngSlicerField"/><Relationship Id="rId1" Type="http://schemas.openxmlformats.org/officeDocument/2006/relationships/chart" Target="../charts/chart3.xml"/><Relationship Id="rId6" Type="http://schemas.openxmlformats.org/officeDocument/2006/relationships/hyperlink" Target="#'Multiple Grid Slicers'!rngSlicerItems2"/><Relationship Id="rId5" Type="http://schemas.openxmlformats.org/officeDocument/2006/relationships/image" Target="../media/image2.png"/><Relationship Id="rId4" Type="http://schemas.openxmlformats.org/officeDocument/2006/relationships/hyperlink" Target="#rngSlicerItems"/></Relationships>
</file>

<file path=xl/drawings/drawing1.xml><?xml version="1.0" encoding="utf-8"?>
<xdr:wsDr xmlns:xdr="http://schemas.openxmlformats.org/drawingml/2006/spreadsheetDrawing" xmlns:a="http://schemas.openxmlformats.org/drawingml/2006/main">
  <xdr:twoCellAnchor>
    <xdr:from>
      <xdr:col>5</xdr:col>
      <xdr:colOff>12700</xdr:colOff>
      <xdr:row>3</xdr:row>
      <xdr:rowOff>152400</xdr:rowOff>
    </xdr:from>
    <xdr:to>
      <xdr:col>12</xdr:col>
      <xdr:colOff>317500</xdr:colOff>
      <xdr:row>20</xdr:row>
      <xdr:rowOff>133350</xdr:rowOff>
    </xdr:to>
    <xdr:graphicFrame macro="">
      <xdr:nvGraphicFramePr>
        <xdr:cNvPr id="2" name="Chart 1">
          <a:extLst>
            <a:ext uri="{FF2B5EF4-FFF2-40B4-BE49-F238E27FC236}">
              <a16:creationId xmlns:a16="http://schemas.microsoft.com/office/drawing/2014/main" id="{D815258E-91A6-1EA5-75B3-EFCA11AE80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13</xdr:col>
      <xdr:colOff>63500</xdr:colOff>
      <xdr:row>3</xdr:row>
      <xdr:rowOff>155575</xdr:rowOff>
    </xdr:from>
    <xdr:to>
      <xdr:col>16</xdr:col>
      <xdr:colOff>73025</xdr:colOff>
      <xdr:row>13</xdr:row>
      <xdr:rowOff>3810</xdr:rowOff>
    </xdr:to>
    <mc:AlternateContent xmlns:mc="http://schemas.openxmlformats.org/markup-compatibility/2006" xmlns:a14="http://schemas.microsoft.com/office/drawing/2010/main">
      <mc:Choice Requires="a14">
        <xdr:graphicFrame macro="">
          <xdr:nvGraphicFramePr>
            <xdr:cNvPr id="3" name="Qtr">
              <a:extLst>
                <a:ext uri="{FF2B5EF4-FFF2-40B4-BE49-F238E27FC236}">
                  <a16:creationId xmlns:a16="http://schemas.microsoft.com/office/drawing/2014/main" id="{3A525312-0118-6567-9085-0EB030DD24AB}"/>
                </a:ext>
              </a:extLst>
            </xdr:cNvPr>
            <xdr:cNvGraphicFramePr/>
          </xdr:nvGraphicFramePr>
          <xdr:xfrm>
            <a:off x="0" y="0"/>
            <a:ext cx="0" cy="0"/>
          </xdr:xfrm>
          <a:graphic>
            <a:graphicData uri="http://schemas.microsoft.com/office/drawing/2010/slicer">
              <sle:slicer xmlns:sle="http://schemas.microsoft.com/office/drawing/2010/slicer" name="Qtr"/>
            </a:graphicData>
          </a:graphic>
        </xdr:graphicFrame>
      </mc:Choice>
      <mc:Fallback xmlns="">
        <xdr:sp macro="" textlink="">
          <xdr:nvSpPr>
            <xdr:cNvPr id="0" name=""/>
            <xdr:cNvSpPr>
              <a:spLocks noTextEdit="1"/>
            </xdr:cNvSpPr>
          </xdr:nvSpPr>
          <xdr:spPr>
            <a:xfrm>
              <a:off x="8264525" y="948055"/>
              <a:ext cx="1836420" cy="175323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5</xdr:col>
      <xdr:colOff>41909</xdr:colOff>
      <xdr:row>4</xdr:row>
      <xdr:rowOff>4762</xdr:rowOff>
    </xdr:from>
    <xdr:to>
      <xdr:col>12</xdr:col>
      <xdr:colOff>320040</xdr:colOff>
      <xdr:row>20</xdr:row>
      <xdr:rowOff>72390</xdr:rowOff>
    </xdr:to>
    <xdr:graphicFrame macro="">
      <xdr:nvGraphicFramePr>
        <xdr:cNvPr id="2" name="Chart 1">
          <a:extLst>
            <a:ext uri="{FF2B5EF4-FFF2-40B4-BE49-F238E27FC236}">
              <a16:creationId xmlns:a16="http://schemas.microsoft.com/office/drawing/2014/main" id="{778CAF19-F07E-4335-BE0C-C99060DE8F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15</xdr:col>
      <xdr:colOff>3816</xdr:colOff>
      <xdr:row>4</xdr:row>
      <xdr:rowOff>66679</xdr:rowOff>
    </xdr:from>
    <xdr:to>
      <xdr:col>15</xdr:col>
      <xdr:colOff>156196</xdr:colOff>
      <xdr:row>4</xdr:row>
      <xdr:rowOff>224774</xdr:rowOff>
    </xdr:to>
    <xdr:pic>
      <xdr:nvPicPr>
        <xdr:cNvPr id="3" name="Picture 2">
          <a:hlinkClick xmlns:r="http://schemas.openxmlformats.org/officeDocument/2006/relationships" r:id="rId2" tooltip="Click twice to open dropdown"/>
          <a:extLst>
            <a:ext uri="{FF2B5EF4-FFF2-40B4-BE49-F238E27FC236}">
              <a16:creationId xmlns:a16="http://schemas.microsoft.com/office/drawing/2014/main" id="{77AA740F-014F-41B5-8C22-3724A7C3BAEE}"/>
            </a:ext>
          </a:extLst>
        </xdr:cNvPr>
        <xdr:cNvPicPr>
          <a:picLocks noChangeAspect="1"/>
        </xdr:cNvPicPr>
      </xdr:nvPicPr>
      <xdr:blipFill>
        <a:blip xmlns:r="http://schemas.openxmlformats.org/officeDocument/2006/relationships" r:embed="rId3"/>
        <a:stretch>
          <a:fillRect/>
        </a:stretch>
      </xdr:blipFill>
      <xdr:spPr>
        <a:xfrm>
          <a:off x="9422136" y="927739"/>
          <a:ext cx="152380" cy="158095"/>
        </a:xfrm>
        <a:prstGeom prst="rect">
          <a:avLst/>
        </a:prstGeom>
      </xdr:spPr>
    </xdr:pic>
    <xdr:clientData/>
  </xdr:twoCellAnchor>
  <xdr:twoCellAnchor editAs="oneCell">
    <xdr:from>
      <xdr:col>13</xdr:col>
      <xdr:colOff>15242</xdr:colOff>
      <xdr:row>4</xdr:row>
      <xdr:rowOff>41916</xdr:rowOff>
    </xdr:from>
    <xdr:to>
      <xdr:col>13</xdr:col>
      <xdr:colOff>156342</xdr:colOff>
      <xdr:row>4</xdr:row>
      <xdr:rowOff>186690</xdr:rowOff>
    </xdr:to>
    <xdr:pic>
      <xdr:nvPicPr>
        <xdr:cNvPr id="4" name="Picture 3">
          <a:hlinkClick xmlns:r="http://schemas.openxmlformats.org/officeDocument/2006/relationships" r:id="rId4" tooltip="Click and press spacebar to (un)check all."/>
          <a:extLst>
            <a:ext uri="{FF2B5EF4-FFF2-40B4-BE49-F238E27FC236}">
              <a16:creationId xmlns:a16="http://schemas.microsoft.com/office/drawing/2014/main" id="{86F597C8-7585-4DD7-8106-E97E68675C08}"/>
            </a:ext>
          </a:extLst>
        </xdr:cNvPr>
        <xdr:cNvPicPr>
          <a:picLocks noChangeAspect="1"/>
        </xdr:cNvPicPr>
      </xdr:nvPicPr>
      <xdr:blipFill>
        <a:blip xmlns:r="http://schemas.openxmlformats.org/officeDocument/2006/relationships" r:embed="rId5"/>
        <a:stretch>
          <a:fillRect/>
        </a:stretch>
      </xdr:blipFill>
      <xdr:spPr>
        <a:xfrm>
          <a:off x="7917182" y="902976"/>
          <a:ext cx="148720" cy="139059"/>
        </a:xfrm>
        <a:prstGeom prst="rect">
          <a:avLst/>
        </a:prstGeom>
      </xdr:spPr>
    </xdr:pic>
    <xdr:clientData/>
  </xdr:twoCellAnchor>
</xdr:wsDr>
</file>

<file path=xl/drawings/drawing3.xml><?xml version="1.0" encoding="utf-8"?>
<c:userShapes xmlns:c="http://schemas.openxmlformats.org/drawingml/2006/chart">
  <cdr:relSizeAnchor xmlns:cdr="http://schemas.openxmlformats.org/drawingml/2006/chartDrawing">
    <cdr:from>
      <cdr:x>0.02351</cdr:x>
      <cdr:y>0.85104</cdr:y>
    </cdr:from>
    <cdr:to>
      <cdr:x>0.97288</cdr:x>
      <cdr:y>1</cdr:y>
    </cdr:to>
    <cdr:sp macro="" textlink="'Dynamic Grid Slicer'!$X$6">
      <cdr:nvSpPr>
        <cdr:cNvPr id="3" name="TextBox 2">
          <a:extLst xmlns:a="http://schemas.openxmlformats.org/drawingml/2006/main">
            <a:ext uri="{FF2B5EF4-FFF2-40B4-BE49-F238E27FC236}">
              <a16:creationId xmlns:a16="http://schemas.microsoft.com/office/drawing/2014/main" id="{E6FCD9B2-DEF9-C24A-7D16-248A0B700731}"/>
            </a:ext>
          </a:extLst>
        </cdr:cNvPr>
        <cdr:cNvSpPr txBox="1"/>
      </cdr:nvSpPr>
      <cdr:spPr>
        <a:xfrm xmlns:a="http://schemas.openxmlformats.org/drawingml/2006/main">
          <a:off x="123826" y="3319463"/>
          <a:ext cx="5000625" cy="5810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9FA40715-7947-415E-A0B2-03510851C4E7}" type="TxLink">
            <a:rPr lang="en-US" sz="1000" b="0" i="0" u="none" strike="noStrike">
              <a:solidFill>
                <a:schemeClr val="tx1">
                  <a:lumMod val="50000"/>
                  <a:lumOff val="50000"/>
                </a:schemeClr>
              </a:solidFill>
              <a:latin typeface="Aptos Narrow"/>
            </a:rPr>
            <a:pPr/>
            <a:t>Filtered for Qtr: Q1, Q2</a:t>
          </a:fld>
          <a:endParaRPr lang="en-US" sz="1000">
            <a:solidFill>
              <a:schemeClr val="tx1">
                <a:lumMod val="50000"/>
                <a:lumOff val="50000"/>
              </a:schemeClr>
            </a:solidFill>
          </a:endParaRPr>
        </a:p>
      </cdr:txBody>
    </cdr:sp>
  </cdr:relSizeAnchor>
</c:userShapes>
</file>

<file path=xl/drawings/drawing4.xml><?xml version="1.0" encoding="utf-8"?>
<xdr:wsDr xmlns:xdr="http://schemas.openxmlformats.org/drawingml/2006/spreadsheetDrawing" xmlns:a="http://schemas.openxmlformats.org/drawingml/2006/main">
  <xdr:twoCellAnchor>
    <xdr:from>
      <xdr:col>5</xdr:col>
      <xdr:colOff>41909</xdr:colOff>
      <xdr:row>4</xdr:row>
      <xdr:rowOff>4762</xdr:rowOff>
    </xdr:from>
    <xdr:to>
      <xdr:col>12</xdr:col>
      <xdr:colOff>320040</xdr:colOff>
      <xdr:row>20</xdr:row>
      <xdr:rowOff>72390</xdr:rowOff>
    </xdr:to>
    <xdr:graphicFrame macro="">
      <xdr:nvGraphicFramePr>
        <xdr:cNvPr id="2" name="Chart 1">
          <a:extLst>
            <a:ext uri="{FF2B5EF4-FFF2-40B4-BE49-F238E27FC236}">
              <a16:creationId xmlns:a16="http://schemas.microsoft.com/office/drawing/2014/main" id="{5794F3A5-A234-41C3-A214-8B2CB668EE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15</xdr:col>
      <xdr:colOff>3816</xdr:colOff>
      <xdr:row>4</xdr:row>
      <xdr:rowOff>66679</xdr:rowOff>
    </xdr:from>
    <xdr:to>
      <xdr:col>15</xdr:col>
      <xdr:colOff>156196</xdr:colOff>
      <xdr:row>4</xdr:row>
      <xdr:rowOff>224774</xdr:rowOff>
    </xdr:to>
    <xdr:pic>
      <xdr:nvPicPr>
        <xdr:cNvPr id="3" name="Picture 2">
          <a:hlinkClick xmlns:r="http://schemas.openxmlformats.org/officeDocument/2006/relationships" r:id="rId2" tooltip="Click twice to open dropdown"/>
          <a:extLst>
            <a:ext uri="{FF2B5EF4-FFF2-40B4-BE49-F238E27FC236}">
              <a16:creationId xmlns:a16="http://schemas.microsoft.com/office/drawing/2014/main" id="{335113B1-7285-4829-8122-10290439462E}"/>
            </a:ext>
          </a:extLst>
        </xdr:cNvPr>
        <xdr:cNvPicPr>
          <a:picLocks noChangeAspect="1"/>
        </xdr:cNvPicPr>
      </xdr:nvPicPr>
      <xdr:blipFill>
        <a:blip xmlns:r="http://schemas.openxmlformats.org/officeDocument/2006/relationships" r:embed="rId3"/>
        <a:stretch>
          <a:fillRect/>
        </a:stretch>
      </xdr:blipFill>
      <xdr:spPr>
        <a:xfrm>
          <a:off x="9357366" y="923929"/>
          <a:ext cx="152380" cy="158095"/>
        </a:xfrm>
        <a:prstGeom prst="rect">
          <a:avLst/>
        </a:prstGeom>
      </xdr:spPr>
    </xdr:pic>
    <xdr:clientData/>
  </xdr:twoCellAnchor>
  <xdr:twoCellAnchor editAs="oneCell">
    <xdr:from>
      <xdr:col>13</xdr:col>
      <xdr:colOff>19052</xdr:colOff>
      <xdr:row>4</xdr:row>
      <xdr:rowOff>41917</xdr:rowOff>
    </xdr:from>
    <xdr:to>
      <xdr:col>13</xdr:col>
      <xdr:colOff>182863</xdr:colOff>
      <xdr:row>4</xdr:row>
      <xdr:rowOff>186679</xdr:rowOff>
    </xdr:to>
    <xdr:pic>
      <xdr:nvPicPr>
        <xdr:cNvPr id="4" name="Picture 3">
          <a:hlinkClick xmlns:r="http://schemas.openxmlformats.org/officeDocument/2006/relationships" r:id="rId4" tooltip="Click and press spacebar to (un)check all."/>
          <a:extLst>
            <a:ext uri="{FF2B5EF4-FFF2-40B4-BE49-F238E27FC236}">
              <a16:creationId xmlns:a16="http://schemas.microsoft.com/office/drawing/2014/main" id="{A7035E7B-3B83-468D-8CB2-969E7BA24FF8}"/>
            </a:ext>
          </a:extLst>
        </xdr:cNvPr>
        <xdr:cNvPicPr>
          <a:picLocks noChangeAspect="1"/>
        </xdr:cNvPicPr>
      </xdr:nvPicPr>
      <xdr:blipFill>
        <a:blip xmlns:r="http://schemas.openxmlformats.org/officeDocument/2006/relationships" r:embed="rId5"/>
        <a:stretch>
          <a:fillRect/>
        </a:stretch>
      </xdr:blipFill>
      <xdr:spPr>
        <a:xfrm>
          <a:off x="7920992" y="902977"/>
          <a:ext cx="152381" cy="142857"/>
        </a:xfrm>
        <a:prstGeom prst="rect">
          <a:avLst/>
        </a:prstGeom>
      </xdr:spPr>
    </xdr:pic>
    <xdr:clientData/>
  </xdr:twoCellAnchor>
  <xdr:oneCellAnchor>
    <xdr:from>
      <xdr:col>16</xdr:col>
      <xdr:colOff>41913</xdr:colOff>
      <xdr:row>4</xdr:row>
      <xdr:rowOff>35940</xdr:rowOff>
    </xdr:from>
    <xdr:ext cx="152381" cy="142857"/>
    <xdr:pic>
      <xdr:nvPicPr>
        <xdr:cNvPr id="5" name="Picture 4">
          <a:hlinkClick xmlns:r="http://schemas.openxmlformats.org/officeDocument/2006/relationships" r:id="rId6" tooltip="Click and press spacebar to (un)check all."/>
          <a:extLst>
            <a:ext uri="{FF2B5EF4-FFF2-40B4-BE49-F238E27FC236}">
              <a16:creationId xmlns:a16="http://schemas.microsoft.com/office/drawing/2014/main" id="{9338502E-23A9-4703-9033-EF3FFE441798}"/>
            </a:ext>
          </a:extLst>
        </xdr:cNvPr>
        <xdr:cNvPicPr>
          <a:picLocks noChangeAspect="1"/>
        </xdr:cNvPicPr>
      </xdr:nvPicPr>
      <xdr:blipFill>
        <a:blip xmlns:r="http://schemas.openxmlformats.org/officeDocument/2006/relationships" r:embed="rId5"/>
        <a:stretch>
          <a:fillRect/>
        </a:stretch>
      </xdr:blipFill>
      <xdr:spPr>
        <a:xfrm>
          <a:off x="9757413" y="897000"/>
          <a:ext cx="152381" cy="142857"/>
        </a:xfrm>
        <a:prstGeom prst="rect">
          <a:avLst/>
        </a:prstGeom>
      </xdr:spPr>
    </xdr:pic>
    <xdr:clientData/>
  </xdr:oneCellAnchor>
  <xdr:twoCellAnchor editAs="oneCell">
    <xdr:from>
      <xdr:col>18</xdr:col>
      <xdr:colOff>3816</xdr:colOff>
      <xdr:row>4</xdr:row>
      <xdr:rowOff>68584</xdr:rowOff>
    </xdr:from>
    <xdr:to>
      <xdr:col>18</xdr:col>
      <xdr:colOff>156196</xdr:colOff>
      <xdr:row>4</xdr:row>
      <xdr:rowOff>224774</xdr:rowOff>
    </xdr:to>
    <xdr:pic>
      <xdr:nvPicPr>
        <xdr:cNvPr id="7" name="Picture 6">
          <a:hlinkClick xmlns:r="http://schemas.openxmlformats.org/officeDocument/2006/relationships" r:id="rId7" tooltip="Click twice to open dropdown"/>
          <a:extLst>
            <a:ext uri="{FF2B5EF4-FFF2-40B4-BE49-F238E27FC236}">
              <a16:creationId xmlns:a16="http://schemas.microsoft.com/office/drawing/2014/main" id="{B3832D68-DD42-F8F4-D8E4-94C5ACC3FBF3}"/>
            </a:ext>
          </a:extLst>
        </xdr:cNvPr>
        <xdr:cNvPicPr>
          <a:picLocks noChangeAspect="1"/>
        </xdr:cNvPicPr>
      </xdr:nvPicPr>
      <xdr:blipFill>
        <a:blip xmlns:r="http://schemas.openxmlformats.org/officeDocument/2006/relationships" r:embed="rId3"/>
        <a:stretch>
          <a:fillRect/>
        </a:stretch>
      </xdr:blipFill>
      <xdr:spPr>
        <a:xfrm>
          <a:off x="11014716" y="929644"/>
          <a:ext cx="152380" cy="156190"/>
        </a:xfrm>
        <a:prstGeom prst="rect">
          <a:avLst/>
        </a:prstGeom>
      </xdr:spPr>
    </xdr:pic>
    <xdr:clientData/>
  </xdr:twoCellAnchor>
</xdr:wsDr>
</file>

<file path=xl/drawings/drawing5.xml><?xml version="1.0" encoding="utf-8"?>
<c:userShapes xmlns:c="http://schemas.openxmlformats.org/drawingml/2006/chart">
  <cdr:relSizeAnchor xmlns:cdr="http://schemas.openxmlformats.org/drawingml/2006/chartDrawing">
    <cdr:from>
      <cdr:x>0.02351</cdr:x>
      <cdr:y>0.85104</cdr:y>
    </cdr:from>
    <cdr:to>
      <cdr:x>0.97288</cdr:x>
      <cdr:y>1</cdr:y>
    </cdr:to>
    <cdr:sp macro="" textlink="'Multiple Grid Slicers'!$AB$6">
      <cdr:nvSpPr>
        <cdr:cNvPr id="3" name="TextBox 2">
          <a:extLst xmlns:a="http://schemas.openxmlformats.org/drawingml/2006/main">
            <a:ext uri="{FF2B5EF4-FFF2-40B4-BE49-F238E27FC236}">
              <a16:creationId xmlns:a16="http://schemas.microsoft.com/office/drawing/2014/main" id="{E6FCD9B2-DEF9-C24A-7D16-248A0B700731}"/>
            </a:ext>
          </a:extLst>
        </cdr:cNvPr>
        <cdr:cNvSpPr txBox="1"/>
      </cdr:nvSpPr>
      <cdr:spPr>
        <a:xfrm xmlns:a="http://schemas.openxmlformats.org/drawingml/2006/main">
          <a:off x="123826" y="3319463"/>
          <a:ext cx="5000625" cy="5810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9FA40715-7947-415E-A0B2-03510851C4E7}" type="TxLink">
            <a:rPr lang="en-US" sz="1000" b="0" i="0" u="none" strike="noStrike">
              <a:solidFill>
                <a:schemeClr val="tx1">
                  <a:lumMod val="50000"/>
                  <a:lumOff val="50000"/>
                </a:schemeClr>
              </a:solidFill>
              <a:latin typeface="Aptos Narrow"/>
            </a:rPr>
            <a:pPr/>
            <a:t>Filtered for Qtr: Q1, Q2</a:t>
          </a:fld>
          <a:endParaRPr lang="en-US" sz="1000">
            <a:solidFill>
              <a:schemeClr val="tx1">
                <a:lumMod val="50000"/>
                <a:lumOff val="50000"/>
              </a:schemeClr>
            </a:solidFill>
          </a:endParaRPr>
        </a:p>
      </cdr:txBody>
    </cdr:sp>
  </cdr:relSizeAnchor>
</c:userShape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n Acampora" refreshedDate="45268.336711226853" createdVersion="8" refreshedVersion="8" minRefreshableVersion="3" recordCount="967" xr:uid="{A6E42CB1-EBE0-46C2-8FB2-6FF8A4C15E5D}">
  <cacheSource type="worksheet">
    <worksheetSource name="tblOrders"/>
  </cacheSource>
  <cacheFields count="14">
    <cacheField name="Order ID" numFmtId="0">
      <sharedItems containsSemiMixedTypes="0" containsString="0" containsNumber="1" containsInteger="1" minValue="51784" maxValue="52750"/>
    </cacheField>
    <cacheField name="Customer Name" numFmtId="0">
      <sharedItems/>
    </cacheField>
    <cacheField name="Rep Name" numFmtId="0">
      <sharedItems/>
    </cacheField>
    <cacheField name="Order Date" numFmtId="14">
      <sharedItems containsSemiMixedTypes="0" containsNonDate="0" containsDate="1" containsString="0" minDate="2022-01-02T00:00:00" maxDate="2024-01-01T00:00:00"/>
    </cacheField>
    <cacheField name="Mo No." numFmtId="0">
      <sharedItems containsSemiMixedTypes="0" containsString="0" containsNumber="1" containsInteger="1" minValue="1" maxValue="12"/>
    </cacheField>
    <cacheField name="Month" numFmtId="0">
      <sharedItems/>
    </cacheField>
    <cacheField name="Qtr" numFmtId="0">
      <sharedItems count="4">
        <s v="Q1"/>
        <s v="Q2"/>
        <s v="Q3"/>
        <s v="Q4"/>
      </sharedItems>
    </cacheField>
    <cacheField name="Year" numFmtId="0">
      <sharedItems containsSemiMixedTypes="0" containsString="0" containsNumber="1" containsInteger="1" minValue="2022" maxValue="2023" count="2">
        <n v="2022"/>
        <n v="2023"/>
      </sharedItems>
    </cacheField>
    <cacheField name="Product ID" numFmtId="0">
      <sharedItems/>
    </cacheField>
    <cacheField name="Product Name" numFmtId="0">
      <sharedItems count="11">
        <s v="Comfort Wheels"/>
        <s v="Highback Chair"/>
        <s v="Comfort Plus"/>
        <s v="Lowback Chair"/>
        <s v="Stool"/>
        <s v="Padded Chair"/>
        <s v="Stool Wheels"/>
        <s v="Swivel Chair"/>
        <s v="Lowback Wheels"/>
        <s v="Folding Chair"/>
        <s v="Padded Wheels"/>
      </sharedItems>
    </cacheField>
    <cacheField name="Color" numFmtId="0">
      <sharedItems count="6">
        <s v="Walnut"/>
        <s v="Black"/>
        <s v="Grey"/>
        <s v="Cherry"/>
        <s v="Sage"/>
        <s v="White"/>
      </sharedItems>
    </cacheField>
    <cacheField name="Source" numFmtId="0">
      <sharedItems/>
    </cacheField>
    <cacheField name="Ordered" numFmtId="0">
      <sharedItems containsSemiMixedTypes="0" containsString="0" containsNumber="1" containsInteger="1" minValue="20" maxValue="252"/>
    </cacheField>
    <cacheField name="Delivered" numFmtId="0">
      <sharedItems containsSemiMixedTypes="0" containsString="0" containsNumber="1" containsInteger="1" minValue="14" maxValue="150"/>
    </cacheField>
  </cacheFields>
  <extLst>
    <ext xmlns:x14="http://schemas.microsoft.com/office/spreadsheetml/2009/9/main" uri="{725AE2AE-9491-48be-B2B4-4EB974FC3084}">
      <x14:pivotCacheDefinition pivotCacheId="1745315982"/>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67">
  <r>
    <n v="51784"/>
    <s v="Caesars Palace"/>
    <s v="Yetta Klulisek"/>
    <d v="2022-01-02T00:00:00"/>
    <n v="1"/>
    <s v="01-Jan"/>
    <x v="0"/>
    <x v="0"/>
    <s v="1006-5"/>
    <x v="0"/>
    <x v="0"/>
    <s v="Online"/>
    <n v="75"/>
    <n v="75"/>
  </r>
  <r>
    <n v="51785"/>
    <s v="The Palazzo"/>
    <s v="Derek Tristram"/>
    <d v="2022-01-03T00:00:00"/>
    <n v="1"/>
    <s v="01-Jan"/>
    <x v="0"/>
    <x v="0"/>
    <s v="1001-0"/>
    <x v="1"/>
    <x v="0"/>
    <s v="Online"/>
    <n v="117"/>
    <n v="87"/>
  </r>
  <r>
    <n v="51786"/>
    <s v="Wynn"/>
    <s v="Danell Spurnier"/>
    <d v="2022-01-03T00:00:00"/>
    <n v="1"/>
    <s v="01-Jan"/>
    <x v="0"/>
    <x v="0"/>
    <s v="1006-0"/>
    <x v="2"/>
    <x v="1"/>
    <s v="Online"/>
    <n v="66"/>
    <n v="66"/>
  </r>
  <r>
    <n v="51787"/>
    <s v="Bellagio"/>
    <s v="Barnard Fausch"/>
    <d v="2022-01-03T00:00:00"/>
    <n v="1"/>
    <s v="01-Jan"/>
    <x v="0"/>
    <x v="0"/>
    <s v="1003-0"/>
    <x v="3"/>
    <x v="1"/>
    <s v="Online"/>
    <n v="21"/>
    <n v="21"/>
  </r>
  <r>
    <n v="51788"/>
    <s v="Aria Resort"/>
    <s v="Nydia Boreham"/>
    <d v="2022-01-04T00:00:00"/>
    <n v="1"/>
    <s v="01-Jan"/>
    <x v="0"/>
    <x v="0"/>
    <s v="1007-0"/>
    <x v="4"/>
    <x v="2"/>
    <s v="Online"/>
    <n v="131"/>
    <n v="90"/>
  </r>
  <r>
    <n v="51789"/>
    <s v="Caesars Palace"/>
    <s v="Yetta Klulisek"/>
    <d v="2022-01-05T00:00:00"/>
    <n v="1"/>
    <s v="01-Jan"/>
    <x v="0"/>
    <x v="0"/>
    <s v="1006-0"/>
    <x v="2"/>
    <x v="2"/>
    <s v="Online"/>
    <n v="37"/>
    <n v="37"/>
  </r>
  <r>
    <n v="51790"/>
    <s v="Tropicana"/>
    <s v="Wadsworth Dyet"/>
    <d v="2022-01-06T00:00:00"/>
    <n v="1"/>
    <s v="01-Jan"/>
    <x v="0"/>
    <x v="0"/>
    <s v="1006-5"/>
    <x v="0"/>
    <x v="1"/>
    <s v="Direct"/>
    <n v="67"/>
    <n v="67"/>
  </r>
  <r>
    <n v="51791"/>
    <s v="New York-New York"/>
    <s v="Pacorro Vesque"/>
    <d v="2022-01-06T00:00:00"/>
    <n v="1"/>
    <s v="01-Jan"/>
    <x v="0"/>
    <x v="0"/>
    <s v="1004-0"/>
    <x v="5"/>
    <x v="3"/>
    <s v="Retail"/>
    <n v="81"/>
    <n v="60"/>
  </r>
  <r>
    <n v="51792"/>
    <s v="Bellagio"/>
    <s v="Barnard Fausch"/>
    <d v="2022-01-07T00:00:00"/>
    <n v="1"/>
    <s v="01-Jan"/>
    <x v="0"/>
    <x v="0"/>
    <s v="1007-4"/>
    <x v="6"/>
    <x v="3"/>
    <s v="Direct"/>
    <n v="140"/>
    <n v="102"/>
  </r>
  <r>
    <n v="51793"/>
    <s v="MGM Grand"/>
    <s v="Rodolfo Richings"/>
    <d v="2022-01-08T00:00:00"/>
    <n v="1"/>
    <s v="01-Jan"/>
    <x v="0"/>
    <x v="0"/>
    <s v="1006-0"/>
    <x v="2"/>
    <x v="3"/>
    <s v="Online"/>
    <n v="28"/>
    <n v="28"/>
  </r>
  <r>
    <n v="51794"/>
    <s v="MGM Grand"/>
    <s v="Rodolfo Richings"/>
    <d v="2022-01-08T00:00:00"/>
    <n v="1"/>
    <s v="01-Jan"/>
    <x v="0"/>
    <x v="0"/>
    <s v="1003-0"/>
    <x v="3"/>
    <x v="4"/>
    <s v="Online"/>
    <n v="42"/>
    <n v="42"/>
  </r>
  <r>
    <n v="51795"/>
    <s v="M Resort"/>
    <s v="Virgie O' Mullan"/>
    <d v="2022-01-08T00:00:00"/>
    <n v="1"/>
    <s v="01-Jan"/>
    <x v="0"/>
    <x v="0"/>
    <s v="1007-0"/>
    <x v="4"/>
    <x v="5"/>
    <s v="Retail"/>
    <n v="69"/>
    <n v="66"/>
  </r>
  <r>
    <n v="51796"/>
    <s v="Mandalay Bay"/>
    <s v="Rubin Flippelli"/>
    <d v="2022-01-08T00:00:00"/>
    <n v="1"/>
    <s v="01-Jan"/>
    <x v="0"/>
    <x v="0"/>
    <s v="1002-0"/>
    <x v="7"/>
    <x v="5"/>
    <s v="Retail"/>
    <n v="89"/>
    <n v="85"/>
  </r>
  <r>
    <n v="51797"/>
    <s v="Wynn"/>
    <s v="Danell Spurnier"/>
    <d v="2022-01-08T00:00:00"/>
    <n v="1"/>
    <s v="01-Jan"/>
    <x v="0"/>
    <x v="0"/>
    <s v="1006-5"/>
    <x v="0"/>
    <x v="5"/>
    <s v="Online"/>
    <n v="120"/>
    <n v="120"/>
  </r>
  <r>
    <n v="51798"/>
    <s v="The Palazzo"/>
    <s v="Derek Tristram"/>
    <d v="2022-01-09T00:00:00"/>
    <n v="1"/>
    <s v="01-Jan"/>
    <x v="0"/>
    <x v="0"/>
    <s v="1003-0"/>
    <x v="3"/>
    <x v="5"/>
    <s v="Online"/>
    <n v="93"/>
    <n v="93"/>
  </r>
  <r>
    <n v="51799"/>
    <s v="Planet Hollywood"/>
    <s v="Reece McCorkell"/>
    <d v="2022-01-09T00:00:00"/>
    <n v="1"/>
    <s v="01-Jan"/>
    <x v="0"/>
    <x v="0"/>
    <s v="1006-0"/>
    <x v="2"/>
    <x v="1"/>
    <s v="Online"/>
    <n v="95"/>
    <n v="95"/>
  </r>
  <r>
    <n v="51800"/>
    <s v="MGM Grand"/>
    <s v="Rodolfo Richings"/>
    <d v="2022-01-11T00:00:00"/>
    <n v="1"/>
    <s v="01-Jan"/>
    <x v="0"/>
    <x v="0"/>
    <s v="1006-5"/>
    <x v="0"/>
    <x v="2"/>
    <s v="Retail"/>
    <n v="22"/>
    <n v="22"/>
  </r>
  <r>
    <n v="51801"/>
    <s v="MGM Grand"/>
    <s v="Malynda Pawels"/>
    <d v="2022-01-11T00:00:00"/>
    <n v="1"/>
    <s v="01-Jan"/>
    <x v="0"/>
    <x v="0"/>
    <s v="1003-4"/>
    <x v="8"/>
    <x v="3"/>
    <s v="Online"/>
    <n v="92"/>
    <n v="75"/>
  </r>
  <r>
    <n v="51802"/>
    <s v="Mandalay Bay"/>
    <s v="Rubin Flippelli"/>
    <d v="2022-01-12T00:00:00"/>
    <n v="1"/>
    <s v="01-Jan"/>
    <x v="0"/>
    <x v="0"/>
    <s v="1003-0"/>
    <x v="3"/>
    <x v="4"/>
    <s v="Online"/>
    <n v="76"/>
    <n v="76"/>
  </r>
  <r>
    <n v="51803"/>
    <s v="The Venetian"/>
    <s v="Enrica Callear"/>
    <d v="2022-01-14T00:00:00"/>
    <n v="1"/>
    <s v="01-Jan"/>
    <x v="0"/>
    <x v="0"/>
    <s v="1004-0"/>
    <x v="5"/>
    <x v="5"/>
    <s v="Online"/>
    <n v="119"/>
    <n v="111"/>
  </r>
  <r>
    <n v="51804"/>
    <s v="Tropicana"/>
    <s v="Wadsworth Dyet"/>
    <d v="2022-01-15T00:00:00"/>
    <n v="1"/>
    <s v="01-Jan"/>
    <x v="0"/>
    <x v="0"/>
    <s v="1005-0"/>
    <x v="9"/>
    <x v="0"/>
    <s v="Online"/>
    <n v="21"/>
    <n v="14"/>
  </r>
  <r>
    <n v="51805"/>
    <s v="Bellagio"/>
    <s v="Barnard Fausch"/>
    <d v="2022-01-17T00:00:00"/>
    <n v="1"/>
    <s v="01-Jan"/>
    <x v="0"/>
    <x v="0"/>
    <s v="1004-5"/>
    <x v="10"/>
    <x v="0"/>
    <s v="Online"/>
    <n v="127"/>
    <n v="127"/>
  </r>
  <r>
    <n v="51806"/>
    <s v="Wynn"/>
    <s v="Danell Spurnier"/>
    <d v="2022-01-17T00:00:00"/>
    <n v="1"/>
    <s v="01-Jan"/>
    <x v="0"/>
    <x v="0"/>
    <s v="1004-0"/>
    <x v="5"/>
    <x v="5"/>
    <s v="Online"/>
    <n v="99"/>
    <n v="79"/>
  </r>
  <r>
    <n v="51807"/>
    <s v="Allure"/>
    <s v="Gottfried Dufton"/>
    <d v="2022-01-20T00:00:00"/>
    <n v="1"/>
    <s v="01-Jan"/>
    <x v="0"/>
    <x v="0"/>
    <s v="1003-0"/>
    <x v="3"/>
    <x v="2"/>
    <s v="Online"/>
    <n v="23"/>
    <n v="23"/>
  </r>
  <r>
    <n v="51808"/>
    <s v="The Palazzo"/>
    <s v="Derek Tristram"/>
    <d v="2022-01-21T00:00:00"/>
    <n v="1"/>
    <s v="01-Jan"/>
    <x v="0"/>
    <x v="0"/>
    <s v="1006-0"/>
    <x v="2"/>
    <x v="0"/>
    <s v="Online"/>
    <n v="83"/>
    <n v="83"/>
  </r>
  <r>
    <n v="51809"/>
    <s v="The Palazzo"/>
    <s v="Derek Tristram"/>
    <d v="2022-01-21T00:00:00"/>
    <n v="1"/>
    <s v="01-Jan"/>
    <x v="0"/>
    <x v="0"/>
    <s v="1003-4"/>
    <x v="8"/>
    <x v="1"/>
    <s v="Online"/>
    <n v="125"/>
    <n v="95"/>
  </r>
  <r>
    <n v="51810"/>
    <s v="Caesars Palace"/>
    <s v="Yetta Klulisek"/>
    <d v="2022-01-22T00:00:00"/>
    <n v="1"/>
    <s v="01-Jan"/>
    <x v="0"/>
    <x v="0"/>
    <s v="1007-4"/>
    <x v="6"/>
    <x v="3"/>
    <s v="Online"/>
    <n v="103"/>
    <n v="70"/>
  </r>
  <r>
    <n v="51811"/>
    <s v="The Cosmopolitan"/>
    <s v="Mirelle Perrelle"/>
    <d v="2022-01-22T00:00:00"/>
    <n v="1"/>
    <s v="01-Jan"/>
    <x v="0"/>
    <x v="0"/>
    <s v="1006-0"/>
    <x v="2"/>
    <x v="1"/>
    <s v="Direct"/>
    <n v="98"/>
    <n v="98"/>
  </r>
  <r>
    <n v="51812"/>
    <s v="Planet Hollywood"/>
    <s v="Reece McCorkell"/>
    <d v="2022-01-24T00:00:00"/>
    <n v="1"/>
    <s v="01-Jan"/>
    <x v="0"/>
    <x v="0"/>
    <s v="1003-4"/>
    <x v="8"/>
    <x v="2"/>
    <s v="Online"/>
    <n v="82"/>
    <n v="80"/>
  </r>
  <r>
    <n v="51813"/>
    <s v="The Venetian"/>
    <s v="Enrica Callear"/>
    <d v="2022-01-25T00:00:00"/>
    <n v="1"/>
    <s v="01-Jan"/>
    <x v="0"/>
    <x v="0"/>
    <s v="1003-0"/>
    <x v="3"/>
    <x v="5"/>
    <s v="Retail"/>
    <n v="145"/>
    <n v="145"/>
  </r>
  <r>
    <n v="51814"/>
    <s v="The Cosmopolitan"/>
    <s v="Mirelle Perrelle"/>
    <d v="2022-01-26T00:00:00"/>
    <n v="1"/>
    <s v="01-Jan"/>
    <x v="0"/>
    <x v="0"/>
    <s v="1003-4"/>
    <x v="8"/>
    <x v="4"/>
    <s v="Retail"/>
    <n v="140"/>
    <n v="130"/>
  </r>
  <r>
    <n v="51815"/>
    <s v="MGM Grand"/>
    <s v="Malynda Pawels"/>
    <d v="2022-01-26T00:00:00"/>
    <n v="1"/>
    <s v="01-Jan"/>
    <x v="0"/>
    <x v="0"/>
    <s v="1007-0"/>
    <x v="4"/>
    <x v="0"/>
    <s v="Retail"/>
    <n v="62"/>
    <n v="50"/>
  </r>
  <r>
    <n v="51816"/>
    <s v="Bellagio"/>
    <s v="Barnard Fausch"/>
    <d v="2022-01-27T00:00:00"/>
    <n v="1"/>
    <s v="01-Jan"/>
    <x v="0"/>
    <x v="0"/>
    <s v="1004-5"/>
    <x v="10"/>
    <x v="4"/>
    <s v="Online"/>
    <n v="101"/>
    <n v="101"/>
  </r>
  <r>
    <n v="51817"/>
    <s v="Aria Resort"/>
    <s v="Nydia Boreham"/>
    <d v="2022-01-28T00:00:00"/>
    <n v="1"/>
    <s v="01-Jan"/>
    <x v="0"/>
    <x v="0"/>
    <s v="1006-5"/>
    <x v="0"/>
    <x v="5"/>
    <s v="Online"/>
    <n v="33"/>
    <n v="33"/>
  </r>
  <r>
    <n v="51818"/>
    <s v="The Cosmopolitan"/>
    <s v="Mirelle Perrelle"/>
    <d v="2022-01-29T00:00:00"/>
    <n v="1"/>
    <s v="01-Jan"/>
    <x v="0"/>
    <x v="0"/>
    <s v="1007-0"/>
    <x v="4"/>
    <x v="1"/>
    <s v="Online"/>
    <n v="115"/>
    <n v="84"/>
  </r>
  <r>
    <n v="51819"/>
    <s v="The Palazzo"/>
    <s v="Derek Tristram"/>
    <d v="2022-01-29T00:00:00"/>
    <n v="1"/>
    <s v="01-Jan"/>
    <x v="0"/>
    <x v="0"/>
    <s v="1007-4"/>
    <x v="6"/>
    <x v="0"/>
    <s v="Retail"/>
    <n v="25"/>
    <n v="23"/>
  </r>
  <r>
    <n v="51820"/>
    <s v="The Palazzo"/>
    <s v="Derek Tristram"/>
    <d v="2022-01-29T00:00:00"/>
    <n v="1"/>
    <s v="01-Jan"/>
    <x v="0"/>
    <x v="0"/>
    <s v="1007-0"/>
    <x v="4"/>
    <x v="3"/>
    <s v="Online"/>
    <n v="146"/>
    <n v="118"/>
  </r>
  <r>
    <n v="51821"/>
    <s v="Planet Hollywood"/>
    <s v="Reece McCorkell"/>
    <d v="2022-01-31T00:00:00"/>
    <n v="1"/>
    <s v="01-Jan"/>
    <x v="0"/>
    <x v="0"/>
    <s v="1004-5"/>
    <x v="10"/>
    <x v="0"/>
    <s v="Online"/>
    <n v="138"/>
    <n v="138"/>
  </r>
  <r>
    <n v="51822"/>
    <s v="Planet Hollywood"/>
    <s v="Reece McCorkell"/>
    <d v="2022-01-31T00:00:00"/>
    <n v="1"/>
    <s v="01-Jan"/>
    <x v="0"/>
    <x v="0"/>
    <s v="1007-0"/>
    <x v="4"/>
    <x v="5"/>
    <s v="Online"/>
    <n v="117"/>
    <n v="78"/>
  </r>
  <r>
    <n v="51823"/>
    <s v="The Palazzo"/>
    <s v="Derek Tristram"/>
    <d v="2022-02-01T00:00:00"/>
    <n v="2"/>
    <s v="02-Feb"/>
    <x v="0"/>
    <x v="0"/>
    <s v="1006-0"/>
    <x v="2"/>
    <x v="0"/>
    <s v="Retail"/>
    <n v="106"/>
    <n v="106"/>
  </r>
  <r>
    <n v="51824"/>
    <s v="Aria Resort"/>
    <s v="Nydia Boreham"/>
    <d v="2022-02-02T00:00:00"/>
    <n v="2"/>
    <s v="02-Feb"/>
    <x v="0"/>
    <x v="0"/>
    <s v="1004-0"/>
    <x v="5"/>
    <x v="5"/>
    <s v="Retail"/>
    <n v="96"/>
    <n v="90"/>
  </r>
  <r>
    <n v="51825"/>
    <s v="New York-New York"/>
    <s v="Pacorro Vesque"/>
    <d v="2022-02-04T00:00:00"/>
    <n v="2"/>
    <s v="02-Feb"/>
    <x v="0"/>
    <x v="0"/>
    <s v="1004-0"/>
    <x v="5"/>
    <x v="4"/>
    <s v="Online"/>
    <n v="47"/>
    <n v="35"/>
  </r>
  <r>
    <n v="51826"/>
    <s v="Allure"/>
    <s v="Gottfried Dufton"/>
    <d v="2022-02-04T00:00:00"/>
    <n v="2"/>
    <s v="02-Feb"/>
    <x v="0"/>
    <x v="0"/>
    <s v="1002-0"/>
    <x v="7"/>
    <x v="0"/>
    <s v="Online"/>
    <n v="60"/>
    <n v="43"/>
  </r>
  <r>
    <n v="51827"/>
    <s v="Mandalay Bay"/>
    <s v="Rubin Flippelli"/>
    <d v="2022-02-05T00:00:00"/>
    <n v="2"/>
    <s v="02-Feb"/>
    <x v="0"/>
    <x v="0"/>
    <s v="1006-0"/>
    <x v="2"/>
    <x v="1"/>
    <s v="Online"/>
    <n v="124"/>
    <n v="124"/>
  </r>
  <r>
    <n v="51828"/>
    <s v="The Palazzo"/>
    <s v="Derek Tristram"/>
    <d v="2022-02-06T00:00:00"/>
    <n v="2"/>
    <s v="02-Feb"/>
    <x v="0"/>
    <x v="0"/>
    <s v="1004-0"/>
    <x v="5"/>
    <x v="2"/>
    <s v="Online"/>
    <n v="99"/>
    <n v="95"/>
  </r>
  <r>
    <n v="51829"/>
    <s v="Aria Resort"/>
    <s v="Nydia Boreham"/>
    <d v="2022-02-06T00:00:00"/>
    <n v="2"/>
    <s v="02-Feb"/>
    <x v="0"/>
    <x v="0"/>
    <s v="1001-0"/>
    <x v="1"/>
    <x v="4"/>
    <s v="Online"/>
    <n v="62"/>
    <n v="55"/>
  </r>
  <r>
    <n v="51830"/>
    <s v="The Cosmopolitan"/>
    <s v="Mirelle Perrelle"/>
    <d v="2022-02-07T00:00:00"/>
    <n v="2"/>
    <s v="02-Feb"/>
    <x v="0"/>
    <x v="0"/>
    <s v="1003-4"/>
    <x v="8"/>
    <x v="2"/>
    <s v="Online"/>
    <n v="43"/>
    <n v="32"/>
  </r>
  <r>
    <n v="51831"/>
    <s v="Planet Hollywood"/>
    <s v="Reece McCorkell"/>
    <d v="2022-02-07T00:00:00"/>
    <n v="2"/>
    <s v="02-Feb"/>
    <x v="0"/>
    <x v="0"/>
    <s v="1003-4"/>
    <x v="8"/>
    <x v="2"/>
    <s v="Online"/>
    <n v="116"/>
    <n v="85"/>
  </r>
  <r>
    <n v="51832"/>
    <s v="Allure"/>
    <s v="Gottfried Dufton"/>
    <d v="2022-02-08T00:00:00"/>
    <n v="2"/>
    <s v="02-Feb"/>
    <x v="0"/>
    <x v="0"/>
    <s v="1004-0"/>
    <x v="5"/>
    <x v="4"/>
    <s v="Retail"/>
    <n v="59"/>
    <n v="47"/>
  </r>
  <r>
    <n v="51833"/>
    <s v="Planet Hollywood"/>
    <s v="Reece McCorkell"/>
    <d v="2022-02-09T00:00:00"/>
    <n v="2"/>
    <s v="02-Feb"/>
    <x v="0"/>
    <x v="0"/>
    <s v="1005-0"/>
    <x v="9"/>
    <x v="5"/>
    <s v="Online"/>
    <n v="84"/>
    <n v="62"/>
  </r>
  <r>
    <n v="51834"/>
    <s v="M Resort"/>
    <s v="Virgie O' Mullan"/>
    <d v="2022-02-10T00:00:00"/>
    <n v="2"/>
    <s v="02-Feb"/>
    <x v="0"/>
    <x v="0"/>
    <s v="1004-5"/>
    <x v="10"/>
    <x v="1"/>
    <s v="Online"/>
    <n v="104"/>
    <n v="104"/>
  </r>
  <r>
    <n v="51835"/>
    <s v="Encore"/>
    <s v="Britney Josowitz"/>
    <d v="2022-02-11T00:00:00"/>
    <n v="2"/>
    <s v="02-Feb"/>
    <x v="0"/>
    <x v="0"/>
    <s v="1003-4"/>
    <x v="8"/>
    <x v="1"/>
    <s v="Retail"/>
    <n v="137"/>
    <n v="126"/>
  </r>
  <r>
    <n v="51836"/>
    <s v="Mandalay Bay"/>
    <s v="Rubin Flippelli"/>
    <d v="2022-02-11T00:00:00"/>
    <n v="2"/>
    <s v="02-Feb"/>
    <x v="0"/>
    <x v="0"/>
    <s v="1007-4"/>
    <x v="6"/>
    <x v="1"/>
    <s v="Online"/>
    <n v="133"/>
    <n v="129"/>
  </r>
  <r>
    <n v="51837"/>
    <s v="Mandalay Bay"/>
    <s v="Rubin Flippelli"/>
    <d v="2022-02-12T00:00:00"/>
    <n v="2"/>
    <s v="02-Feb"/>
    <x v="0"/>
    <x v="0"/>
    <s v="1007-4"/>
    <x v="6"/>
    <x v="1"/>
    <s v="Retail"/>
    <n v="89"/>
    <n v="63"/>
  </r>
  <r>
    <n v="51838"/>
    <s v="Encore"/>
    <s v="Britney Josowitz"/>
    <d v="2022-02-13T00:00:00"/>
    <n v="2"/>
    <s v="02-Feb"/>
    <x v="0"/>
    <x v="0"/>
    <s v="1001-0"/>
    <x v="1"/>
    <x v="0"/>
    <s v="Online"/>
    <n v="139"/>
    <n v="135"/>
  </r>
  <r>
    <n v="51839"/>
    <s v="The Venetian"/>
    <s v="Enrica Callear"/>
    <d v="2022-02-13T00:00:00"/>
    <n v="2"/>
    <s v="02-Feb"/>
    <x v="0"/>
    <x v="0"/>
    <s v="1006-5"/>
    <x v="0"/>
    <x v="5"/>
    <s v="Retail"/>
    <n v="42"/>
    <n v="42"/>
  </r>
  <r>
    <n v="51840"/>
    <s v="The Venetian"/>
    <s v="Enrica Callear"/>
    <d v="2022-02-13T00:00:00"/>
    <n v="2"/>
    <s v="02-Feb"/>
    <x v="0"/>
    <x v="0"/>
    <s v="1006-5"/>
    <x v="0"/>
    <x v="1"/>
    <s v="Online"/>
    <n v="101"/>
    <n v="101"/>
  </r>
  <r>
    <n v="51841"/>
    <s v="New York-New York"/>
    <s v="Pacorro Vesque"/>
    <d v="2022-02-13T00:00:00"/>
    <n v="2"/>
    <s v="02-Feb"/>
    <x v="0"/>
    <x v="0"/>
    <s v="1003-4"/>
    <x v="8"/>
    <x v="3"/>
    <s v="Online"/>
    <n v="91"/>
    <n v="72"/>
  </r>
  <r>
    <n v="51842"/>
    <s v="The Venetian"/>
    <s v="Enrica Callear"/>
    <d v="2022-02-13T00:00:00"/>
    <n v="2"/>
    <s v="02-Feb"/>
    <x v="0"/>
    <x v="0"/>
    <s v="1006-0"/>
    <x v="2"/>
    <x v="0"/>
    <s v="Online"/>
    <n v="58"/>
    <n v="58"/>
  </r>
  <r>
    <n v="51843"/>
    <s v="The Cosmopolitan"/>
    <s v="Mirelle Perrelle"/>
    <d v="2022-02-13T00:00:00"/>
    <n v="2"/>
    <s v="02-Feb"/>
    <x v="0"/>
    <x v="0"/>
    <s v="1006-5"/>
    <x v="0"/>
    <x v="2"/>
    <s v="Online"/>
    <n v="55"/>
    <n v="55"/>
  </r>
  <r>
    <n v="51844"/>
    <s v="M Resort"/>
    <s v="Virgie O' Mullan"/>
    <d v="2022-02-13T00:00:00"/>
    <n v="2"/>
    <s v="02-Feb"/>
    <x v="0"/>
    <x v="0"/>
    <s v="1007-0"/>
    <x v="4"/>
    <x v="5"/>
    <s v="Online"/>
    <n v="95"/>
    <n v="90"/>
  </r>
  <r>
    <n v="51845"/>
    <s v="New York-New York"/>
    <s v="Pacorro Vesque"/>
    <d v="2022-02-14T00:00:00"/>
    <n v="2"/>
    <s v="02-Feb"/>
    <x v="0"/>
    <x v="0"/>
    <s v="1004-5"/>
    <x v="10"/>
    <x v="1"/>
    <s v="Online"/>
    <n v="92"/>
    <n v="92"/>
  </r>
  <r>
    <n v="51846"/>
    <s v="The Venetian"/>
    <s v="Enrica Callear"/>
    <d v="2022-02-16T00:00:00"/>
    <n v="2"/>
    <s v="02-Feb"/>
    <x v="0"/>
    <x v="0"/>
    <s v="1005-0"/>
    <x v="9"/>
    <x v="1"/>
    <s v="Direct"/>
    <n v="140"/>
    <n v="129"/>
  </r>
  <r>
    <n v="51847"/>
    <s v="Tropicana"/>
    <s v="Wadsworth Dyet"/>
    <d v="2022-02-16T00:00:00"/>
    <n v="2"/>
    <s v="02-Feb"/>
    <x v="0"/>
    <x v="0"/>
    <s v="1003-0"/>
    <x v="3"/>
    <x v="4"/>
    <s v="Online"/>
    <n v="138"/>
    <n v="138"/>
  </r>
  <r>
    <n v="51848"/>
    <s v="Encore"/>
    <s v="Britney Josowitz"/>
    <d v="2022-02-16T00:00:00"/>
    <n v="2"/>
    <s v="02-Feb"/>
    <x v="0"/>
    <x v="0"/>
    <s v="1007-4"/>
    <x v="6"/>
    <x v="3"/>
    <s v="Online"/>
    <n v="47"/>
    <n v="37"/>
  </r>
  <r>
    <n v="51849"/>
    <s v="Caesars Palace"/>
    <s v="Yetta Klulisek"/>
    <d v="2022-02-16T00:00:00"/>
    <n v="2"/>
    <s v="02-Feb"/>
    <x v="0"/>
    <x v="0"/>
    <s v="1003-4"/>
    <x v="8"/>
    <x v="3"/>
    <s v="Online"/>
    <n v="122"/>
    <n v="100"/>
  </r>
  <r>
    <n v="51850"/>
    <s v="Wynn"/>
    <s v="Danell Spurnier"/>
    <d v="2022-02-16T00:00:00"/>
    <n v="2"/>
    <s v="02-Feb"/>
    <x v="0"/>
    <x v="0"/>
    <s v="1007-4"/>
    <x v="6"/>
    <x v="3"/>
    <s v="Online"/>
    <n v="64"/>
    <n v="56"/>
  </r>
  <r>
    <n v="51851"/>
    <s v="Caesars Palace"/>
    <s v="Yetta Klulisek"/>
    <d v="2022-02-18T00:00:00"/>
    <n v="2"/>
    <s v="02-Feb"/>
    <x v="0"/>
    <x v="0"/>
    <s v="1001-0"/>
    <x v="1"/>
    <x v="5"/>
    <s v="Online"/>
    <n v="53"/>
    <n v="38"/>
  </r>
  <r>
    <n v="51852"/>
    <s v="Mandalay Bay"/>
    <s v="Rubin Flippelli"/>
    <d v="2022-02-18T00:00:00"/>
    <n v="2"/>
    <s v="02-Feb"/>
    <x v="0"/>
    <x v="0"/>
    <s v="1002-0"/>
    <x v="7"/>
    <x v="2"/>
    <s v="Retail"/>
    <n v="62"/>
    <n v="60"/>
  </r>
  <r>
    <n v="51853"/>
    <s v="The Cosmopolitan"/>
    <s v="Mirelle Perrelle"/>
    <d v="2022-02-19T00:00:00"/>
    <n v="2"/>
    <s v="02-Feb"/>
    <x v="0"/>
    <x v="0"/>
    <s v="1001-0"/>
    <x v="1"/>
    <x v="0"/>
    <s v="Online"/>
    <n v="112"/>
    <n v="73"/>
  </r>
  <r>
    <n v="51854"/>
    <s v="Allure"/>
    <s v="Gottfried Dufton"/>
    <d v="2022-02-21T00:00:00"/>
    <n v="2"/>
    <s v="02-Feb"/>
    <x v="0"/>
    <x v="0"/>
    <s v="1007-0"/>
    <x v="4"/>
    <x v="0"/>
    <s v="Online"/>
    <n v="42"/>
    <n v="28"/>
  </r>
  <r>
    <n v="51855"/>
    <s v="M Resort"/>
    <s v="Virgie O' Mullan"/>
    <d v="2022-02-22T00:00:00"/>
    <n v="2"/>
    <s v="02-Feb"/>
    <x v="0"/>
    <x v="0"/>
    <s v="1001-0"/>
    <x v="1"/>
    <x v="3"/>
    <s v="Online"/>
    <n v="104"/>
    <n v="73"/>
  </r>
  <r>
    <n v="51856"/>
    <s v="Allure"/>
    <s v="Kory Cubbinelli"/>
    <d v="2022-02-22T00:00:00"/>
    <n v="2"/>
    <s v="02-Feb"/>
    <x v="0"/>
    <x v="0"/>
    <s v="1007-4"/>
    <x v="6"/>
    <x v="4"/>
    <s v="Online"/>
    <n v="98"/>
    <n v="69"/>
  </r>
  <r>
    <n v="51857"/>
    <s v="Wynn"/>
    <s v="Danell Spurnier"/>
    <d v="2022-02-22T00:00:00"/>
    <n v="2"/>
    <s v="02-Feb"/>
    <x v="0"/>
    <x v="0"/>
    <s v="1005-0"/>
    <x v="9"/>
    <x v="4"/>
    <s v="Online"/>
    <n v="119"/>
    <n v="98"/>
  </r>
  <r>
    <n v="51858"/>
    <s v="Planet Hollywood"/>
    <s v="Reece McCorkell"/>
    <d v="2022-02-23T00:00:00"/>
    <n v="2"/>
    <s v="02-Feb"/>
    <x v="0"/>
    <x v="0"/>
    <s v="1006-5"/>
    <x v="0"/>
    <x v="5"/>
    <s v="Online"/>
    <n v="117"/>
    <n v="117"/>
  </r>
  <r>
    <n v="51859"/>
    <s v="Aria Resort"/>
    <s v="Nydia Boreham"/>
    <d v="2022-02-23T00:00:00"/>
    <n v="2"/>
    <s v="02-Feb"/>
    <x v="0"/>
    <x v="0"/>
    <s v="1003-0"/>
    <x v="3"/>
    <x v="0"/>
    <s v="Online"/>
    <n v="25"/>
    <n v="25"/>
  </r>
  <r>
    <n v="51860"/>
    <s v="Aria Resort"/>
    <s v="Nydia Boreham"/>
    <d v="2022-02-24T00:00:00"/>
    <n v="2"/>
    <s v="02-Feb"/>
    <x v="0"/>
    <x v="0"/>
    <s v="1003-4"/>
    <x v="8"/>
    <x v="1"/>
    <s v="Direct"/>
    <n v="24"/>
    <n v="19"/>
  </r>
  <r>
    <n v="51861"/>
    <s v="The Cosmopolitan"/>
    <s v="Mirelle Perrelle"/>
    <d v="2022-02-25T00:00:00"/>
    <n v="2"/>
    <s v="02-Feb"/>
    <x v="0"/>
    <x v="0"/>
    <s v="1006-0"/>
    <x v="2"/>
    <x v="3"/>
    <s v="Online"/>
    <n v="110"/>
    <n v="110"/>
  </r>
  <r>
    <n v="51862"/>
    <s v="M Resort"/>
    <s v="Virgie O' Mullan"/>
    <d v="2022-02-26T00:00:00"/>
    <n v="2"/>
    <s v="02-Feb"/>
    <x v="0"/>
    <x v="0"/>
    <s v="1001-0"/>
    <x v="1"/>
    <x v="5"/>
    <s v="Online"/>
    <n v="51"/>
    <n v="43"/>
  </r>
  <r>
    <n v="51863"/>
    <s v="Bellagio"/>
    <s v="Shelden McAster"/>
    <d v="2022-02-27T00:00:00"/>
    <n v="2"/>
    <s v="02-Feb"/>
    <x v="0"/>
    <x v="0"/>
    <s v="1006-0"/>
    <x v="2"/>
    <x v="5"/>
    <s v="Online"/>
    <n v="134"/>
    <n v="134"/>
  </r>
  <r>
    <n v="51864"/>
    <s v="Caesars Palace"/>
    <s v="Yetta Klulisek"/>
    <d v="2022-02-28T00:00:00"/>
    <n v="2"/>
    <s v="02-Feb"/>
    <x v="0"/>
    <x v="0"/>
    <s v="1006-0"/>
    <x v="2"/>
    <x v="2"/>
    <s v="Retail"/>
    <n v="46"/>
    <n v="46"/>
  </r>
  <r>
    <n v="51865"/>
    <s v="The Cosmopolitan"/>
    <s v="Mirelle Perrelle"/>
    <d v="2022-03-02T00:00:00"/>
    <n v="3"/>
    <s v="03-Mar"/>
    <x v="0"/>
    <x v="0"/>
    <s v="1007-0"/>
    <x v="4"/>
    <x v="1"/>
    <s v="Online"/>
    <n v="69"/>
    <n v="62"/>
  </r>
  <r>
    <n v="51866"/>
    <s v="The Palazzo"/>
    <s v="Derek Tristram"/>
    <d v="2022-03-02T00:00:00"/>
    <n v="3"/>
    <s v="03-Mar"/>
    <x v="0"/>
    <x v="0"/>
    <s v="1007-4"/>
    <x v="6"/>
    <x v="3"/>
    <s v="Retail"/>
    <n v="130"/>
    <n v="124"/>
  </r>
  <r>
    <n v="51867"/>
    <s v="MGM Grand"/>
    <s v="Malynda Pawels"/>
    <d v="2022-03-02T00:00:00"/>
    <n v="3"/>
    <s v="03-Mar"/>
    <x v="0"/>
    <x v="0"/>
    <s v="1007-0"/>
    <x v="4"/>
    <x v="3"/>
    <s v="Retail"/>
    <n v="136"/>
    <n v="98"/>
  </r>
  <r>
    <n v="51868"/>
    <s v="Planet Hollywood"/>
    <s v="Reece McCorkell"/>
    <d v="2022-03-02T00:00:00"/>
    <n v="3"/>
    <s v="03-Mar"/>
    <x v="0"/>
    <x v="0"/>
    <s v="1004-5"/>
    <x v="10"/>
    <x v="0"/>
    <s v="Online"/>
    <n v="142"/>
    <n v="142"/>
  </r>
  <r>
    <n v="51869"/>
    <s v="Bellagio"/>
    <s v="Barnard Fausch"/>
    <d v="2022-03-03T00:00:00"/>
    <n v="3"/>
    <s v="03-Mar"/>
    <x v="0"/>
    <x v="0"/>
    <s v="1004-0"/>
    <x v="5"/>
    <x v="1"/>
    <s v="Retail"/>
    <n v="131"/>
    <n v="124"/>
  </r>
  <r>
    <n v="51870"/>
    <s v="Wynn"/>
    <s v="Danell Spurnier"/>
    <d v="2022-03-04T00:00:00"/>
    <n v="3"/>
    <s v="03-Mar"/>
    <x v="0"/>
    <x v="0"/>
    <s v="1002-0"/>
    <x v="7"/>
    <x v="3"/>
    <s v="Online"/>
    <n v="103"/>
    <n v="100"/>
  </r>
  <r>
    <n v="51871"/>
    <s v="The Palazzo"/>
    <s v="Derek Tristram"/>
    <d v="2022-03-05T00:00:00"/>
    <n v="3"/>
    <s v="03-Mar"/>
    <x v="0"/>
    <x v="0"/>
    <s v="1004-5"/>
    <x v="10"/>
    <x v="1"/>
    <s v="Online"/>
    <n v="28"/>
    <n v="28"/>
  </r>
  <r>
    <n v="51872"/>
    <s v="The Venetian"/>
    <s v="Enrica Callear"/>
    <d v="2022-03-06T00:00:00"/>
    <n v="3"/>
    <s v="03-Mar"/>
    <x v="0"/>
    <x v="0"/>
    <s v="1006-5"/>
    <x v="0"/>
    <x v="5"/>
    <s v="Retail"/>
    <n v="138"/>
    <n v="138"/>
  </r>
  <r>
    <n v="51873"/>
    <s v="M Resort"/>
    <s v="Virgie O' Mullan"/>
    <d v="2022-03-06T00:00:00"/>
    <n v="3"/>
    <s v="03-Mar"/>
    <x v="0"/>
    <x v="0"/>
    <s v="1006-5"/>
    <x v="0"/>
    <x v="5"/>
    <s v="Online"/>
    <n v="32"/>
    <n v="32"/>
  </r>
  <r>
    <n v="51874"/>
    <s v="Tropicana"/>
    <s v="Wadsworth Dyet"/>
    <d v="2022-03-06T00:00:00"/>
    <n v="3"/>
    <s v="03-Mar"/>
    <x v="0"/>
    <x v="0"/>
    <s v="1003-4"/>
    <x v="8"/>
    <x v="0"/>
    <s v="Direct"/>
    <n v="23"/>
    <n v="19"/>
  </r>
  <r>
    <n v="51875"/>
    <s v="Tropicana"/>
    <s v="Wadsworth Dyet"/>
    <d v="2022-03-08T00:00:00"/>
    <n v="3"/>
    <s v="03-Mar"/>
    <x v="0"/>
    <x v="0"/>
    <s v="1007-4"/>
    <x v="6"/>
    <x v="5"/>
    <s v="Retail"/>
    <n v="147"/>
    <n v="118"/>
  </r>
  <r>
    <n v="51876"/>
    <s v="Mandalay Bay"/>
    <s v="Rubin Flippelli"/>
    <d v="2022-03-08T00:00:00"/>
    <n v="3"/>
    <s v="03-Mar"/>
    <x v="0"/>
    <x v="0"/>
    <s v="1001-0"/>
    <x v="1"/>
    <x v="3"/>
    <s v="Online"/>
    <n v="135"/>
    <n v="120"/>
  </r>
  <r>
    <n v="51877"/>
    <s v="Tropicana"/>
    <s v="Wadsworth Dyet"/>
    <d v="2022-03-08T00:00:00"/>
    <n v="3"/>
    <s v="03-Mar"/>
    <x v="0"/>
    <x v="0"/>
    <s v="1007-0"/>
    <x v="4"/>
    <x v="5"/>
    <s v="Direct"/>
    <n v="82"/>
    <n v="57"/>
  </r>
  <r>
    <n v="51878"/>
    <s v="Encore"/>
    <s v="Britney Josowitz"/>
    <d v="2022-03-08T00:00:00"/>
    <n v="3"/>
    <s v="03-Mar"/>
    <x v="0"/>
    <x v="0"/>
    <s v="1007-0"/>
    <x v="4"/>
    <x v="1"/>
    <s v="Online"/>
    <n v="62"/>
    <n v="55"/>
  </r>
  <r>
    <n v="51879"/>
    <s v="New York-New York"/>
    <s v="Pacorro Vesque"/>
    <d v="2022-03-10T00:00:00"/>
    <n v="3"/>
    <s v="03-Mar"/>
    <x v="0"/>
    <x v="0"/>
    <s v="1007-0"/>
    <x v="4"/>
    <x v="3"/>
    <s v="Retail"/>
    <n v="138"/>
    <n v="120"/>
  </r>
  <r>
    <n v="51880"/>
    <s v="Planet Hollywood"/>
    <s v="Reece McCorkell"/>
    <d v="2022-03-10T00:00:00"/>
    <n v="3"/>
    <s v="03-Mar"/>
    <x v="0"/>
    <x v="0"/>
    <s v="1006-5"/>
    <x v="0"/>
    <x v="2"/>
    <s v="Retail"/>
    <n v="46"/>
    <n v="46"/>
  </r>
  <r>
    <n v="51881"/>
    <s v="Wynn"/>
    <s v="Danell Spurnier"/>
    <d v="2022-03-11T00:00:00"/>
    <n v="3"/>
    <s v="03-Mar"/>
    <x v="0"/>
    <x v="0"/>
    <s v="1007-4"/>
    <x v="6"/>
    <x v="5"/>
    <s v="Online"/>
    <n v="71"/>
    <n v="56"/>
  </r>
  <r>
    <n v="51882"/>
    <s v="Wynn"/>
    <s v="Danell Spurnier"/>
    <d v="2022-03-12T00:00:00"/>
    <n v="3"/>
    <s v="03-Mar"/>
    <x v="0"/>
    <x v="0"/>
    <s v="1006-0"/>
    <x v="2"/>
    <x v="1"/>
    <s v="Online"/>
    <n v="118"/>
    <n v="118"/>
  </r>
  <r>
    <n v="51883"/>
    <s v="The Palazzo"/>
    <s v="Derek Tristram"/>
    <d v="2022-03-13T00:00:00"/>
    <n v="3"/>
    <s v="03-Mar"/>
    <x v="0"/>
    <x v="0"/>
    <s v="1003-0"/>
    <x v="3"/>
    <x v="1"/>
    <s v="Retail"/>
    <n v="88"/>
    <n v="88"/>
  </r>
  <r>
    <n v="51884"/>
    <s v="Encore"/>
    <s v="Britney Josowitz"/>
    <d v="2022-03-13T00:00:00"/>
    <n v="3"/>
    <s v="03-Mar"/>
    <x v="0"/>
    <x v="0"/>
    <s v="1004-5"/>
    <x v="10"/>
    <x v="1"/>
    <s v="Direct"/>
    <n v="131"/>
    <n v="131"/>
  </r>
  <r>
    <n v="51885"/>
    <s v="Bellagio"/>
    <s v="Barnard Fausch"/>
    <d v="2022-03-13T00:00:00"/>
    <n v="3"/>
    <s v="03-Mar"/>
    <x v="0"/>
    <x v="0"/>
    <s v="1007-4"/>
    <x v="6"/>
    <x v="5"/>
    <s v="Online"/>
    <n v="99"/>
    <n v="77"/>
  </r>
  <r>
    <n v="51886"/>
    <s v="Aria Resort"/>
    <s v="Nydia Boreham"/>
    <d v="2022-03-14T00:00:00"/>
    <n v="3"/>
    <s v="03-Mar"/>
    <x v="0"/>
    <x v="0"/>
    <s v="1006-0"/>
    <x v="2"/>
    <x v="0"/>
    <s v="Online"/>
    <n v="136"/>
    <n v="136"/>
  </r>
  <r>
    <n v="51887"/>
    <s v="Encore"/>
    <s v="Britney Josowitz"/>
    <d v="2022-03-15T00:00:00"/>
    <n v="3"/>
    <s v="03-Mar"/>
    <x v="0"/>
    <x v="0"/>
    <s v="1006-5"/>
    <x v="0"/>
    <x v="2"/>
    <s v="Direct"/>
    <n v="42"/>
    <n v="42"/>
  </r>
  <r>
    <n v="51888"/>
    <s v="Planet Hollywood"/>
    <s v="Reece McCorkell"/>
    <d v="2022-03-18T00:00:00"/>
    <n v="3"/>
    <s v="03-Mar"/>
    <x v="0"/>
    <x v="0"/>
    <s v="1007-4"/>
    <x v="6"/>
    <x v="3"/>
    <s v="Online"/>
    <n v="84"/>
    <n v="77"/>
  </r>
  <r>
    <n v="51889"/>
    <s v="Planet Hollywood"/>
    <s v="Reece McCorkell"/>
    <d v="2022-03-19T00:00:00"/>
    <n v="3"/>
    <s v="03-Mar"/>
    <x v="0"/>
    <x v="0"/>
    <s v="1006-5"/>
    <x v="0"/>
    <x v="0"/>
    <s v="Retail"/>
    <n v="59"/>
    <n v="59"/>
  </r>
  <r>
    <n v="51890"/>
    <s v="Aria Resort"/>
    <s v="Nydia Boreham"/>
    <d v="2022-03-19T00:00:00"/>
    <n v="3"/>
    <s v="03-Mar"/>
    <x v="0"/>
    <x v="0"/>
    <s v="1004-5"/>
    <x v="10"/>
    <x v="0"/>
    <s v="Online"/>
    <n v="34"/>
    <n v="34"/>
  </r>
  <r>
    <n v="51891"/>
    <s v="Tropicana"/>
    <s v="Wadsworth Dyet"/>
    <d v="2022-03-19T00:00:00"/>
    <n v="3"/>
    <s v="03-Mar"/>
    <x v="0"/>
    <x v="0"/>
    <s v="1003-4"/>
    <x v="8"/>
    <x v="1"/>
    <s v="Online"/>
    <n v="121"/>
    <n v="121"/>
  </r>
  <r>
    <n v="51892"/>
    <s v="Planet Hollywood"/>
    <s v="Reece McCorkell"/>
    <d v="2022-03-20T00:00:00"/>
    <n v="3"/>
    <s v="03-Mar"/>
    <x v="0"/>
    <x v="0"/>
    <s v="1006-0"/>
    <x v="2"/>
    <x v="1"/>
    <s v="Retail"/>
    <n v="47"/>
    <n v="47"/>
  </r>
  <r>
    <n v="51893"/>
    <s v="The Venetian"/>
    <s v="Enrica Callear"/>
    <d v="2022-03-21T00:00:00"/>
    <n v="3"/>
    <s v="03-Mar"/>
    <x v="0"/>
    <x v="0"/>
    <s v="1004-0"/>
    <x v="5"/>
    <x v="2"/>
    <s v="Online"/>
    <n v="87"/>
    <n v="63"/>
  </r>
  <r>
    <n v="51894"/>
    <s v="Bellagio"/>
    <s v="Barnard Fausch"/>
    <d v="2022-03-21T00:00:00"/>
    <n v="3"/>
    <s v="03-Mar"/>
    <x v="0"/>
    <x v="0"/>
    <s v="1003-4"/>
    <x v="8"/>
    <x v="3"/>
    <s v="Online"/>
    <n v="145"/>
    <n v="123"/>
  </r>
  <r>
    <n v="51895"/>
    <s v="The Palazzo"/>
    <s v="Derek Tristram"/>
    <d v="2022-03-23T00:00:00"/>
    <n v="3"/>
    <s v="03-Mar"/>
    <x v="0"/>
    <x v="0"/>
    <s v="1007-4"/>
    <x v="6"/>
    <x v="4"/>
    <s v="Online"/>
    <n v="134"/>
    <n v="130"/>
  </r>
  <r>
    <n v="51896"/>
    <s v="Planet Hollywood"/>
    <s v="Reece McCorkell"/>
    <d v="2022-03-24T00:00:00"/>
    <n v="3"/>
    <s v="03-Mar"/>
    <x v="0"/>
    <x v="0"/>
    <s v="1006-5"/>
    <x v="0"/>
    <x v="4"/>
    <s v="Retail"/>
    <n v="62"/>
    <n v="62"/>
  </r>
  <r>
    <n v="51897"/>
    <s v="Bellagio"/>
    <s v="Shelden McAster"/>
    <d v="2022-03-24T00:00:00"/>
    <n v="3"/>
    <s v="03-Mar"/>
    <x v="0"/>
    <x v="0"/>
    <s v="1002-0"/>
    <x v="7"/>
    <x v="0"/>
    <s v="Online"/>
    <n v="149"/>
    <n v="125"/>
  </r>
  <r>
    <n v="51898"/>
    <s v="Mandalay Bay"/>
    <s v="Rubin Flippelli"/>
    <d v="2022-03-26T00:00:00"/>
    <n v="3"/>
    <s v="03-Mar"/>
    <x v="0"/>
    <x v="0"/>
    <s v="1006-5"/>
    <x v="0"/>
    <x v="3"/>
    <s v="Online"/>
    <n v="32"/>
    <n v="32"/>
  </r>
  <r>
    <n v="51899"/>
    <s v="Allure"/>
    <s v="Gottfried Dufton"/>
    <d v="2022-03-26T00:00:00"/>
    <n v="3"/>
    <s v="03-Mar"/>
    <x v="0"/>
    <x v="0"/>
    <s v="1007-0"/>
    <x v="4"/>
    <x v="1"/>
    <s v="Online"/>
    <n v="141"/>
    <n v="138"/>
  </r>
  <r>
    <n v="51900"/>
    <s v="New York-New York"/>
    <s v="Pacorro Vesque"/>
    <d v="2022-03-27T00:00:00"/>
    <n v="3"/>
    <s v="03-Mar"/>
    <x v="0"/>
    <x v="0"/>
    <s v="1007-4"/>
    <x v="6"/>
    <x v="0"/>
    <s v="Online"/>
    <n v="149"/>
    <n v="149"/>
  </r>
  <r>
    <n v="51901"/>
    <s v="Aria Resort"/>
    <s v="Nydia Boreham"/>
    <d v="2022-03-27T00:00:00"/>
    <n v="3"/>
    <s v="03-Mar"/>
    <x v="0"/>
    <x v="0"/>
    <s v="1003-4"/>
    <x v="8"/>
    <x v="2"/>
    <s v="Retail"/>
    <n v="88"/>
    <n v="75"/>
  </r>
  <r>
    <n v="51902"/>
    <s v="Caesars Palace"/>
    <s v="Yetta Klulisek"/>
    <d v="2022-03-28T00:00:00"/>
    <n v="3"/>
    <s v="03-Mar"/>
    <x v="0"/>
    <x v="0"/>
    <s v="1007-0"/>
    <x v="4"/>
    <x v="4"/>
    <s v="Online"/>
    <n v="129"/>
    <n v="129"/>
  </r>
  <r>
    <n v="51903"/>
    <s v="Mandalay Bay"/>
    <s v="Rubin Flippelli"/>
    <d v="2022-03-28T00:00:00"/>
    <n v="3"/>
    <s v="03-Mar"/>
    <x v="0"/>
    <x v="0"/>
    <s v="1003-4"/>
    <x v="8"/>
    <x v="3"/>
    <s v="Online"/>
    <n v="41"/>
    <n v="36"/>
  </r>
  <r>
    <n v="51904"/>
    <s v="Aria Resort"/>
    <s v="Nydia Boreham"/>
    <d v="2022-04-01T00:00:00"/>
    <n v="4"/>
    <s v="04-Apr"/>
    <x v="1"/>
    <x v="0"/>
    <s v="1002-0"/>
    <x v="7"/>
    <x v="0"/>
    <s v="Online"/>
    <n v="97"/>
    <n v="63"/>
  </r>
  <r>
    <n v="51905"/>
    <s v="The Palazzo"/>
    <s v="Derek Tristram"/>
    <d v="2022-04-01T00:00:00"/>
    <n v="4"/>
    <s v="04-Apr"/>
    <x v="1"/>
    <x v="0"/>
    <s v="1007-4"/>
    <x v="6"/>
    <x v="1"/>
    <s v="Direct"/>
    <n v="90"/>
    <n v="59"/>
  </r>
  <r>
    <n v="51906"/>
    <s v="The Palazzo"/>
    <s v="Derek Tristram"/>
    <d v="2022-04-02T00:00:00"/>
    <n v="4"/>
    <s v="04-Apr"/>
    <x v="1"/>
    <x v="0"/>
    <s v="1006-0"/>
    <x v="2"/>
    <x v="3"/>
    <s v="Retail"/>
    <n v="117"/>
    <n v="117"/>
  </r>
  <r>
    <n v="51907"/>
    <s v="MGM Grand"/>
    <s v="Malynda Pawels"/>
    <d v="2022-04-03T00:00:00"/>
    <n v="4"/>
    <s v="04-Apr"/>
    <x v="1"/>
    <x v="0"/>
    <s v="1006-5"/>
    <x v="0"/>
    <x v="0"/>
    <s v="Online"/>
    <n v="142"/>
    <n v="142"/>
  </r>
  <r>
    <n v="51908"/>
    <s v="The Palazzo"/>
    <s v="Derek Tristram"/>
    <d v="2022-04-03T00:00:00"/>
    <n v="4"/>
    <s v="04-Apr"/>
    <x v="1"/>
    <x v="0"/>
    <s v="1004-0"/>
    <x v="5"/>
    <x v="4"/>
    <s v="Online"/>
    <n v="104"/>
    <n v="69"/>
  </r>
  <r>
    <n v="51909"/>
    <s v="Tropicana"/>
    <s v="Wadsworth Dyet"/>
    <d v="2022-04-04T00:00:00"/>
    <n v="4"/>
    <s v="04-Apr"/>
    <x v="1"/>
    <x v="0"/>
    <s v="1005-0"/>
    <x v="9"/>
    <x v="2"/>
    <s v="Online"/>
    <n v="129"/>
    <n v="104"/>
  </r>
  <r>
    <n v="51910"/>
    <s v="The Cosmopolitan"/>
    <s v="Mirelle Perrelle"/>
    <d v="2022-04-04T00:00:00"/>
    <n v="4"/>
    <s v="04-Apr"/>
    <x v="1"/>
    <x v="0"/>
    <s v="1003-0"/>
    <x v="3"/>
    <x v="1"/>
    <s v="Retail"/>
    <n v="28"/>
    <n v="28"/>
  </r>
  <r>
    <n v="51911"/>
    <s v="New York-New York"/>
    <s v="Pacorro Vesque"/>
    <d v="2022-04-04T00:00:00"/>
    <n v="4"/>
    <s v="04-Apr"/>
    <x v="1"/>
    <x v="0"/>
    <s v="1004-5"/>
    <x v="10"/>
    <x v="4"/>
    <s v="Online"/>
    <n v="103"/>
    <n v="103"/>
  </r>
  <r>
    <n v="51912"/>
    <s v="Allure"/>
    <s v="Gottfried Dufton"/>
    <d v="2022-04-05T00:00:00"/>
    <n v="4"/>
    <s v="04-Apr"/>
    <x v="1"/>
    <x v="0"/>
    <s v="1002-0"/>
    <x v="7"/>
    <x v="3"/>
    <s v="Retail"/>
    <n v="86"/>
    <n v="73"/>
  </r>
  <r>
    <n v="51913"/>
    <s v="MGM Grand"/>
    <s v="Rodolfo Richings"/>
    <d v="2022-04-07T00:00:00"/>
    <n v="4"/>
    <s v="04-Apr"/>
    <x v="1"/>
    <x v="0"/>
    <s v="1004-5"/>
    <x v="10"/>
    <x v="3"/>
    <s v="Online"/>
    <n v="114"/>
    <n v="114"/>
  </r>
  <r>
    <n v="51914"/>
    <s v="Mandalay Bay"/>
    <s v="Rubin Flippelli"/>
    <d v="2022-04-07T00:00:00"/>
    <n v="4"/>
    <s v="04-Apr"/>
    <x v="1"/>
    <x v="0"/>
    <s v="1004-5"/>
    <x v="10"/>
    <x v="3"/>
    <s v="Online"/>
    <n v="133"/>
    <n v="133"/>
  </r>
  <r>
    <n v="51915"/>
    <s v="Allure"/>
    <s v="Gottfried Dufton"/>
    <d v="2022-04-08T00:00:00"/>
    <n v="4"/>
    <s v="04-Apr"/>
    <x v="1"/>
    <x v="0"/>
    <s v="1003-4"/>
    <x v="8"/>
    <x v="4"/>
    <s v="Online"/>
    <n v="41"/>
    <n v="33"/>
  </r>
  <r>
    <n v="51916"/>
    <s v="Bellagio"/>
    <s v="Shelden McAster"/>
    <d v="2022-04-09T00:00:00"/>
    <n v="4"/>
    <s v="04-Apr"/>
    <x v="1"/>
    <x v="0"/>
    <s v="1001-0"/>
    <x v="1"/>
    <x v="4"/>
    <s v="Online"/>
    <n v="82"/>
    <n v="71"/>
  </r>
  <r>
    <n v="51917"/>
    <s v="Aria Resort"/>
    <s v="Nydia Boreham"/>
    <d v="2022-04-09T00:00:00"/>
    <n v="4"/>
    <s v="04-Apr"/>
    <x v="1"/>
    <x v="0"/>
    <s v="1006-5"/>
    <x v="0"/>
    <x v="3"/>
    <s v="Online"/>
    <n v="136"/>
    <n v="136"/>
  </r>
  <r>
    <n v="51918"/>
    <s v="Allure"/>
    <s v="Gottfried Dufton"/>
    <d v="2022-04-10T00:00:00"/>
    <n v="4"/>
    <s v="04-Apr"/>
    <x v="1"/>
    <x v="0"/>
    <s v="1004-5"/>
    <x v="10"/>
    <x v="2"/>
    <s v="Online"/>
    <n v="65"/>
    <n v="65"/>
  </r>
  <r>
    <n v="51919"/>
    <s v="Tropicana"/>
    <s v="Wadsworth Dyet"/>
    <d v="2022-04-10T00:00:00"/>
    <n v="4"/>
    <s v="04-Apr"/>
    <x v="1"/>
    <x v="0"/>
    <s v="1007-4"/>
    <x v="6"/>
    <x v="3"/>
    <s v="Retail"/>
    <n v="113"/>
    <n v="105"/>
  </r>
  <r>
    <n v="51920"/>
    <s v="The Palazzo"/>
    <s v="Derek Tristram"/>
    <d v="2022-04-13T00:00:00"/>
    <n v="4"/>
    <s v="04-Apr"/>
    <x v="1"/>
    <x v="0"/>
    <s v="1007-4"/>
    <x v="6"/>
    <x v="1"/>
    <s v="Online"/>
    <n v="125"/>
    <n v="94"/>
  </r>
  <r>
    <n v="51921"/>
    <s v="New York-New York"/>
    <s v="Pacorro Vesque"/>
    <d v="2022-04-14T00:00:00"/>
    <n v="4"/>
    <s v="04-Apr"/>
    <x v="1"/>
    <x v="0"/>
    <s v="1007-0"/>
    <x v="4"/>
    <x v="2"/>
    <s v="Retail"/>
    <n v="78"/>
    <n v="76"/>
  </r>
  <r>
    <n v="51922"/>
    <s v="Wynn"/>
    <s v="Danell Spurnier"/>
    <d v="2022-04-14T00:00:00"/>
    <n v="4"/>
    <s v="04-Apr"/>
    <x v="1"/>
    <x v="0"/>
    <s v="1006-0"/>
    <x v="2"/>
    <x v="0"/>
    <s v="Direct"/>
    <n v="98"/>
    <n v="98"/>
  </r>
  <r>
    <n v="51923"/>
    <s v="The Palazzo"/>
    <s v="Derek Tristram"/>
    <d v="2022-04-15T00:00:00"/>
    <n v="4"/>
    <s v="04-Apr"/>
    <x v="1"/>
    <x v="0"/>
    <s v="1007-0"/>
    <x v="4"/>
    <x v="2"/>
    <s v="Retail"/>
    <n v="98"/>
    <n v="94"/>
  </r>
  <r>
    <n v="51924"/>
    <s v="MGM Grand"/>
    <s v="Rodolfo Richings"/>
    <d v="2022-04-15T00:00:00"/>
    <n v="4"/>
    <s v="04-Apr"/>
    <x v="1"/>
    <x v="0"/>
    <s v="1006-5"/>
    <x v="0"/>
    <x v="0"/>
    <s v="Online"/>
    <n v="23"/>
    <n v="23"/>
  </r>
  <r>
    <n v="51925"/>
    <s v="M Resort"/>
    <s v="Virgie O' Mullan"/>
    <d v="2022-04-16T00:00:00"/>
    <n v="4"/>
    <s v="04-Apr"/>
    <x v="1"/>
    <x v="0"/>
    <s v="1006-5"/>
    <x v="0"/>
    <x v="1"/>
    <s v="Online"/>
    <n v="29"/>
    <n v="29"/>
  </r>
  <r>
    <n v="51926"/>
    <s v="Aria Resort"/>
    <s v="Nydia Boreham"/>
    <d v="2022-04-16T00:00:00"/>
    <n v="4"/>
    <s v="04-Apr"/>
    <x v="1"/>
    <x v="0"/>
    <s v="1006-0"/>
    <x v="2"/>
    <x v="1"/>
    <s v="Online"/>
    <n v="96"/>
    <n v="96"/>
  </r>
  <r>
    <n v="51927"/>
    <s v="Encore"/>
    <s v="Britney Josowitz"/>
    <d v="2022-04-16T00:00:00"/>
    <n v="4"/>
    <s v="04-Apr"/>
    <x v="1"/>
    <x v="0"/>
    <s v="1004-0"/>
    <x v="5"/>
    <x v="2"/>
    <s v="Online"/>
    <n v="40"/>
    <n v="28"/>
  </r>
  <r>
    <n v="51928"/>
    <s v="Tropicana"/>
    <s v="Wadsworth Dyet"/>
    <d v="2022-04-18T00:00:00"/>
    <n v="4"/>
    <s v="04-Apr"/>
    <x v="1"/>
    <x v="0"/>
    <s v="1007-0"/>
    <x v="4"/>
    <x v="5"/>
    <s v="Direct"/>
    <n v="83"/>
    <n v="69"/>
  </r>
  <r>
    <n v="51929"/>
    <s v="Caesars Palace"/>
    <s v="Yetta Klulisek"/>
    <d v="2022-04-19T00:00:00"/>
    <n v="4"/>
    <s v="04-Apr"/>
    <x v="1"/>
    <x v="0"/>
    <s v="1002-0"/>
    <x v="7"/>
    <x v="5"/>
    <s v="Retail"/>
    <n v="47"/>
    <n v="31"/>
  </r>
  <r>
    <n v="51930"/>
    <s v="New York-New York"/>
    <s v="Pacorro Vesque"/>
    <d v="2022-04-20T00:00:00"/>
    <n v="4"/>
    <s v="04-Apr"/>
    <x v="1"/>
    <x v="0"/>
    <s v="1002-0"/>
    <x v="7"/>
    <x v="1"/>
    <s v="Online"/>
    <n v="31"/>
    <n v="27"/>
  </r>
  <r>
    <n v="51931"/>
    <s v="Planet Hollywood"/>
    <s v="Reece McCorkell"/>
    <d v="2022-04-20T00:00:00"/>
    <n v="4"/>
    <s v="04-Apr"/>
    <x v="1"/>
    <x v="0"/>
    <s v="1004-5"/>
    <x v="10"/>
    <x v="0"/>
    <s v="Retail"/>
    <n v="43"/>
    <n v="43"/>
  </r>
  <r>
    <n v="51932"/>
    <s v="Planet Hollywood"/>
    <s v="Reece McCorkell"/>
    <d v="2022-04-21T00:00:00"/>
    <n v="4"/>
    <s v="04-Apr"/>
    <x v="1"/>
    <x v="0"/>
    <s v="1006-0"/>
    <x v="2"/>
    <x v="4"/>
    <s v="Online"/>
    <n v="78"/>
    <n v="78"/>
  </r>
  <r>
    <n v="51933"/>
    <s v="Caesars Palace"/>
    <s v="Yetta Klulisek"/>
    <d v="2022-04-21T00:00:00"/>
    <n v="4"/>
    <s v="04-Apr"/>
    <x v="1"/>
    <x v="0"/>
    <s v="1003-4"/>
    <x v="8"/>
    <x v="4"/>
    <s v="Retail"/>
    <n v="82"/>
    <n v="75"/>
  </r>
  <r>
    <n v="51934"/>
    <s v="Tropicana"/>
    <s v="Wadsworth Dyet"/>
    <d v="2022-04-22T00:00:00"/>
    <n v="4"/>
    <s v="04-Apr"/>
    <x v="1"/>
    <x v="0"/>
    <s v="1002-0"/>
    <x v="7"/>
    <x v="2"/>
    <s v="Online"/>
    <n v="150"/>
    <n v="147"/>
  </r>
  <r>
    <n v="51935"/>
    <s v="New York-New York"/>
    <s v="Pacorro Vesque"/>
    <d v="2022-04-22T00:00:00"/>
    <n v="4"/>
    <s v="04-Apr"/>
    <x v="1"/>
    <x v="0"/>
    <s v="1003-0"/>
    <x v="3"/>
    <x v="0"/>
    <s v="Online"/>
    <n v="65"/>
    <n v="65"/>
  </r>
  <r>
    <n v="51936"/>
    <s v="New York-New York"/>
    <s v="Pacorro Vesque"/>
    <d v="2022-04-23T00:00:00"/>
    <n v="4"/>
    <s v="04-Apr"/>
    <x v="1"/>
    <x v="0"/>
    <s v="1006-5"/>
    <x v="0"/>
    <x v="1"/>
    <s v="Online"/>
    <n v="65"/>
    <n v="65"/>
  </r>
  <r>
    <n v="51937"/>
    <s v="M Resort"/>
    <s v="Virgie O' Mullan"/>
    <d v="2022-04-24T00:00:00"/>
    <n v="4"/>
    <s v="04-Apr"/>
    <x v="1"/>
    <x v="0"/>
    <s v="1001-0"/>
    <x v="1"/>
    <x v="2"/>
    <s v="Online"/>
    <n v="62"/>
    <n v="48"/>
  </r>
  <r>
    <n v="51938"/>
    <s v="New York-New York"/>
    <s v="Pacorro Vesque"/>
    <d v="2022-04-26T00:00:00"/>
    <n v="4"/>
    <s v="04-Apr"/>
    <x v="1"/>
    <x v="0"/>
    <s v="1007-4"/>
    <x v="6"/>
    <x v="5"/>
    <s v="Online"/>
    <n v="97"/>
    <n v="71"/>
  </r>
  <r>
    <n v="51939"/>
    <s v="Tropicana"/>
    <s v="Wadsworth Dyet"/>
    <d v="2022-04-26T00:00:00"/>
    <n v="4"/>
    <s v="04-Apr"/>
    <x v="1"/>
    <x v="0"/>
    <s v="1002-0"/>
    <x v="7"/>
    <x v="1"/>
    <s v="Online"/>
    <n v="115"/>
    <n v="86"/>
  </r>
  <r>
    <n v="51940"/>
    <s v="The Cosmopolitan"/>
    <s v="Mirelle Perrelle"/>
    <d v="2022-04-26T00:00:00"/>
    <n v="4"/>
    <s v="04-Apr"/>
    <x v="1"/>
    <x v="0"/>
    <s v="1004-5"/>
    <x v="10"/>
    <x v="4"/>
    <s v="Online"/>
    <n v="89"/>
    <n v="89"/>
  </r>
  <r>
    <n v="51941"/>
    <s v="Wynn"/>
    <s v="Danell Spurnier"/>
    <d v="2022-04-27T00:00:00"/>
    <n v="4"/>
    <s v="04-Apr"/>
    <x v="1"/>
    <x v="0"/>
    <s v="1004-0"/>
    <x v="5"/>
    <x v="0"/>
    <s v="Online"/>
    <n v="74"/>
    <n v="52"/>
  </r>
  <r>
    <n v="51942"/>
    <s v="Tropicana"/>
    <s v="Wadsworth Dyet"/>
    <d v="2022-04-29T00:00:00"/>
    <n v="4"/>
    <s v="04-Apr"/>
    <x v="1"/>
    <x v="0"/>
    <s v="1005-0"/>
    <x v="9"/>
    <x v="2"/>
    <s v="Retail"/>
    <n v="67"/>
    <n v="48"/>
  </r>
  <r>
    <n v="51943"/>
    <s v="Planet Hollywood"/>
    <s v="Reece McCorkell"/>
    <d v="2022-04-30T00:00:00"/>
    <n v="4"/>
    <s v="04-Apr"/>
    <x v="1"/>
    <x v="0"/>
    <s v="1006-0"/>
    <x v="2"/>
    <x v="5"/>
    <s v="Direct"/>
    <n v="48"/>
    <n v="48"/>
  </r>
  <r>
    <n v="51944"/>
    <s v="Mandalay Bay"/>
    <s v="Rubin Flippelli"/>
    <d v="2022-05-01T00:00:00"/>
    <n v="5"/>
    <s v="05-May"/>
    <x v="1"/>
    <x v="0"/>
    <s v="1004-0"/>
    <x v="5"/>
    <x v="4"/>
    <s v="Online"/>
    <n v="91"/>
    <n v="65"/>
  </r>
  <r>
    <n v="51945"/>
    <s v="Wynn"/>
    <s v="Danell Spurnier"/>
    <d v="2022-05-02T00:00:00"/>
    <n v="5"/>
    <s v="05-May"/>
    <x v="1"/>
    <x v="0"/>
    <s v="1006-0"/>
    <x v="2"/>
    <x v="2"/>
    <s v="Retail"/>
    <n v="23"/>
    <n v="23"/>
  </r>
  <r>
    <n v="51946"/>
    <s v="Allure"/>
    <s v="Kory Cubbinelli"/>
    <d v="2022-05-03T00:00:00"/>
    <n v="5"/>
    <s v="05-May"/>
    <x v="1"/>
    <x v="0"/>
    <s v="1002-0"/>
    <x v="7"/>
    <x v="3"/>
    <s v="Online"/>
    <n v="20"/>
    <n v="19"/>
  </r>
  <r>
    <n v="51947"/>
    <s v="The Venetian"/>
    <s v="Enrica Callear"/>
    <d v="2022-05-05T00:00:00"/>
    <n v="5"/>
    <s v="05-May"/>
    <x v="1"/>
    <x v="0"/>
    <s v="1003-0"/>
    <x v="3"/>
    <x v="0"/>
    <s v="Online"/>
    <n v="78"/>
    <n v="78"/>
  </r>
  <r>
    <n v="51948"/>
    <s v="Aria Resort"/>
    <s v="Nydia Boreham"/>
    <d v="2022-05-06T00:00:00"/>
    <n v="5"/>
    <s v="05-May"/>
    <x v="1"/>
    <x v="0"/>
    <s v="1005-0"/>
    <x v="9"/>
    <x v="1"/>
    <s v="Online"/>
    <n v="29"/>
    <n v="19"/>
  </r>
  <r>
    <n v="51949"/>
    <s v="Mandalay Bay"/>
    <s v="Rubin Flippelli"/>
    <d v="2022-05-06T00:00:00"/>
    <n v="5"/>
    <s v="05-May"/>
    <x v="1"/>
    <x v="0"/>
    <s v="1005-0"/>
    <x v="9"/>
    <x v="4"/>
    <s v="Online"/>
    <n v="140"/>
    <n v="91"/>
  </r>
  <r>
    <n v="51950"/>
    <s v="Wynn"/>
    <s v="Danell Spurnier"/>
    <d v="2022-05-08T00:00:00"/>
    <n v="5"/>
    <s v="05-May"/>
    <x v="1"/>
    <x v="0"/>
    <s v="1007-4"/>
    <x v="6"/>
    <x v="1"/>
    <s v="Online"/>
    <n v="98"/>
    <n v="89"/>
  </r>
  <r>
    <n v="51951"/>
    <s v="M Resort"/>
    <s v="Virgie O' Mullan"/>
    <d v="2022-05-09T00:00:00"/>
    <n v="5"/>
    <s v="05-May"/>
    <x v="1"/>
    <x v="0"/>
    <s v="1001-0"/>
    <x v="1"/>
    <x v="2"/>
    <s v="Online"/>
    <n v="99"/>
    <n v="71"/>
  </r>
  <r>
    <n v="51952"/>
    <s v="New York-New York"/>
    <s v="Pacorro Vesque"/>
    <d v="2022-05-09T00:00:00"/>
    <n v="5"/>
    <s v="05-May"/>
    <x v="1"/>
    <x v="0"/>
    <s v="1003-4"/>
    <x v="8"/>
    <x v="1"/>
    <s v="Online"/>
    <n v="114"/>
    <n v="107"/>
  </r>
  <r>
    <n v="51953"/>
    <s v="Tropicana"/>
    <s v="Wadsworth Dyet"/>
    <d v="2022-05-10T00:00:00"/>
    <n v="5"/>
    <s v="05-May"/>
    <x v="1"/>
    <x v="0"/>
    <s v="1002-0"/>
    <x v="7"/>
    <x v="1"/>
    <s v="Online"/>
    <n v="29"/>
    <n v="20"/>
  </r>
  <r>
    <n v="51954"/>
    <s v="Planet Hollywood"/>
    <s v="Reece McCorkell"/>
    <d v="2022-05-10T00:00:00"/>
    <n v="5"/>
    <s v="05-May"/>
    <x v="1"/>
    <x v="0"/>
    <s v="1007-4"/>
    <x v="6"/>
    <x v="1"/>
    <s v="Retail"/>
    <n v="140"/>
    <n v="122"/>
  </r>
  <r>
    <n v="51955"/>
    <s v="Tropicana"/>
    <s v="Wadsworth Dyet"/>
    <d v="2022-05-13T00:00:00"/>
    <n v="5"/>
    <s v="05-May"/>
    <x v="1"/>
    <x v="0"/>
    <s v="1003-4"/>
    <x v="8"/>
    <x v="3"/>
    <s v="Online"/>
    <n v="113"/>
    <n v="78"/>
  </r>
  <r>
    <n v="51956"/>
    <s v="Aria Resort"/>
    <s v="Nydia Boreham"/>
    <d v="2022-05-16T00:00:00"/>
    <n v="5"/>
    <s v="05-May"/>
    <x v="1"/>
    <x v="0"/>
    <s v="1004-0"/>
    <x v="5"/>
    <x v="2"/>
    <s v="Online"/>
    <n v="26"/>
    <n v="17"/>
  </r>
  <r>
    <n v="51957"/>
    <s v="MGM Grand"/>
    <s v="Malynda Pawels"/>
    <d v="2022-05-20T00:00:00"/>
    <n v="5"/>
    <s v="05-May"/>
    <x v="1"/>
    <x v="0"/>
    <s v="1004-5"/>
    <x v="10"/>
    <x v="0"/>
    <s v="Direct"/>
    <n v="70"/>
    <n v="70"/>
  </r>
  <r>
    <n v="51958"/>
    <s v="The Cosmopolitan"/>
    <s v="Mirelle Perrelle"/>
    <d v="2022-05-20T00:00:00"/>
    <n v="5"/>
    <s v="05-May"/>
    <x v="1"/>
    <x v="0"/>
    <s v="1006-0"/>
    <x v="2"/>
    <x v="3"/>
    <s v="Online"/>
    <n v="21"/>
    <n v="21"/>
  </r>
  <r>
    <n v="51959"/>
    <s v="Bellagio"/>
    <s v="Barnard Fausch"/>
    <d v="2022-05-21T00:00:00"/>
    <n v="5"/>
    <s v="05-May"/>
    <x v="1"/>
    <x v="0"/>
    <s v="1006-0"/>
    <x v="2"/>
    <x v="1"/>
    <s v="Retail"/>
    <n v="112"/>
    <n v="112"/>
  </r>
  <r>
    <n v="51960"/>
    <s v="Caesars Palace"/>
    <s v="Yetta Klulisek"/>
    <d v="2022-05-21T00:00:00"/>
    <n v="5"/>
    <s v="05-May"/>
    <x v="1"/>
    <x v="0"/>
    <s v="1007-4"/>
    <x v="6"/>
    <x v="0"/>
    <s v="Retail"/>
    <n v="148"/>
    <n v="110"/>
  </r>
  <r>
    <n v="51961"/>
    <s v="MGM Grand"/>
    <s v="Rodolfo Richings"/>
    <d v="2022-05-21T00:00:00"/>
    <n v="5"/>
    <s v="05-May"/>
    <x v="1"/>
    <x v="0"/>
    <s v="1007-0"/>
    <x v="4"/>
    <x v="5"/>
    <s v="Online"/>
    <n v="127"/>
    <n v="90"/>
  </r>
  <r>
    <n v="51962"/>
    <s v="Tropicana"/>
    <s v="Wadsworth Dyet"/>
    <d v="2022-05-23T00:00:00"/>
    <n v="5"/>
    <s v="05-May"/>
    <x v="1"/>
    <x v="0"/>
    <s v="1003-0"/>
    <x v="3"/>
    <x v="3"/>
    <s v="Online"/>
    <n v="35"/>
    <n v="35"/>
  </r>
  <r>
    <n v="51963"/>
    <s v="M Resort"/>
    <s v="Virgie O' Mullan"/>
    <d v="2022-05-23T00:00:00"/>
    <n v="5"/>
    <s v="05-May"/>
    <x v="1"/>
    <x v="0"/>
    <s v="1005-0"/>
    <x v="9"/>
    <x v="5"/>
    <s v="Online"/>
    <n v="148"/>
    <n v="144"/>
  </r>
  <r>
    <n v="51964"/>
    <s v="Allure"/>
    <s v="Kory Cubbinelli"/>
    <d v="2022-05-24T00:00:00"/>
    <n v="5"/>
    <s v="05-May"/>
    <x v="1"/>
    <x v="0"/>
    <s v="1006-5"/>
    <x v="0"/>
    <x v="4"/>
    <s v="Online"/>
    <n v="75"/>
    <n v="75"/>
  </r>
  <r>
    <n v="51965"/>
    <s v="Encore"/>
    <s v="Britney Josowitz"/>
    <d v="2022-05-24T00:00:00"/>
    <n v="5"/>
    <s v="05-May"/>
    <x v="1"/>
    <x v="0"/>
    <s v="1004-0"/>
    <x v="5"/>
    <x v="2"/>
    <s v="Online"/>
    <n v="31"/>
    <n v="25"/>
  </r>
  <r>
    <n v="51966"/>
    <s v="M Resort"/>
    <s v="Virgie O' Mullan"/>
    <d v="2022-05-24T00:00:00"/>
    <n v="5"/>
    <s v="05-May"/>
    <x v="1"/>
    <x v="0"/>
    <s v="1005-0"/>
    <x v="9"/>
    <x v="0"/>
    <s v="Online"/>
    <n v="148"/>
    <n v="108"/>
  </r>
  <r>
    <n v="51967"/>
    <s v="Tropicana"/>
    <s v="Wadsworth Dyet"/>
    <d v="2022-05-25T00:00:00"/>
    <n v="5"/>
    <s v="05-May"/>
    <x v="1"/>
    <x v="0"/>
    <s v="1004-0"/>
    <x v="5"/>
    <x v="3"/>
    <s v="Retail"/>
    <n v="92"/>
    <n v="90"/>
  </r>
  <r>
    <n v="51968"/>
    <s v="Encore"/>
    <s v="Britney Josowitz"/>
    <d v="2022-05-26T00:00:00"/>
    <n v="5"/>
    <s v="05-May"/>
    <x v="1"/>
    <x v="0"/>
    <s v="1003-0"/>
    <x v="3"/>
    <x v="4"/>
    <s v="Online"/>
    <n v="80"/>
    <n v="80"/>
  </r>
  <r>
    <n v="51969"/>
    <s v="Planet Hollywood"/>
    <s v="Reece McCorkell"/>
    <d v="2022-05-28T00:00:00"/>
    <n v="5"/>
    <s v="05-May"/>
    <x v="1"/>
    <x v="0"/>
    <s v="1002-0"/>
    <x v="7"/>
    <x v="2"/>
    <s v="Online"/>
    <n v="134"/>
    <n v="103"/>
  </r>
  <r>
    <n v="51970"/>
    <s v="The Cosmopolitan"/>
    <s v="Mirelle Perrelle"/>
    <d v="2022-05-29T00:00:00"/>
    <n v="5"/>
    <s v="05-May"/>
    <x v="1"/>
    <x v="0"/>
    <s v="1003-0"/>
    <x v="3"/>
    <x v="5"/>
    <s v="Direct"/>
    <n v="58"/>
    <n v="58"/>
  </r>
  <r>
    <n v="51971"/>
    <s v="Tropicana"/>
    <s v="Wadsworth Dyet"/>
    <d v="2022-05-30T00:00:00"/>
    <n v="5"/>
    <s v="05-May"/>
    <x v="1"/>
    <x v="0"/>
    <s v="1001-0"/>
    <x v="1"/>
    <x v="1"/>
    <s v="Retail"/>
    <n v="88"/>
    <n v="80"/>
  </r>
  <r>
    <n v="51972"/>
    <s v="Tropicana"/>
    <s v="Wadsworth Dyet"/>
    <d v="2022-05-31T00:00:00"/>
    <n v="5"/>
    <s v="05-May"/>
    <x v="1"/>
    <x v="0"/>
    <s v="1004-5"/>
    <x v="10"/>
    <x v="0"/>
    <s v="Online"/>
    <n v="46"/>
    <n v="46"/>
  </r>
  <r>
    <n v="51973"/>
    <s v="Wynn"/>
    <s v="Danell Spurnier"/>
    <d v="2022-05-31T00:00:00"/>
    <n v="5"/>
    <s v="05-May"/>
    <x v="1"/>
    <x v="0"/>
    <s v="1003-4"/>
    <x v="8"/>
    <x v="0"/>
    <s v="Direct"/>
    <n v="72"/>
    <n v="64"/>
  </r>
  <r>
    <n v="51974"/>
    <s v="M Resort"/>
    <s v="Virgie O' Mullan"/>
    <d v="2022-06-01T00:00:00"/>
    <n v="6"/>
    <s v="06-Jun"/>
    <x v="1"/>
    <x v="0"/>
    <s v="1001-0"/>
    <x v="1"/>
    <x v="4"/>
    <s v="Online"/>
    <n v="130"/>
    <n v="108"/>
  </r>
  <r>
    <n v="51975"/>
    <s v="Mandalay Bay"/>
    <s v="Rubin Flippelli"/>
    <d v="2022-06-02T00:00:00"/>
    <n v="6"/>
    <s v="06-Jun"/>
    <x v="1"/>
    <x v="0"/>
    <s v="1002-0"/>
    <x v="7"/>
    <x v="3"/>
    <s v="Retail"/>
    <n v="125"/>
    <n v="116"/>
  </r>
  <r>
    <n v="51976"/>
    <s v="Caesars Palace"/>
    <s v="Yetta Klulisek"/>
    <d v="2022-06-03T00:00:00"/>
    <n v="6"/>
    <s v="06-Jun"/>
    <x v="1"/>
    <x v="0"/>
    <s v="1007-4"/>
    <x v="6"/>
    <x v="1"/>
    <s v="Online"/>
    <n v="29"/>
    <n v="19"/>
  </r>
  <r>
    <n v="51977"/>
    <s v="MGM Grand"/>
    <s v="Rodolfo Richings"/>
    <d v="2022-06-03T00:00:00"/>
    <n v="6"/>
    <s v="06-Jun"/>
    <x v="1"/>
    <x v="0"/>
    <s v="1001-0"/>
    <x v="1"/>
    <x v="4"/>
    <s v="Online"/>
    <n v="60"/>
    <n v="47"/>
  </r>
  <r>
    <n v="51978"/>
    <s v="The Palazzo"/>
    <s v="Derek Tristram"/>
    <d v="2022-06-03T00:00:00"/>
    <n v="6"/>
    <s v="06-Jun"/>
    <x v="1"/>
    <x v="0"/>
    <s v="1001-0"/>
    <x v="1"/>
    <x v="2"/>
    <s v="Online"/>
    <n v="121"/>
    <n v="109"/>
  </r>
  <r>
    <n v="51979"/>
    <s v="MGM Grand"/>
    <s v="Malynda Pawels"/>
    <d v="2022-06-03T00:00:00"/>
    <n v="6"/>
    <s v="06-Jun"/>
    <x v="1"/>
    <x v="0"/>
    <s v="1002-0"/>
    <x v="7"/>
    <x v="3"/>
    <s v="Retail"/>
    <n v="138"/>
    <n v="134"/>
  </r>
  <r>
    <n v="51980"/>
    <s v="Tropicana"/>
    <s v="Wadsworth Dyet"/>
    <d v="2022-06-03T00:00:00"/>
    <n v="6"/>
    <s v="06-Jun"/>
    <x v="1"/>
    <x v="0"/>
    <s v="1004-0"/>
    <x v="5"/>
    <x v="0"/>
    <s v="Retail"/>
    <n v="135"/>
    <n v="88"/>
  </r>
  <r>
    <n v="51981"/>
    <s v="Wynn"/>
    <s v="Danell Spurnier"/>
    <d v="2022-06-03T00:00:00"/>
    <n v="6"/>
    <s v="06-Jun"/>
    <x v="1"/>
    <x v="0"/>
    <s v="1007-4"/>
    <x v="6"/>
    <x v="1"/>
    <s v="Retail"/>
    <n v="109"/>
    <n v="97"/>
  </r>
  <r>
    <n v="51982"/>
    <s v="M Resort"/>
    <s v="Virgie O' Mullan"/>
    <d v="2022-06-04T00:00:00"/>
    <n v="6"/>
    <s v="06-Jun"/>
    <x v="1"/>
    <x v="0"/>
    <s v="1005-0"/>
    <x v="9"/>
    <x v="4"/>
    <s v="Online"/>
    <n v="130"/>
    <n v="122"/>
  </r>
  <r>
    <n v="51983"/>
    <s v="Tropicana"/>
    <s v="Wadsworth Dyet"/>
    <d v="2022-06-04T00:00:00"/>
    <n v="6"/>
    <s v="06-Jun"/>
    <x v="1"/>
    <x v="0"/>
    <s v="1007-4"/>
    <x v="6"/>
    <x v="4"/>
    <s v="Online"/>
    <n v="85"/>
    <n v="77"/>
  </r>
  <r>
    <n v="51984"/>
    <s v="Mandalay Bay"/>
    <s v="Rubin Flippelli"/>
    <d v="2022-06-05T00:00:00"/>
    <n v="6"/>
    <s v="06-Jun"/>
    <x v="1"/>
    <x v="0"/>
    <s v="1006-5"/>
    <x v="0"/>
    <x v="5"/>
    <s v="Retail"/>
    <n v="101"/>
    <n v="101"/>
  </r>
  <r>
    <n v="51985"/>
    <s v="The Venetian"/>
    <s v="Enrica Callear"/>
    <d v="2022-06-06T00:00:00"/>
    <n v="6"/>
    <s v="06-Jun"/>
    <x v="1"/>
    <x v="0"/>
    <s v="1003-0"/>
    <x v="3"/>
    <x v="5"/>
    <s v="Retail"/>
    <n v="30"/>
    <n v="30"/>
  </r>
  <r>
    <n v="51986"/>
    <s v="Planet Hollywood"/>
    <s v="Reece McCorkell"/>
    <d v="2022-06-06T00:00:00"/>
    <n v="6"/>
    <s v="06-Jun"/>
    <x v="1"/>
    <x v="0"/>
    <s v="1004-0"/>
    <x v="5"/>
    <x v="4"/>
    <s v="Online"/>
    <n v="41"/>
    <n v="37"/>
  </r>
  <r>
    <n v="51987"/>
    <s v="The Cosmopolitan"/>
    <s v="Mirelle Perrelle"/>
    <d v="2022-06-06T00:00:00"/>
    <n v="6"/>
    <s v="06-Jun"/>
    <x v="1"/>
    <x v="0"/>
    <s v="1001-0"/>
    <x v="1"/>
    <x v="2"/>
    <s v="Online"/>
    <n v="125"/>
    <n v="115"/>
  </r>
  <r>
    <n v="51988"/>
    <s v="New York-New York"/>
    <s v="Pacorro Vesque"/>
    <d v="2022-06-08T00:00:00"/>
    <n v="6"/>
    <s v="06-Jun"/>
    <x v="1"/>
    <x v="0"/>
    <s v="1005-0"/>
    <x v="9"/>
    <x v="3"/>
    <s v="Online"/>
    <n v="104"/>
    <n v="72"/>
  </r>
  <r>
    <n v="51989"/>
    <s v="M Resort"/>
    <s v="Virgie O' Mullan"/>
    <d v="2022-06-09T00:00:00"/>
    <n v="6"/>
    <s v="06-Jun"/>
    <x v="1"/>
    <x v="0"/>
    <s v="1007-4"/>
    <x v="6"/>
    <x v="5"/>
    <s v="Online"/>
    <n v="66"/>
    <n v="43"/>
  </r>
  <r>
    <n v="51990"/>
    <s v="Aria Resort"/>
    <s v="Nydia Boreham"/>
    <d v="2022-06-09T00:00:00"/>
    <n v="6"/>
    <s v="06-Jun"/>
    <x v="1"/>
    <x v="0"/>
    <s v="1006-5"/>
    <x v="0"/>
    <x v="2"/>
    <s v="Retail"/>
    <n v="33"/>
    <n v="33"/>
  </r>
  <r>
    <n v="51991"/>
    <s v="Caesars Palace"/>
    <s v="Yetta Klulisek"/>
    <d v="2022-06-09T00:00:00"/>
    <n v="6"/>
    <s v="06-Jun"/>
    <x v="1"/>
    <x v="0"/>
    <s v="1001-0"/>
    <x v="1"/>
    <x v="0"/>
    <s v="Online"/>
    <n v="22"/>
    <n v="21"/>
  </r>
  <r>
    <n v="51992"/>
    <s v="Aria Resort"/>
    <s v="Nydia Boreham"/>
    <d v="2022-06-10T00:00:00"/>
    <n v="6"/>
    <s v="06-Jun"/>
    <x v="1"/>
    <x v="0"/>
    <s v="1006-5"/>
    <x v="0"/>
    <x v="2"/>
    <s v="Online"/>
    <n v="67"/>
    <n v="67"/>
  </r>
  <r>
    <n v="51993"/>
    <s v="New York-New York"/>
    <s v="Pacorro Vesque"/>
    <d v="2022-06-11T00:00:00"/>
    <n v="6"/>
    <s v="06-Jun"/>
    <x v="1"/>
    <x v="0"/>
    <s v="1006-5"/>
    <x v="0"/>
    <x v="4"/>
    <s v="Online"/>
    <n v="146"/>
    <n v="146"/>
  </r>
  <r>
    <n v="51994"/>
    <s v="Caesars Palace"/>
    <s v="Yetta Klulisek"/>
    <d v="2022-06-12T00:00:00"/>
    <n v="6"/>
    <s v="06-Jun"/>
    <x v="1"/>
    <x v="0"/>
    <s v="1003-0"/>
    <x v="3"/>
    <x v="2"/>
    <s v="Online"/>
    <n v="56"/>
    <n v="56"/>
  </r>
  <r>
    <n v="51995"/>
    <s v="Aria Resort"/>
    <s v="Nydia Boreham"/>
    <d v="2022-06-12T00:00:00"/>
    <n v="6"/>
    <s v="06-Jun"/>
    <x v="1"/>
    <x v="0"/>
    <s v="1006-5"/>
    <x v="0"/>
    <x v="3"/>
    <s v="Retail"/>
    <n v="32"/>
    <n v="32"/>
  </r>
  <r>
    <n v="51996"/>
    <s v="Planet Hollywood"/>
    <s v="Reece McCorkell"/>
    <d v="2022-06-13T00:00:00"/>
    <n v="6"/>
    <s v="06-Jun"/>
    <x v="1"/>
    <x v="0"/>
    <s v="1004-0"/>
    <x v="5"/>
    <x v="2"/>
    <s v="Online"/>
    <n v="140"/>
    <n v="102"/>
  </r>
  <r>
    <n v="51997"/>
    <s v="Planet Hollywood"/>
    <s v="Reece McCorkell"/>
    <d v="2022-06-13T00:00:00"/>
    <n v="6"/>
    <s v="06-Jun"/>
    <x v="1"/>
    <x v="0"/>
    <s v="1006-5"/>
    <x v="0"/>
    <x v="0"/>
    <s v="Retail"/>
    <n v="78"/>
    <n v="78"/>
  </r>
  <r>
    <n v="51998"/>
    <s v="Bellagio"/>
    <s v="Barnard Fausch"/>
    <d v="2022-06-14T00:00:00"/>
    <n v="6"/>
    <s v="06-Jun"/>
    <x v="1"/>
    <x v="0"/>
    <s v="1003-4"/>
    <x v="8"/>
    <x v="1"/>
    <s v="Online"/>
    <n v="41"/>
    <n v="28"/>
  </r>
  <r>
    <n v="51999"/>
    <s v="Bellagio"/>
    <s v="Barnard Fausch"/>
    <d v="2022-06-14T00:00:00"/>
    <n v="6"/>
    <s v="06-Jun"/>
    <x v="1"/>
    <x v="0"/>
    <s v="1007-0"/>
    <x v="4"/>
    <x v="2"/>
    <s v="Online"/>
    <n v="137"/>
    <n v="114"/>
  </r>
  <r>
    <n v="52000"/>
    <s v="Tropicana"/>
    <s v="Wadsworth Dyet"/>
    <d v="2022-06-15T00:00:00"/>
    <n v="6"/>
    <s v="06-Jun"/>
    <x v="1"/>
    <x v="0"/>
    <s v="1006-0"/>
    <x v="2"/>
    <x v="3"/>
    <s v="Online"/>
    <n v="149"/>
    <n v="149"/>
  </r>
  <r>
    <n v="52001"/>
    <s v="The Cosmopolitan"/>
    <s v="Mirelle Perrelle"/>
    <d v="2022-06-16T00:00:00"/>
    <n v="6"/>
    <s v="06-Jun"/>
    <x v="1"/>
    <x v="0"/>
    <s v="1003-4"/>
    <x v="8"/>
    <x v="2"/>
    <s v="Online"/>
    <n v="135"/>
    <n v="130"/>
  </r>
  <r>
    <n v="52002"/>
    <s v="Planet Hollywood"/>
    <s v="Reece McCorkell"/>
    <d v="2022-06-17T00:00:00"/>
    <n v="6"/>
    <s v="06-Jun"/>
    <x v="1"/>
    <x v="0"/>
    <s v="1003-0"/>
    <x v="3"/>
    <x v="1"/>
    <s v="Online"/>
    <n v="56"/>
    <n v="56"/>
  </r>
  <r>
    <n v="52003"/>
    <s v="MGM Grand"/>
    <s v="Rodolfo Richings"/>
    <d v="2022-06-18T00:00:00"/>
    <n v="6"/>
    <s v="06-Jun"/>
    <x v="1"/>
    <x v="0"/>
    <s v="1004-0"/>
    <x v="5"/>
    <x v="3"/>
    <s v="Online"/>
    <n v="109"/>
    <n v="109"/>
  </r>
  <r>
    <n v="52004"/>
    <s v="Planet Hollywood"/>
    <s v="Reece McCorkell"/>
    <d v="2022-06-18T00:00:00"/>
    <n v="6"/>
    <s v="06-Jun"/>
    <x v="1"/>
    <x v="0"/>
    <s v="1003-4"/>
    <x v="8"/>
    <x v="4"/>
    <s v="Retail"/>
    <n v="65"/>
    <n v="54"/>
  </r>
  <r>
    <n v="52005"/>
    <s v="The Cosmopolitan"/>
    <s v="Mirelle Perrelle"/>
    <d v="2022-06-24T00:00:00"/>
    <n v="6"/>
    <s v="06-Jun"/>
    <x v="1"/>
    <x v="0"/>
    <s v="1003-0"/>
    <x v="3"/>
    <x v="5"/>
    <s v="Retail"/>
    <n v="107"/>
    <n v="107"/>
  </r>
  <r>
    <n v="52006"/>
    <s v="MGM Grand"/>
    <s v="Malynda Pawels"/>
    <d v="2022-06-24T00:00:00"/>
    <n v="6"/>
    <s v="06-Jun"/>
    <x v="1"/>
    <x v="0"/>
    <s v="1007-4"/>
    <x v="6"/>
    <x v="2"/>
    <s v="Retail"/>
    <n v="79"/>
    <n v="60"/>
  </r>
  <r>
    <n v="52007"/>
    <s v="New York-New York"/>
    <s v="Pacorro Vesque"/>
    <d v="2022-06-24T00:00:00"/>
    <n v="6"/>
    <s v="06-Jun"/>
    <x v="1"/>
    <x v="0"/>
    <s v="1004-5"/>
    <x v="10"/>
    <x v="4"/>
    <s v="Online"/>
    <n v="130"/>
    <n v="130"/>
  </r>
  <r>
    <n v="52008"/>
    <s v="Allure"/>
    <s v="Gottfried Dufton"/>
    <d v="2022-06-25T00:00:00"/>
    <n v="6"/>
    <s v="06-Jun"/>
    <x v="1"/>
    <x v="0"/>
    <s v="1007-4"/>
    <x v="6"/>
    <x v="4"/>
    <s v="Retail"/>
    <n v="47"/>
    <n v="38"/>
  </r>
  <r>
    <n v="52009"/>
    <s v="Planet Hollywood"/>
    <s v="Reece McCorkell"/>
    <d v="2022-06-25T00:00:00"/>
    <n v="6"/>
    <s v="06-Jun"/>
    <x v="1"/>
    <x v="0"/>
    <s v="1004-0"/>
    <x v="5"/>
    <x v="1"/>
    <s v="Retail"/>
    <n v="36"/>
    <n v="31"/>
  </r>
  <r>
    <n v="52010"/>
    <s v="The Venetian"/>
    <s v="Enrica Callear"/>
    <d v="2022-06-25T00:00:00"/>
    <n v="6"/>
    <s v="06-Jun"/>
    <x v="1"/>
    <x v="0"/>
    <s v="1006-5"/>
    <x v="0"/>
    <x v="1"/>
    <s v="Online"/>
    <n v="82"/>
    <n v="82"/>
  </r>
  <r>
    <n v="52011"/>
    <s v="Mandalay Bay"/>
    <s v="Rubin Flippelli"/>
    <d v="2022-06-26T00:00:00"/>
    <n v="6"/>
    <s v="06-Jun"/>
    <x v="1"/>
    <x v="0"/>
    <s v="1006-0"/>
    <x v="2"/>
    <x v="4"/>
    <s v="Online"/>
    <n v="104"/>
    <n v="104"/>
  </r>
  <r>
    <n v="52012"/>
    <s v="Allure"/>
    <s v="Gottfried Dufton"/>
    <d v="2022-06-29T00:00:00"/>
    <n v="6"/>
    <s v="06-Jun"/>
    <x v="1"/>
    <x v="0"/>
    <s v="1001-0"/>
    <x v="1"/>
    <x v="4"/>
    <s v="Retail"/>
    <n v="54"/>
    <n v="46"/>
  </r>
  <r>
    <n v="52013"/>
    <s v="Caesars Palace"/>
    <s v="Yetta Klulisek"/>
    <d v="2022-06-29T00:00:00"/>
    <n v="6"/>
    <s v="06-Jun"/>
    <x v="1"/>
    <x v="0"/>
    <s v="1004-0"/>
    <x v="5"/>
    <x v="3"/>
    <s v="Retail"/>
    <n v="35"/>
    <n v="30"/>
  </r>
  <r>
    <n v="52014"/>
    <s v="The Venetian"/>
    <s v="Enrica Callear"/>
    <d v="2022-06-30T00:00:00"/>
    <n v="6"/>
    <s v="06-Jun"/>
    <x v="1"/>
    <x v="0"/>
    <s v="1007-0"/>
    <x v="4"/>
    <x v="4"/>
    <s v="Online"/>
    <n v="143"/>
    <n v="104"/>
  </r>
  <r>
    <n v="52015"/>
    <s v="Mandalay Bay"/>
    <s v="Rubin Flippelli"/>
    <d v="2022-06-30T00:00:00"/>
    <n v="6"/>
    <s v="06-Jun"/>
    <x v="1"/>
    <x v="0"/>
    <s v="1006-5"/>
    <x v="0"/>
    <x v="2"/>
    <s v="Retail"/>
    <n v="140"/>
    <n v="140"/>
  </r>
  <r>
    <n v="52016"/>
    <s v="Wynn"/>
    <s v="Danell Spurnier"/>
    <d v="2022-06-30T00:00:00"/>
    <n v="6"/>
    <s v="06-Jun"/>
    <x v="1"/>
    <x v="0"/>
    <s v="1007-4"/>
    <x v="6"/>
    <x v="5"/>
    <s v="Online"/>
    <n v="54"/>
    <n v="53"/>
  </r>
  <r>
    <n v="52017"/>
    <s v="The Palazzo"/>
    <s v="Derek Tristram"/>
    <d v="2022-06-30T00:00:00"/>
    <n v="6"/>
    <s v="06-Jun"/>
    <x v="1"/>
    <x v="0"/>
    <s v="1002-0"/>
    <x v="7"/>
    <x v="3"/>
    <s v="Online"/>
    <n v="99"/>
    <n v="83"/>
  </r>
  <r>
    <n v="52018"/>
    <s v="MGM Grand"/>
    <s v="Malynda Pawels"/>
    <d v="2022-07-01T00:00:00"/>
    <n v="7"/>
    <s v="07-Jul"/>
    <x v="2"/>
    <x v="0"/>
    <s v="1002-0"/>
    <x v="7"/>
    <x v="4"/>
    <s v="Online"/>
    <n v="47"/>
    <n v="36"/>
  </r>
  <r>
    <n v="52019"/>
    <s v="Aria Resort"/>
    <s v="Nydia Boreham"/>
    <d v="2022-07-01T00:00:00"/>
    <n v="7"/>
    <s v="07-Jul"/>
    <x v="2"/>
    <x v="0"/>
    <s v="1005-0"/>
    <x v="9"/>
    <x v="3"/>
    <s v="Online"/>
    <n v="47"/>
    <n v="38"/>
  </r>
  <r>
    <n v="52020"/>
    <s v="The Venetian"/>
    <s v="Enrica Callear"/>
    <d v="2022-07-07T00:00:00"/>
    <n v="7"/>
    <s v="07-Jul"/>
    <x v="2"/>
    <x v="0"/>
    <s v="1006-0"/>
    <x v="2"/>
    <x v="4"/>
    <s v="Online"/>
    <n v="102"/>
    <n v="102"/>
  </r>
  <r>
    <n v="52021"/>
    <s v="Encore"/>
    <s v="Britney Josowitz"/>
    <d v="2022-07-07T00:00:00"/>
    <n v="7"/>
    <s v="07-Jul"/>
    <x v="2"/>
    <x v="0"/>
    <s v="1002-0"/>
    <x v="7"/>
    <x v="4"/>
    <s v="Online"/>
    <n v="99"/>
    <n v="69"/>
  </r>
  <r>
    <n v="52022"/>
    <s v="Encore"/>
    <s v="Britney Josowitz"/>
    <d v="2022-07-07T00:00:00"/>
    <n v="7"/>
    <s v="07-Jul"/>
    <x v="2"/>
    <x v="0"/>
    <s v="1007-4"/>
    <x v="6"/>
    <x v="4"/>
    <s v="Online"/>
    <n v="66"/>
    <n v="65"/>
  </r>
  <r>
    <n v="52023"/>
    <s v="Mandalay Bay"/>
    <s v="Rubin Flippelli"/>
    <d v="2022-07-08T00:00:00"/>
    <n v="7"/>
    <s v="07-Jul"/>
    <x v="2"/>
    <x v="0"/>
    <s v="1005-0"/>
    <x v="9"/>
    <x v="3"/>
    <s v="Online"/>
    <n v="58"/>
    <n v="53"/>
  </r>
  <r>
    <n v="52024"/>
    <s v="Aria Resort"/>
    <s v="Nydia Boreham"/>
    <d v="2022-07-08T00:00:00"/>
    <n v="7"/>
    <s v="07-Jul"/>
    <x v="2"/>
    <x v="0"/>
    <s v="1003-0"/>
    <x v="3"/>
    <x v="0"/>
    <s v="Retail"/>
    <n v="38"/>
    <n v="38"/>
  </r>
  <r>
    <n v="52025"/>
    <s v="The Palazzo"/>
    <s v="Derek Tristram"/>
    <d v="2022-07-09T00:00:00"/>
    <n v="7"/>
    <s v="07-Jul"/>
    <x v="2"/>
    <x v="0"/>
    <s v="1005-0"/>
    <x v="9"/>
    <x v="4"/>
    <s v="Direct"/>
    <n v="81"/>
    <n v="59"/>
  </r>
  <r>
    <n v="52026"/>
    <s v="New York-New York"/>
    <s v="Pacorro Vesque"/>
    <d v="2022-07-10T00:00:00"/>
    <n v="7"/>
    <s v="07-Jul"/>
    <x v="2"/>
    <x v="0"/>
    <s v="1002-0"/>
    <x v="7"/>
    <x v="2"/>
    <s v="Online"/>
    <n v="110"/>
    <n v="105"/>
  </r>
  <r>
    <n v="52027"/>
    <s v="Tropicana"/>
    <s v="Wadsworth Dyet"/>
    <d v="2022-07-13T00:00:00"/>
    <n v="7"/>
    <s v="07-Jul"/>
    <x v="2"/>
    <x v="0"/>
    <s v="1002-0"/>
    <x v="7"/>
    <x v="0"/>
    <s v="Online"/>
    <n v="84"/>
    <n v="65"/>
  </r>
  <r>
    <n v="52028"/>
    <s v="Wynn"/>
    <s v="Danell Spurnier"/>
    <d v="2022-07-13T00:00:00"/>
    <n v="7"/>
    <s v="07-Jul"/>
    <x v="2"/>
    <x v="0"/>
    <s v="1003-0"/>
    <x v="3"/>
    <x v="4"/>
    <s v="Online"/>
    <n v="34"/>
    <n v="34"/>
  </r>
  <r>
    <n v="52029"/>
    <s v="Encore"/>
    <s v="Britney Josowitz"/>
    <d v="2022-07-14T00:00:00"/>
    <n v="7"/>
    <s v="07-Jul"/>
    <x v="2"/>
    <x v="0"/>
    <s v="1007-0"/>
    <x v="4"/>
    <x v="1"/>
    <s v="Online"/>
    <n v="118"/>
    <n v="104"/>
  </r>
  <r>
    <n v="52030"/>
    <s v="Aria Resort"/>
    <s v="Nydia Boreham"/>
    <d v="2022-07-15T00:00:00"/>
    <n v="7"/>
    <s v="07-Jul"/>
    <x v="2"/>
    <x v="0"/>
    <s v="1007-4"/>
    <x v="6"/>
    <x v="1"/>
    <s v="Online"/>
    <n v="144"/>
    <n v="125"/>
  </r>
  <r>
    <n v="52031"/>
    <s v="Tropicana"/>
    <s v="Wadsworth Dyet"/>
    <d v="2022-07-15T00:00:00"/>
    <n v="7"/>
    <s v="07-Jul"/>
    <x v="2"/>
    <x v="0"/>
    <s v="1006-5"/>
    <x v="0"/>
    <x v="5"/>
    <s v="Online"/>
    <n v="115"/>
    <n v="115"/>
  </r>
  <r>
    <n v="52032"/>
    <s v="Aria Resort"/>
    <s v="Nydia Boreham"/>
    <d v="2022-07-16T00:00:00"/>
    <n v="7"/>
    <s v="07-Jul"/>
    <x v="2"/>
    <x v="0"/>
    <s v="1005-0"/>
    <x v="9"/>
    <x v="1"/>
    <s v="Online"/>
    <n v="88"/>
    <n v="74"/>
  </r>
  <r>
    <n v="52033"/>
    <s v="MGM Grand"/>
    <s v="Rodolfo Richings"/>
    <d v="2022-07-16T00:00:00"/>
    <n v="7"/>
    <s v="07-Jul"/>
    <x v="2"/>
    <x v="0"/>
    <s v="1007-4"/>
    <x v="6"/>
    <x v="0"/>
    <s v="Direct"/>
    <n v="21"/>
    <n v="15"/>
  </r>
  <r>
    <n v="52034"/>
    <s v="Aria Resort"/>
    <s v="Nydia Boreham"/>
    <d v="2022-07-17T00:00:00"/>
    <n v="7"/>
    <s v="07-Jul"/>
    <x v="2"/>
    <x v="0"/>
    <s v="1007-4"/>
    <x v="6"/>
    <x v="5"/>
    <s v="Retail"/>
    <n v="123"/>
    <n v="86"/>
  </r>
  <r>
    <n v="52035"/>
    <s v="The Cosmopolitan"/>
    <s v="Mirelle Perrelle"/>
    <d v="2022-07-18T00:00:00"/>
    <n v="7"/>
    <s v="07-Jul"/>
    <x v="2"/>
    <x v="0"/>
    <s v="1007-4"/>
    <x v="6"/>
    <x v="1"/>
    <s v="Online"/>
    <n v="136"/>
    <n v="112"/>
  </r>
  <r>
    <n v="52036"/>
    <s v="The Palazzo"/>
    <s v="Derek Tristram"/>
    <d v="2022-07-19T00:00:00"/>
    <n v="7"/>
    <s v="07-Jul"/>
    <x v="2"/>
    <x v="0"/>
    <s v="1004-0"/>
    <x v="5"/>
    <x v="0"/>
    <s v="Retail"/>
    <n v="82"/>
    <n v="79"/>
  </r>
  <r>
    <n v="52037"/>
    <s v="Aria Resort"/>
    <s v="Nydia Boreham"/>
    <d v="2022-07-21T00:00:00"/>
    <n v="7"/>
    <s v="07-Jul"/>
    <x v="2"/>
    <x v="0"/>
    <s v="1003-0"/>
    <x v="3"/>
    <x v="1"/>
    <s v="Online"/>
    <n v="120"/>
    <n v="120"/>
  </r>
  <r>
    <n v="52038"/>
    <s v="The Cosmopolitan"/>
    <s v="Mirelle Perrelle"/>
    <d v="2022-07-21T00:00:00"/>
    <n v="7"/>
    <s v="07-Jul"/>
    <x v="2"/>
    <x v="0"/>
    <s v="1003-4"/>
    <x v="8"/>
    <x v="1"/>
    <s v="Retail"/>
    <n v="130"/>
    <n v="101"/>
  </r>
  <r>
    <n v="52039"/>
    <s v="New York-New York"/>
    <s v="Pacorro Vesque"/>
    <d v="2022-07-22T00:00:00"/>
    <n v="7"/>
    <s v="07-Jul"/>
    <x v="2"/>
    <x v="0"/>
    <s v="1006-0"/>
    <x v="2"/>
    <x v="2"/>
    <s v="Retail"/>
    <n v="116"/>
    <n v="116"/>
  </r>
  <r>
    <n v="52040"/>
    <s v="Allure"/>
    <s v="Gottfried Dufton"/>
    <d v="2022-07-22T00:00:00"/>
    <n v="7"/>
    <s v="07-Jul"/>
    <x v="2"/>
    <x v="0"/>
    <s v="1006-0"/>
    <x v="2"/>
    <x v="4"/>
    <s v="Retail"/>
    <n v="67"/>
    <n v="67"/>
  </r>
  <r>
    <n v="52041"/>
    <s v="Planet Hollywood"/>
    <s v="Reece McCorkell"/>
    <d v="2022-07-23T00:00:00"/>
    <n v="7"/>
    <s v="07-Jul"/>
    <x v="2"/>
    <x v="0"/>
    <s v="1004-0"/>
    <x v="5"/>
    <x v="1"/>
    <s v="Retail"/>
    <n v="108"/>
    <n v="94"/>
  </r>
  <r>
    <n v="52042"/>
    <s v="The Cosmopolitan"/>
    <s v="Mirelle Perrelle"/>
    <d v="2022-07-23T00:00:00"/>
    <n v="7"/>
    <s v="07-Jul"/>
    <x v="2"/>
    <x v="0"/>
    <s v="1004-0"/>
    <x v="5"/>
    <x v="2"/>
    <s v="Retail"/>
    <n v="28"/>
    <n v="24"/>
  </r>
  <r>
    <n v="52043"/>
    <s v="M Resort"/>
    <s v="Virgie O' Mullan"/>
    <d v="2022-07-24T00:00:00"/>
    <n v="7"/>
    <s v="07-Jul"/>
    <x v="2"/>
    <x v="0"/>
    <s v="1006-5"/>
    <x v="0"/>
    <x v="2"/>
    <s v="Online"/>
    <n v="90"/>
    <n v="90"/>
  </r>
  <r>
    <n v="52044"/>
    <s v="The Palazzo"/>
    <s v="Derek Tristram"/>
    <d v="2022-07-25T00:00:00"/>
    <n v="7"/>
    <s v="07-Jul"/>
    <x v="2"/>
    <x v="0"/>
    <s v="1003-0"/>
    <x v="3"/>
    <x v="0"/>
    <s v="Online"/>
    <n v="111"/>
    <n v="111"/>
  </r>
  <r>
    <n v="52045"/>
    <s v="The Venetian"/>
    <s v="Enrica Callear"/>
    <d v="2022-07-25T00:00:00"/>
    <n v="7"/>
    <s v="07-Jul"/>
    <x v="2"/>
    <x v="0"/>
    <s v="1002-0"/>
    <x v="7"/>
    <x v="2"/>
    <s v="Online"/>
    <n v="110"/>
    <n v="75"/>
  </r>
  <r>
    <n v="52046"/>
    <s v="Allure"/>
    <s v="Kory Cubbinelli"/>
    <d v="2022-07-25T00:00:00"/>
    <n v="7"/>
    <s v="07-Jul"/>
    <x v="2"/>
    <x v="0"/>
    <s v="1003-0"/>
    <x v="3"/>
    <x v="4"/>
    <s v="Online"/>
    <n v="118"/>
    <n v="118"/>
  </r>
  <r>
    <n v="52047"/>
    <s v="New York-New York"/>
    <s v="Pacorro Vesque"/>
    <d v="2022-07-25T00:00:00"/>
    <n v="7"/>
    <s v="07-Jul"/>
    <x v="2"/>
    <x v="0"/>
    <s v="1004-5"/>
    <x v="10"/>
    <x v="0"/>
    <s v="Retail"/>
    <n v="137"/>
    <n v="137"/>
  </r>
  <r>
    <n v="52048"/>
    <s v="Bellagio"/>
    <s v="Shelden McAster"/>
    <d v="2022-07-25T00:00:00"/>
    <n v="7"/>
    <s v="07-Jul"/>
    <x v="2"/>
    <x v="0"/>
    <s v="1007-4"/>
    <x v="6"/>
    <x v="1"/>
    <s v="Direct"/>
    <n v="70"/>
    <n v="53"/>
  </r>
  <r>
    <n v="52049"/>
    <s v="Mandalay Bay"/>
    <s v="Rubin Flippelli"/>
    <d v="2022-07-26T00:00:00"/>
    <n v="7"/>
    <s v="07-Jul"/>
    <x v="2"/>
    <x v="0"/>
    <s v="1004-5"/>
    <x v="10"/>
    <x v="0"/>
    <s v="Online"/>
    <n v="102"/>
    <n v="102"/>
  </r>
  <r>
    <n v="52050"/>
    <s v="Planet Hollywood"/>
    <s v="Reece McCorkell"/>
    <d v="2022-07-26T00:00:00"/>
    <n v="7"/>
    <s v="07-Jul"/>
    <x v="2"/>
    <x v="0"/>
    <s v="1006-0"/>
    <x v="2"/>
    <x v="1"/>
    <s v="Online"/>
    <n v="137"/>
    <n v="137"/>
  </r>
  <r>
    <n v="52051"/>
    <s v="M Resort"/>
    <s v="Virgie O' Mullan"/>
    <d v="2022-07-26T00:00:00"/>
    <n v="7"/>
    <s v="07-Jul"/>
    <x v="2"/>
    <x v="0"/>
    <s v="1007-0"/>
    <x v="4"/>
    <x v="2"/>
    <s v="Online"/>
    <n v="91"/>
    <n v="84"/>
  </r>
  <r>
    <n v="52052"/>
    <s v="M Resort"/>
    <s v="Virgie O' Mullan"/>
    <d v="2022-07-27T00:00:00"/>
    <n v="7"/>
    <s v="07-Jul"/>
    <x v="2"/>
    <x v="0"/>
    <s v="1002-0"/>
    <x v="7"/>
    <x v="4"/>
    <s v="Online"/>
    <n v="102"/>
    <n v="80"/>
  </r>
  <r>
    <n v="52053"/>
    <s v="Caesars Palace"/>
    <s v="Yetta Klulisek"/>
    <d v="2022-07-27T00:00:00"/>
    <n v="7"/>
    <s v="07-Jul"/>
    <x v="2"/>
    <x v="0"/>
    <s v="1005-0"/>
    <x v="9"/>
    <x v="1"/>
    <s v="Online"/>
    <n v="86"/>
    <n v="83"/>
  </r>
  <r>
    <n v="52054"/>
    <s v="M Resort"/>
    <s v="Virgie O' Mullan"/>
    <d v="2022-07-27T00:00:00"/>
    <n v="7"/>
    <s v="07-Jul"/>
    <x v="2"/>
    <x v="0"/>
    <s v="1003-0"/>
    <x v="3"/>
    <x v="0"/>
    <s v="Online"/>
    <n v="137"/>
    <n v="137"/>
  </r>
  <r>
    <n v="52055"/>
    <s v="New York-New York"/>
    <s v="Pacorro Vesque"/>
    <d v="2022-07-27T00:00:00"/>
    <n v="7"/>
    <s v="07-Jul"/>
    <x v="2"/>
    <x v="0"/>
    <s v="1006-5"/>
    <x v="0"/>
    <x v="0"/>
    <s v="Online"/>
    <n v="73"/>
    <n v="73"/>
  </r>
  <r>
    <n v="52056"/>
    <s v="Tropicana"/>
    <s v="Wadsworth Dyet"/>
    <d v="2022-07-28T00:00:00"/>
    <n v="7"/>
    <s v="07-Jul"/>
    <x v="2"/>
    <x v="0"/>
    <s v="1003-4"/>
    <x v="8"/>
    <x v="4"/>
    <s v="Direct"/>
    <n v="85"/>
    <n v="77"/>
  </r>
  <r>
    <n v="52057"/>
    <s v="M Resort"/>
    <s v="Virgie O' Mullan"/>
    <d v="2022-07-30T00:00:00"/>
    <n v="7"/>
    <s v="07-Jul"/>
    <x v="2"/>
    <x v="0"/>
    <s v="1001-0"/>
    <x v="1"/>
    <x v="0"/>
    <s v="Online"/>
    <n v="57"/>
    <n v="48"/>
  </r>
  <r>
    <n v="52058"/>
    <s v="The Cosmopolitan"/>
    <s v="Mirelle Perrelle"/>
    <d v="2022-08-01T00:00:00"/>
    <n v="8"/>
    <s v="08-Aug"/>
    <x v="2"/>
    <x v="0"/>
    <s v="1007-4"/>
    <x v="6"/>
    <x v="3"/>
    <s v="Retail"/>
    <n v="150"/>
    <n v="143"/>
  </r>
  <r>
    <n v="52059"/>
    <s v="The Venetian"/>
    <s v="Enrica Callear"/>
    <d v="2022-08-02T00:00:00"/>
    <n v="8"/>
    <s v="08-Aug"/>
    <x v="2"/>
    <x v="0"/>
    <s v="1003-4"/>
    <x v="8"/>
    <x v="1"/>
    <s v="Online"/>
    <n v="71"/>
    <n v="60"/>
  </r>
  <r>
    <n v="52060"/>
    <s v="Allure"/>
    <s v="Kory Cubbinelli"/>
    <d v="2022-08-02T00:00:00"/>
    <n v="8"/>
    <s v="08-Aug"/>
    <x v="2"/>
    <x v="0"/>
    <s v="1006-0"/>
    <x v="2"/>
    <x v="1"/>
    <s v="Online"/>
    <n v="68"/>
    <n v="68"/>
  </r>
  <r>
    <n v="52061"/>
    <s v="Wynn"/>
    <s v="Danell Spurnier"/>
    <d v="2022-08-02T00:00:00"/>
    <n v="8"/>
    <s v="08-Aug"/>
    <x v="2"/>
    <x v="0"/>
    <s v="1003-0"/>
    <x v="3"/>
    <x v="5"/>
    <s v="Retail"/>
    <n v="36"/>
    <n v="36"/>
  </r>
  <r>
    <n v="52062"/>
    <s v="The Cosmopolitan"/>
    <s v="Mirelle Perrelle"/>
    <d v="2022-08-03T00:00:00"/>
    <n v="8"/>
    <s v="08-Aug"/>
    <x v="2"/>
    <x v="0"/>
    <s v="1003-4"/>
    <x v="8"/>
    <x v="4"/>
    <s v="Direct"/>
    <n v="95"/>
    <n v="85"/>
  </r>
  <r>
    <n v="52063"/>
    <s v="Planet Hollywood"/>
    <s v="Reece McCorkell"/>
    <d v="2022-08-03T00:00:00"/>
    <n v="8"/>
    <s v="08-Aug"/>
    <x v="2"/>
    <x v="0"/>
    <s v="1003-4"/>
    <x v="8"/>
    <x v="4"/>
    <s v="Online"/>
    <n v="148"/>
    <n v="112"/>
  </r>
  <r>
    <n v="52064"/>
    <s v="MGM Grand"/>
    <s v="Rodolfo Richings"/>
    <d v="2022-08-04T00:00:00"/>
    <n v="8"/>
    <s v="08-Aug"/>
    <x v="2"/>
    <x v="0"/>
    <s v="1003-0"/>
    <x v="3"/>
    <x v="1"/>
    <s v="Online"/>
    <n v="78"/>
    <n v="78"/>
  </r>
  <r>
    <n v="52065"/>
    <s v="Mandalay Bay"/>
    <s v="Rubin Flippelli"/>
    <d v="2022-08-05T00:00:00"/>
    <n v="8"/>
    <s v="08-Aug"/>
    <x v="2"/>
    <x v="0"/>
    <s v="1007-4"/>
    <x v="6"/>
    <x v="3"/>
    <s v="Retail"/>
    <n v="145"/>
    <n v="120"/>
  </r>
  <r>
    <n v="52066"/>
    <s v="M Resort"/>
    <s v="Virgie O' Mullan"/>
    <d v="2022-08-08T00:00:00"/>
    <n v="8"/>
    <s v="08-Aug"/>
    <x v="2"/>
    <x v="0"/>
    <s v="1007-4"/>
    <x v="6"/>
    <x v="5"/>
    <s v="Online"/>
    <n v="27"/>
    <n v="26"/>
  </r>
  <r>
    <n v="52067"/>
    <s v="Encore"/>
    <s v="Britney Josowitz"/>
    <d v="2022-08-09T00:00:00"/>
    <n v="8"/>
    <s v="08-Aug"/>
    <x v="2"/>
    <x v="0"/>
    <s v="1001-0"/>
    <x v="1"/>
    <x v="1"/>
    <s v="Online"/>
    <n v="31"/>
    <n v="20"/>
  </r>
  <r>
    <n v="52068"/>
    <s v="Tropicana"/>
    <s v="Wadsworth Dyet"/>
    <d v="2022-08-09T00:00:00"/>
    <n v="8"/>
    <s v="08-Aug"/>
    <x v="2"/>
    <x v="0"/>
    <s v="1007-0"/>
    <x v="4"/>
    <x v="2"/>
    <s v="Online"/>
    <n v="43"/>
    <n v="35"/>
  </r>
  <r>
    <n v="52069"/>
    <s v="Aria Resort"/>
    <s v="Nydia Boreham"/>
    <d v="2022-08-09T00:00:00"/>
    <n v="8"/>
    <s v="08-Aug"/>
    <x v="2"/>
    <x v="0"/>
    <s v="1006-5"/>
    <x v="0"/>
    <x v="3"/>
    <s v="Retail"/>
    <n v="52"/>
    <n v="52"/>
  </r>
  <r>
    <n v="52070"/>
    <s v="MGM Grand"/>
    <s v="Rodolfo Richings"/>
    <d v="2022-08-11T00:00:00"/>
    <n v="8"/>
    <s v="08-Aug"/>
    <x v="2"/>
    <x v="0"/>
    <s v="1004-0"/>
    <x v="5"/>
    <x v="3"/>
    <s v="Direct"/>
    <n v="22"/>
    <n v="16"/>
  </r>
  <r>
    <n v="52071"/>
    <s v="M Resort"/>
    <s v="Virgie O' Mullan"/>
    <d v="2022-08-11T00:00:00"/>
    <n v="8"/>
    <s v="08-Aug"/>
    <x v="2"/>
    <x v="0"/>
    <s v="1001-0"/>
    <x v="1"/>
    <x v="4"/>
    <s v="Online"/>
    <n v="103"/>
    <n v="89"/>
  </r>
  <r>
    <n v="52072"/>
    <s v="Wynn"/>
    <s v="Danell Spurnier"/>
    <d v="2022-08-12T00:00:00"/>
    <n v="8"/>
    <s v="08-Aug"/>
    <x v="2"/>
    <x v="0"/>
    <s v="1007-4"/>
    <x v="6"/>
    <x v="1"/>
    <s v="Online"/>
    <n v="95"/>
    <n v="85"/>
  </r>
  <r>
    <n v="52073"/>
    <s v="Aria Resort"/>
    <s v="Nydia Boreham"/>
    <d v="2022-08-13T00:00:00"/>
    <n v="8"/>
    <s v="08-Aug"/>
    <x v="2"/>
    <x v="0"/>
    <s v="1003-0"/>
    <x v="3"/>
    <x v="3"/>
    <s v="Online"/>
    <n v="129"/>
    <n v="129"/>
  </r>
  <r>
    <n v="52074"/>
    <s v="The Cosmopolitan"/>
    <s v="Mirelle Perrelle"/>
    <d v="2022-08-13T00:00:00"/>
    <n v="8"/>
    <s v="08-Aug"/>
    <x v="2"/>
    <x v="0"/>
    <s v="1001-0"/>
    <x v="1"/>
    <x v="0"/>
    <s v="Online"/>
    <n v="29"/>
    <n v="27"/>
  </r>
  <r>
    <n v="52075"/>
    <s v="Tropicana"/>
    <s v="Wadsworth Dyet"/>
    <d v="2022-08-15T00:00:00"/>
    <n v="8"/>
    <s v="08-Aug"/>
    <x v="2"/>
    <x v="0"/>
    <s v="1003-0"/>
    <x v="3"/>
    <x v="4"/>
    <s v="Retail"/>
    <n v="51"/>
    <n v="51"/>
  </r>
  <r>
    <n v="52076"/>
    <s v="Bellagio"/>
    <s v="Shelden McAster"/>
    <d v="2022-08-15T00:00:00"/>
    <n v="8"/>
    <s v="08-Aug"/>
    <x v="2"/>
    <x v="0"/>
    <s v="1004-5"/>
    <x v="10"/>
    <x v="1"/>
    <s v="Online"/>
    <n v="103"/>
    <n v="103"/>
  </r>
  <r>
    <n v="52077"/>
    <s v="Encore"/>
    <s v="Britney Josowitz"/>
    <d v="2022-08-16T00:00:00"/>
    <n v="8"/>
    <s v="08-Aug"/>
    <x v="2"/>
    <x v="0"/>
    <s v="1004-5"/>
    <x v="10"/>
    <x v="5"/>
    <s v="Online"/>
    <n v="34"/>
    <n v="34"/>
  </r>
  <r>
    <n v="52078"/>
    <s v="M Resort"/>
    <s v="Virgie O' Mullan"/>
    <d v="2022-08-16T00:00:00"/>
    <n v="8"/>
    <s v="08-Aug"/>
    <x v="2"/>
    <x v="0"/>
    <s v="1003-4"/>
    <x v="8"/>
    <x v="0"/>
    <s v="Online"/>
    <n v="77"/>
    <n v="65"/>
  </r>
  <r>
    <n v="52079"/>
    <s v="The Venetian"/>
    <s v="Enrica Callear"/>
    <d v="2022-08-17T00:00:00"/>
    <n v="8"/>
    <s v="08-Aug"/>
    <x v="2"/>
    <x v="0"/>
    <s v="1004-0"/>
    <x v="5"/>
    <x v="0"/>
    <s v="Online"/>
    <n v="97"/>
    <n v="67"/>
  </r>
  <r>
    <n v="52080"/>
    <s v="Aria Resort"/>
    <s v="Nydia Boreham"/>
    <d v="2022-08-18T00:00:00"/>
    <n v="8"/>
    <s v="08-Aug"/>
    <x v="2"/>
    <x v="0"/>
    <s v="1005-0"/>
    <x v="9"/>
    <x v="3"/>
    <s v="Online"/>
    <n v="37"/>
    <n v="26"/>
  </r>
  <r>
    <n v="52081"/>
    <s v="Aria Resort"/>
    <s v="Nydia Boreham"/>
    <d v="2022-08-18T00:00:00"/>
    <n v="8"/>
    <s v="08-Aug"/>
    <x v="2"/>
    <x v="0"/>
    <s v="1001-0"/>
    <x v="1"/>
    <x v="2"/>
    <s v="Online"/>
    <n v="75"/>
    <n v="52"/>
  </r>
  <r>
    <n v="52082"/>
    <s v="Wynn"/>
    <s v="Danell Spurnier"/>
    <d v="2022-08-18T00:00:00"/>
    <n v="8"/>
    <s v="08-Aug"/>
    <x v="2"/>
    <x v="0"/>
    <s v="1005-0"/>
    <x v="9"/>
    <x v="3"/>
    <s v="Online"/>
    <n v="50"/>
    <n v="50"/>
  </r>
  <r>
    <n v="52083"/>
    <s v="The Palazzo"/>
    <s v="Derek Tristram"/>
    <d v="2022-08-19T00:00:00"/>
    <n v="8"/>
    <s v="08-Aug"/>
    <x v="2"/>
    <x v="0"/>
    <s v="1007-4"/>
    <x v="6"/>
    <x v="2"/>
    <s v="Online"/>
    <n v="89"/>
    <n v="86"/>
  </r>
  <r>
    <n v="52084"/>
    <s v="Bellagio"/>
    <s v="Shelden McAster"/>
    <d v="2022-08-19T00:00:00"/>
    <n v="8"/>
    <s v="08-Aug"/>
    <x v="2"/>
    <x v="0"/>
    <s v="1002-0"/>
    <x v="7"/>
    <x v="0"/>
    <s v="Retail"/>
    <n v="43"/>
    <n v="31"/>
  </r>
  <r>
    <n v="52085"/>
    <s v="Mandalay Bay"/>
    <s v="Rubin Flippelli"/>
    <d v="2022-08-20T00:00:00"/>
    <n v="8"/>
    <s v="08-Aug"/>
    <x v="2"/>
    <x v="0"/>
    <s v="1005-0"/>
    <x v="9"/>
    <x v="0"/>
    <s v="Online"/>
    <n v="70"/>
    <n v="67"/>
  </r>
  <r>
    <n v="52086"/>
    <s v="M Resort"/>
    <s v="Virgie O' Mullan"/>
    <d v="2022-08-20T00:00:00"/>
    <n v="8"/>
    <s v="08-Aug"/>
    <x v="2"/>
    <x v="0"/>
    <s v="1007-4"/>
    <x v="6"/>
    <x v="4"/>
    <s v="Online"/>
    <n v="148"/>
    <n v="144"/>
  </r>
  <r>
    <n v="52087"/>
    <s v="Bellagio"/>
    <s v="Barnard Fausch"/>
    <d v="2022-08-20T00:00:00"/>
    <n v="8"/>
    <s v="08-Aug"/>
    <x v="2"/>
    <x v="0"/>
    <s v="1006-0"/>
    <x v="2"/>
    <x v="0"/>
    <s v="Retail"/>
    <n v="61"/>
    <n v="61"/>
  </r>
  <r>
    <n v="52088"/>
    <s v="Mandalay Bay"/>
    <s v="Rubin Flippelli"/>
    <d v="2022-08-20T00:00:00"/>
    <n v="8"/>
    <s v="08-Aug"/>
    <x v="2"/>
    <x v="0"/>
    <s v="1003-4"/>
    <x v="8"/>
    <x v="5"/>
    <s v="Online"/>
    <n v="139"/>
    <n v="115"/>
  </r>
  <r>
    <n v="52089"/>
    <s v="Planet Hollywood"/>
    <s v="Reece McCorkell"/>
    <d v="2022-08-21T00:00:00"/>
    <n v="8"/>
    <s v="08-Aug"/>
    <x v="2"/>
    <x v="0"/>
    <s v="1005-0"/>
    <x v="9"/>
    <x v="3"/>
    <s v="Retail"/>
    <n v="125"/>
    <n v="85"/>
  </r>
  <r>
    <n v="52090"/>
    <s v="Wynn"/>
    <s v="Danell Spurnier"/>
    <d v="2022-08-21T00:00:00"/>
    <n v="8"/>
    <s v="08-Aug"/>
    <x v="2"/>
    <x v="0"/>
    <s v="1006-0"/>
    <x v="2"/>
    <x v="5"/>
    <s v="Online"/>
    <n v="44"/>
    <n v="44"/>
  </r>
  <r>
    <n v="52091"/>
    <s v="MGM Grand"/>
    <s v="Malynda Pawels"/>
    <d v="2022-08-21T00:00:00"/>
    <n v="8"/>
    <s v="08-Aug"/>
    <x v="2"/>
    <x v="0"/>
    <s v="1004-0"/>
    <x v="5"/>
    <x v="2"/>
    <s v="Online"/>
    <n v="88"/>
    <n v="74"/>
  </r>
  <r>
    <n v="52092"/>
    <s v="The Cosmopolitan"/>
    <s v="Mirelle Perrelle"/>
    <d v="2022-08-21T00:00:00"/>
    <n v="8"/>
    <s v="08-Aug"/>
    <x v="2"/>
    <x v="0"/>
    <s v="1006-0"/>
    <x v="2"/>
    <x v="0"/>
    <s v="Online"/>
    <n v="37"/>
    <n v="37"/>
  </r>
  <r>
    <n v="52093"/>
    <s v="Aria Resort"/>
    <s v="Nydia Boreham"/>
    <d v="2022-08-22T00:00:00"/>
    <n v="8"/>
    <s v="08-Aug"/>
    <x v="2"/>
    <x v="0"/>
    <s v="1006-5"/>
    <x v="0"/>
    <x v="2"/>
    <s v="Retail"/>
    <n v="109"/>
    <n v="109"/>
  </r>
  <r>
    <n v="52094"/>
    <s v="Wynn"/>
    <s v="Danell Spurnier"/>
    <d v="2022-08-23T00:00:00"/>
    <n v="8"/>
    <s v="08-Aug"/>
    <x v="2"/>
    <x v="0"/>
    <s v="1006-5"/>
    <x v="0"/>
    <x v="0"/>
    <s v="Online"/>
    <n v="58"/>
    <n v="58"/>
  </r>
  <r>
    <n v="52095"/>
    <s v="Bellagio"/>
    <s v="Barnard Fausch"/>
    <d v="2022-08-24T00:00:00"/>
    <n v="8"/>
    <s v="08-Aug"/>
    <x v="2"/>
    <x v="0"/>
    <s v="1003-4"/>
    <x v="8"/>
    <x v="5"/>
    <s v="Online"/>
    <n v="71"/>
    <n v="53"/>
  </r>
  <r>
    <n v="52096"/>
    <s v="Bellagio"/>
    <s v="Shelden McAster"/>
    <d v="2022-08-24T00:00:00"/>
    <n v="8"/>
    <s v="08-Aug"/>
    <x v="2"/>
    <x v="0"/>
    <s v="1006-5"/>
    <x v="0"/>
    <x v="4"/>
    <s v="Online"/>
    <n v="133"/>
    <n v="133"/>
  </r>
  <r>
    <n v="52097"/>
    <s v="Wynn"/>
    <s v="Danell Spurnier"/>
    <d v="2022-08-25T00:00:00"/>
    <n v="8"/>
    <s v="08-Aug"/>
    <x v="2"/>
    <x v="0"/>
    <s v="1003-0"/>
    <x v="3"/>
    <x v="3"/>
    <s v="Online"/>
    <n v="87"/>
    <n v="87"/>
  </r>
  <r>
    <n v="52098"/>
    <s v="The Venetian"/>
    <s v="Enrica Callear"/>
    <d v="2022-08-26T00:00:00"/>
    <n v="8"/>
    <s v="08-Aug"/>
    <x v="2"/>
    <x v="0"/>
    <s v="1007-4"/>
    <x v="6"/>
    <x v="3"/>
    <s v="Direct"/>
    <n v="128"/>
    <n v="114"/>
  </r>
  <r>
    <n v="52099"/>
    <s v="New York-New York"/>
    <s v="Pacorro Vesque"/>
    <d v="2022-08-26T00:00:00"/>
    <n v="8"/>
    <s v="08-Aug"/>
    <x v="2"/>
    <x v="0"/>
    <s v="1007-4"/>
    <x v="6"/>
    <x v="1"/>
    <s v="Direct"/>
    <n v="72"/>
    <n v="67"/>
  </r>
  <r>
    <n v="52100"/>
    <s v="The Cosmopolitan"/>
    <s v="Mirelle Perrelle"/>
    <d v="2022-08-26T00:00:00"/>
    <n v="8"/>
    <s v="08-Aug"/>
    <x v="2"/>
    <x v="0"/>
    <s v="1005-0"/>
    <x v="9"/>
    <x v="2"/>
    <s v="Retail"/>
    <n v="101"/>
    <n v="77"/>
  </r>
  <r>
    <n v="52101"/>
    <s v="The Cosmopolitan"/>
    <s v="Mirelle Perrelle"/>
    <d v="2022-08-27T00:00:00"/>
    <n v="8"/>
    <s v="08-Aug"/>
    <x v="2"/>
    <x v="0"/>
    <s v="1003-4"/>
    <x v="8"/>
    <x v="4"/>
    <s v="Direct"/>
    <n v="56"/>
    <n v="44"/>
  </r>
  <r>
    <n v="52102"/>
    <s v="The Venetian"/>
    <s v="Enrica Callear"/>
    <d v="2022-08-27T00:00:00"/>
    <n v="8"/>
    <s v="08-Aug"/>
    <x v="2"/>
    <x v="0"/>
    <s v="1006-5"/>
    <x v="0"/>
    <x v="1"/>
    <s v="Direct"/>
    <n v="72"/>
    <n v="72"/>
  </r>
  <r>
    <n v="52103"/>
    <s v="MGM Grand"/>
    <s v="Malynda Pawels"/>
    <d v="2022-08-28T00:00:00"/>
    <n v="8"/>
    <s v="08-Aug"/>
    <x v="2"/>
    <x v="0"/>
    <s v="1003-4"/>
    <x v="8"/>
    <x v="2"/>
    <s v="Online"/>
    <n v="56"/>
    <n v="39"/>
  </r>
  <r>
    <n v="52104"/>
    <s v="M Resort"/>
    <s v="Virgie O' Mullan"/>
    <d v="2022-08-28T00:00:00"/>
    <n v="8"/>
    <s v="08-Aug"/>
    <x v="2"/>
    <x v="0"/>
    <s v="1004-0"/>
    <x v="5"/>
    <x v="1"/>
    <s v="Retail"/>
    <n v="120"/>
    <n v="89"/>
  </r>
  <r>
    <n v="52105"/>
    <s v="The Venetian"/>
    <s v="Enrica Callear"/>
    <d v="2022-08-28T00:00:00"/>
    <n v="8"/>
    <s v="08-Aug"/>
    <x v="2"/>
    <x v="0"/>
    <s v="1003-4"/>
    <x v="8"/>
    <x v="0"/>
    <s v="Direct"/>
    <n v="137"/>
    <n v="100"/>
  </r>
  <r>
    <n v="52106"/>
    <s v="Tropicana"/>
    <s v="Wadsworth Dyet"/>
    <d v="2022-08-28T00:00:00"/>
    <n v="8"/>
    <s v="08-Aug"/>
    <x v="2"/>
    <x v="0"/>
    <s v="1004-5"/>
    <x v="10"/>
    <x v="4"/>
    <s v="Online"/>
    <n v="68"/>
    <n v="68"/>
  </r>
  <r>
    <n v="52107"/>
    <s v="Tropicana"/>
    <s v="Wadsworth Dyet"/>
    <d v="2022-08-29T00:00:00"/>
    <n v="8"/>
    <s v="08-Aug"/>
    <x v="2"/>
    <x v="0"/>
    <s v="1006-0"/>
    <x v="2"/>
    <x v="3"/>
    <s v="Online"/>
    <n v="105"/>
    <n v="105"/>
  </r>
  <r>
    <n v="52108"/>
    <s v="New York-New York"/>
    <s v="Pacorro Vesque"/>
    <d v="2022-08-29T00:00:00"/>
    <n v="8"/>
    <s v="08-Aug"/>
    <x v="2"/>
    <x v="0"/>
    <s v="1005-0"/>
    <x v="9"/>
    <x v="1"/>
    <s v="Online"/>
    <n v="41"/>
    <n v="34"/>
  </r>
  <r>
    <n v="52109"/>
    <s v="Caesars Palace"/>
    <s v="Yetta Klulisek"/>
    <d v="2022-08-29T00:00:00"/>
    <n v="8"/>
    <s v="08-Aug"/>
    <x v="2"/>
    <x v="0"/>
    <s v="1004-0"/>
    <x v="5"/>
    <x v="2"/>
    <s v="Online"/>
    <n v="75"/>
    <n v="67"/>
  </r>
  <r>
    <n v="52110"/>
    <s v="Encore"/>
    <s v="Britney Josowitz"/>
    <d v="2022-08-30T00:00:00"/>
    <n v="8"/>
    <s v="08-Aug"/>
    <x v="2"/>
    <x v="0"/>
    <s v="1005-0"/>
    <x v="9"/>
    <x v="1"/>
    <s v="Retail"/>
    <n v="134"/>
    <n v="119"/>
  </r>
  <r>
    <n v="52111"/>
    <s v="The Palazzo"/>
    <s v="Derek Tristram"/>
    <d v="2022-08-30T00:00:00"/>
    <n v="8"/>
    <s v="08-Aug"/>
    <x v="2"/>
    <x v="0"/>
    <s v="1003-0"/>
    <x v="3"/>
    <x v="4"/>
    <s v="Online"/>
    <n v="70"/>
    <n v="70"/>
  </r>
  <r>
    <n v="52112"/>
    <s v="Caesars Palace"/>
    <s v="Yetta Klulisek"/>
    <d v="2022-09-01T00:00:00"/>
    <n v="9"/>
    <s v="09-Sep"/>
    <x v="2"/>
    <x v="0"/>
    <s v="1006-5"/>
    <x v="0"/>
    <x v="2"/>
    <s v="Online"/>
    <n v="42"/>
    <n v="42"/>
  </r>
  <r>
    <n v="52113"/>
    <s v="The Palazzo"/>
    <s v="Derek Tristram"/>
    <d v="2022-09-02T00:00:00"/>
    <n v="9"/>
    <s v="09-Sep"/>
    <x v="2"/>
    <x v="0"/>
    <s v="1007-0"/>
    <x v="4"/>
    <x v="1"/>
    <s v="Direct"/>
    <n v="55"/>
    <n v="37"/>
  </r>
  <r>
    <n v="52114"/>
    <s v="The Venetian"/>
    <s v="Enrica Callear"/>
    <d v="2022-09-03T00:00:00"/>
    <n v="9"/>
    <s v="09-Sep"/>
    <x v="2"/>
    <x v="0"/>
    <s v="1003-0"/>
    <x v="3"/>
    <x v="5"/>
    <s v="Retail"/>
    <n v="124"/>
    <n v="124"/>
  </r>
  <r>
    <n v="52115"/>
    <s v="Mandalay Bay"/>
    <s v="Rubin Flippelli"/>
    <d v="2022-09-06T00:00:00"/>
    <n v="9"/>
    <s v="09-Sep"/>
    <x v="2"/>
    <x v="0"/>
    <s v="1004-0"/>
    <x v="5"/>
    <x v="4"/>
    <s v="Online"/>
    <n v="50"/>
    <n v="49"/>
  </r>
  <r>
    <n v="52116"/>
    <s v="The Palazzo"/>
    <s v="Derek Tristram"/>
    <d v="2022-09-06T00:00:00"/>
    <n v="9"/>
    <s v="09-Sep"/>
    <x v="2"/>
    <x v="0"/>
    <s v="1004-0"/>
    <x v="5"/>
    <x v="3"/>
    <s v="Online"/>
    <n v="101"/>
    <n v="76"/>
  </r>
  <r>
    <n v="52117"/>
    <s v="Encore"/>
    <s v="Britney Josowitz"/>
    <d v="2022-09-06T00:00:00"/>
    <n v="9"/>
    <s v="09-Sep"/>
    <x v="2"/>
    <x v="0"/>
    <s v="1007-4"/>
    <x v="6"/>
    <x v="1"/>
    <s v="Online"/>
    <n v="108"/>
    <n v="82"/>
  </r>
  <r>
    <n v="52118"/>
    <s v="Mandalay Bay"/>
    <s v="Rubin Flippelli"/>
    <d v="2022-09-07T00:00:00"/>
    <n v="9"/>
    <s v="09-Sep"/>
    <x v="2"/>
    <x v="0"/>
    <s v="1003-0"/>
    <x v="3"/>
    <x v="5"/>
    <s v="Online"/>
    <n v="140"/>
    <n v="140"/>
  </r>
  <r>
    <n v="52119"/>
    <s v="MGM Grand"/>
    <s v="Rodolfo Richings"/>
    <d v="2022-09-08T00:00:00"/>
    <n v="9"/>
    <s v="09-Sep"/>
    <x v="2"/>
    <x v="0"/>
    <s v="1003-0"/>
    <x v="3"/>
    <x v="2"/>
    <s v="Online"/>
    <n v="46"/>
    <n v="46"/>
  </r>
  <r>
    <n v="52120"/>
    <s v="Encore"/>
    <s v="Britney Josowitz"/>
    <d v="2022-09-09T00:00:00"/>
    <n v="9"/>
    <s v="09-Sep"/>
    <x v="2"/>
    <x v="0"/>
    <s v="1006-0"/>
    <x v="2"/>
    <x v="2"/>
    <s v="Online"/>
    <n v="140"/>
    <n v="140"/>
  </r>
  <r>
    <n v="52121"/>
    <s v="M Resort"/>
    <s v="Virgie O' Mullan"/>
    <d v="2022-09-10T00:00:00"/>
    <n v="9"/>
    <s v="09-Sep"/>
    <x v="2"/>
    <x v="0"/>
    <s v="1003-4"/>
    <x v="8"/>
    <x v="1"/>
    <s v="Retail"/>
    <n v="138"/>
    <n v="108"/>
  </r>
  <r>
    <n v="52122"/>
    <s v="Caesars Palace"/>
    <s v="Yetta Klulisek"/>
    <d v="2022-09-10T00:00:00"/>
    <n v="9"/>
    <s v="09-Sep"/>
    <x v="2"/>
    <x v="0"/>
    <s v="1006-5"/>
    <x v="0"/>
    <x v="0"/>
    <s v="Retail"/>
    <n v="134"/>
    <n v="134"/>
  </r>
  <r>
    <n v="52123"/>
    <s v="Wynn"/>
    <s v="Danell Spurnier"/>
    <d v="2022-09-11T00:00:00"/>
    <n v="9"/>
    <s v="09-Sep"/>
    <x v="2"/>
    <x v="0"/>
    <s v="1004-0"/>
    <x v="5"/>
    <x v="4"/>
    <s v="Retail"/>
    <n v="128"/>
    <n v="102"/>
  </r>
  <r>
    <n v="52124"/>
    <s v="Planet Hollywood"/>
    <s v="Reece McCorkell"/>
    <d v="2022-09-11T00:00:00"/>
    <n v="9"/>
    <s v="09-Sep"/>
    <x v="2"/>
    <x v="0"/>
    <s v="1005-0"/>
    <x v="9"/>
    <x v="2"/>
    <s v="Online"/>
    <n v="69"/>
    <n v="58"/>
  </r>
  <r>
    <n v="52125"/>
    <s v="MGM Grand"/>
    <s v="Malynda Pawels"/>
    <d v="2022-09-13T00:00:00"/>
    <n v="9"/>
    <s v="09-Sep"/>
    <x v="2"/>
    <x v="0"/>
    <s v="1003-4"/>
    <x v="8"/>
    <x v="0"/>
    <s v="Direct"/>
    <n v="109"/>
    <n v="90"/>
  </r>
  <r>
    <n v="52126"/>
    <s v="Tropicana"/>
    <s v="Wadsworth Dyet"/>
    <d v="2022-09-13T00:00:00"/>
    <n v="9"/>
    <s v="09-Sep"/>
    <x v="2"/>
    <x v="0"/>
    <s v="1003-4"/>
    <x v="8"/>
    <x v="2"/>
    <s v="Online"/>
    <n v="133"/>
    <n v="104"/>
  </r>
  <r>
    <n v="52127"/>
    <s v="Bellagio"/>
    <s v="Barnard Fausch"/>
    <d v="2022-09-14T00:00:00"/>
    <n v="9"/>
    <s v="09-Sep"/>
    <x v="2"/>
    <x v="0"/>
    <s v="1004-0"/>
    <x v="5"/>
    <x v="0"/>
    <s v="Direct"/>
    <n v="71"/>
    <n v="68"/>
  </r>
  <r>
    <n v="52128"/>
    <s v="Mandalay Bay"/>
    <s v="Rubin Flippelli"/>
    <d v="2022-09-14T00:00:00"/>
    <n v="9"/>
    <s v="09-Sep"/>
    <x v="2"/>
    <x v="0"/>
    <s v="1007-0"/>
    <x v="4"/>
    <x v="4"/>
    <s v="Online"/>
    <n v="91"/>
    <n v="76"/>
  </r>
  <r>
    <n v="52129"/>
    <s v="Wynn"/>
    <s v="Danell Spurnier"/>
    <d v="2022-09-15T00:00:00"/>
    <n v="9"/>
    <s v="09-Sep"/>
    <x v="2"/>
    <x v="0"/>
    <s v="1001-0"/>
    <x v="1"/>
    <x v="4"/>
    <s v="Direct"/>
    <n v="86"/>
    <n v="69"/>
  </r>
  <r>
    <n v="52130"/>
    <s v="Mandalay Bay"/>
    <s v="Rubin Flippelli"/>
    <d v="2022-09-16T00:00:00"/>
    <n v="9"/>
    <s v="09-Sep"/>
    <x v="2"/>
    <x v="0"/>
    <s v="1004-0"/>
    <x v="5"/>
    <x v="5"/>
    <s v="Retail"/>
    <n v="116"/>
    <n v="101"/>
  </r>
  <r>
    <n v="52131"/>
    <s v="Wynn"/>
    <s v="Danell Spurnier"/>
    <d v="2022-09-16T00:00:00"/>
    <n v="9"/>
    <s v="09-Sep"/>
    <x v="2"/>
    <x v="0"/>
    <s v="1007-0"/>
    <x v="4"/>
    <x v="0"/>
    <s v="Online"/>
    <n v="126"/>
    <n v="126"/>
  </r>
  <r>
    <n v="52132"/>
    <s v="Encore"/>
    <s v="Britney Josowitz"/>
    <d v="2022-09-17T00:00:00"/>
    <n v="9"/>
    <s v="09-Sep"/>
    <x v="2"/>
    <x v="0"/>
    <s v="1006-0"/>
    <x v="2"/>
    <x v="3"/>
    <s v="Online"/>
    <n v="30"/>
    <n v="30"/>
  </r>
  <r>
    <n v="52133"/>
    <s v="The Venetian"/>
    <s v="Enrica Callear"/>
    <d v="2022-09-18T00:00:00"/>
    <n v="9"/>
    <s v="09-Sep"/>
    <x v="2"/>
    <x v="0"/>
    <s v="1006-5"/>
    <x v="0"/>
    <x v="3"/>
    <s v="Online"/>
    <n v="31"/>
    <n v="31"/>
  </r>
  <r>
    <n v="52134"/>
    <s v="New York-New York"/>
    <s v="Pacorro Vesque"/>
    <d v="2022-09-19T00:00:00"/>
    <n v="9"/>
    <s v="09-Sep"/>
    <x v="2"/>
    <x v="0"/>
    <s v="1006-5"/>
    <x v="0"/>
    <x v="0"/>
    <s v="Retail"/>
    <n v="81"/>
    <n v="81"/>
  </r>
  <r>
    <n v="52135"/>
    <s v="Mandalay Bay"/>
    <s v="Rubin Flippelli"/>
    <d v="2022-09-20T00:00:00"/>
    <n v="9"/>
    <s v="09-Sep"/>
    <x v="2"/>
    <x v="0"/>
    <s v="1004-0"/>
    <x v="5"/>
    <x v="1"/>
    <s v="Direct"/>
    <n v="111"/>
    <n v="99"/>
  </r>
  <r>
    <n v="52136"/>
    <s v="The Cosmopolitan"/>
    <s v="Mirelle Perrelle"/>
    <d v="2022-09-20T00:00:00"/>
    <n v="9"/>
    <s v="09-Sep"/>
    <x v="2"/>
    <x v="0"/>
    <s v="1002-0"/>
    <x v="7"/>
    <x v="2"/>
    <s v="Retail"/>
    <n v="101"/>
    <n v="71"/>
  </r>
  <r>
    <n v="52137"/>
    <s v="Bellagio"/>
    <s v="Shelden McAster"/>
    <d v="2022-09-22T00:00:00"/>
    <n v="9"/>
    <s v="09-Sep"/>
    <x v="2"/>
    <x v="0"/>
    <s v="1001-0"/>
    <x v="1"/>
    <x v="4"/>
    <s v="Online"/>
    <n v="125"/>
    <n v="109"/>
  </r>
  <r>
    <n v="52138"/>
    <s v="The Palazzo"/>
    <s v="Derek Tristram"/>
    <d v="2022-09-23T00:00:00"/>
    <n v="9"/>
    <s v="09-Sep"/>
    <x v="2"/>
    <x v="0"/>
    <s v="1007-0"/>
    <x v="4"/>
    <x v="5"/>
    <s v="Online"/>
    <n v="48"/>
    <n v="42"/>
  </r>
  <r>
    <n v="52139"/>
    <s v="New York-New York"/>
    <s v="Pacorro Vesque"/>
    <d v="2022-09-23T00:00:00"/>
    <n v="9"/>
    <s v="09-Sep"/>
    <x v="2"/>
    <x v="0"/>
    <s v="1005-0"/>
    <x v="9"/>
    <x v="5"/>
    <s v="Online"/>
    <n v="33"/>
    <n v="26"/>
  </r>
  <r>
    <n v="52140"/>
    <s v="Bellagio"/>
    <s v="Shelden McAster"/>
    <d v="2022-09-24T00:00:00"/>
    <n v="9"/>
    <s v="09-Sep"/>
    <x v="2"/>
    <x v="0"/>
    <s v="1003-0"/>
    <x v="3"/>
    <x v="1"/>
    <s v="Online"/>
    <n v="59"/>
    <n v="59"/>
  </r>
  <r>
    <n v="52141"/>
    <s v="The Venetian"/>
    <s v="Enrica Callear"/>
    <d v="2022-09-24T00:00:00"/>
    <n v="9"/>
    <s v="09-Sep"/>
    <x v="2"/>
    <x v="0"/>
    <s v="1007-0"/>
    <x v="4"/>
    <x v="3"/>
    <s v="Online"/>
    <n v="149"/>
    <n v="142"/>
  </r>
  <r>
    <n v="52142"/>
    <s v="M Resort"/>
    <s v="Virgie O' Mullan"/>
    <d v="2022-09-24T00:00:00"/>
    <n v="9"/>
    <s v="09-Sep"/>
    <x v="2"/>
    <x v="0"/>
    <s v="1006-5"/>
    <x v="0"/>
    <x v="2"/>
    <s v="Online"/>
    <n v="93"/>
    <n v="93"/>
  </r>
  <r>
    <n v="52143"/>
    <s v="Planet Hollywood"/>
    <s v="Reece McCorkell"/>
    <d v="2022-09-25T00:00:00"/>
    <n v="9"/>
    <s v="09-Sep"/>
    <x v="2"/>
    <x v="0"/>
    <s v="1007-0"/>
    <x v="4"/>
    <x v="1"/>
    <s v="Retail"/>
    <n v="61"/>
    <n v="40"/>
  </r>
  <r>
    <n v="52144"/>
    <s v="Mandalay Bay"/>
    <s v="Rubin Flippelli"/>
    <d v="2022-09-25T00:00:00"/>
    <n v="9"/>
    <s v="09-Sep"/>
    <x v="2"/>
    <x v="0"/>
    <s v="1006-5"/>
    <x v="0"/>
    <x v="1"/>
    <s v="Retail"/>
    <n v="79"/>
    <n v="79"/>
  </r>
  <r>
    <n v="52145"/>
    <s v="Aria Resort"/>
    <s v="Nydia Boreham"/>
    <d v="2022-09-26T00:00:00"/>
    <n v="9"/>
    <s v="09-Sep"/>
    <x v="2"/>
    <x v="0"/>
    <s v="1003-4"/>
    <x v="8"/>
    <x v="1"/>
    <s v="Retail"/>
    <n v="120"/>
    <n v="120"/>
  </r>
  <r>
    <n v="52146"/>
    <s v="The Cosmopolitan"/>
    <s v="Mirelle Perrelle"/>
    <d v="2022-09-27T00:00:00"/>
    <n v="9"/>
    <s v="09-Sep"/>
    <x v="2"/>
    <x v="0"/>
    <s v="1003-0"/>
    <x v="3"/>
    <x v="5"/>
    <s v="Retail"/>
    <n v="141"/>
    <n v="141"/>
  </r>
  <r>
    <n v="52147"/>
    <s v="The Cosmopolitan"/>
    <s v="Mirelle Perrelle"/>
    <d v="2022-09-27T00:00:00"/>
    <n v="9"/>
    <s v="09-Sep"/>
    <x v="2"/>
    <x v="0"/>
    <s v="1003-0"/>
    <x v="3"/>
    <x v="1"/>
    <s v="Online"/>
    <n v="81"/>
    <n v="81"/>
  </r>
  <r>
    <n v="52148"/>
    <s v="The Cosmopolitan"/>
    <s v="Mirelle Perrelle"/>
    <d v="2022-09-27T00:00:00"/>
    <n v="9"/>
    <s v="09-Sep"/>
    <x v="2"/>
    <x v="0"/>
    <s v="1005-0"/>
    <x v="9"/>
    <x v="0"/>
    <s v="Online"/>
    <n v="76"/>
    <n v="71"/>
  </r>
  <r>
    <n v="52149"/>
    <s v="Bellagio"/>
    <s v="Shelden McAster"/>
    <d v="2022-09-28T00:00:00"/>
    <n v="9"/>
    <s v="09-Sep"/>
    <x v="2"/>
    <x v="0"/>
    <s v="1004-5"/>
    <x v="10"/>
    <x v="3"/>
    <s v="Online"/>
    <n v="82"/>
    <n v="82"/>
  </r>
  <r>
    <n v="52150"/>
    <s v="Tropicana"/>
    <s v="Wadsworth Dyet"/>
    <d v="2022-09-28T00:00:00"/>
    <n v="9"/>
    <s v="09-Sep"/>
    <x v="2"/>
    <x v="0"/>
    <s v="1007-0"/>
    <x v="4"/>
    <x v="4"/>
    <s v="Online"/>
    <n v="106"/>
    <n v="73"/>
  </r>
  <r>
    <n v="52151"/>
    <s v="The Palazzo"/>
    <s v="Derek Tristram"/>
    <d v="2022-09-28T00:00:00"/>
    <n v="9"/>
    <s v="09-Sep"/>
    <x v="2"/>
    <x v="0"/>
    <s v="1002-0"/>
    <x v="7"/>
    <x v="1"/>
    <s v="Online"/>
    <n v="105"/>
    <n v="70"/>
  </r>
  <r>
    <n v="52152"/>
    <s v="M Resort"/>
    <s v="Virgie O' Mullan"/>
    <d v="2022-09-28T00:00:00"/>
    <n v="9"/>
    <s v="09-Sep"/>
    <x v="2"/>
    <x v="0"/>
    <s v="1007-0"/>
    <x v="4"/>
    <x v="3"/>
    <s v="Online"/>
    <n v="54"/>
    <n v="53"/>
  </r>
  <r>
    <n v="52153"/>
    <s v="Allure"/>
    <s v="Gottfried Dufton"/>
    <d v="2022-09-30T00:00:00"/>
    <n v="9"/>
    <s v="09-Sep"/>
    <x v="2"/>
    <x v="0"/>
    <s v="1006-5"/>
    <x v="0"/>
    <x v="4"/>
    <s v="Online"/>
    <n v="144"/>
    <n v="144"/>
  </r>
  <r>
    <n v="52154"/>
    <s v="Aria Resort"/>
    <s v="Nydia Boreham"/>
    <d v="2022-09-30T00:00:00"/>
    <n v="9"/>
    <s v="09-Sep"/>
    <x v="2"/>
    <x v="0"/>
    <s v="1006-0"/>
    <x v="2"/>
    <x v="4"/>
    <s v="Direct"/>
    <n v="110"/>
    <n v="110"/>
  </r>
  <r>
    <n v="52155"/>
    <s v="Planet Hollywood"/>
    <s v="Reece McCorkell"/>
    <d v="2022-09-30T00:00:00"/>
    <n v="9"/>
    <s v="09-Sep"/>
    <x v="2"/>
    <x v="0"/>
    <s v="1002-0"/>
    <x v="7"/>
    <x v="5"/>
    <s v="Direct"/>
    <n v="145"/>
    <n v="122"/>
  </r>
  <r>
    <n v="52156"/>
    <s v="Aria Resort"/>
    <s v="Nydia Boreham"/>
    <d v="2022-10-01T00:00:00"/>
    <n v="10"/>
    <s v="10-Oct"/>
    <x v="3"/>
    <x v="0"/>
    <s v="1005-0"/>
    <x v="9"/>
    <x v="0"/>
    <s v="Retail"/>
    <n v="126"/>
    <n v="125"/>
  </r>
  <r>
    <n v="52157"/>
    <s v="Mandalay Bay"/>
    <s v="Rubin Flippelli"/>
    <d v="2022-10-02T00:00:00"/>
    <n v="10"/>
    <s v="10-Oct"/>
    <x v="3"/>
    <x v="0"/>
    <s v="1002-0"/>
    <x v="7"/>
    <x v="3"/>
    <s v="Online"/>
    <n v="114"/>
    <n v="109"/>
  </r>
  <r>
    <n v="52158"/>
    <s v="Aria Resort"/>
    <s v="Nydia Boreham"/>
    <d v="2022-10-03T00:00:00"/>
    <n v="10"/>
    <s v="10-Oct"/>
    <x v="3"/>
    <x v="0"/>
    <s v="1003-0"/>
    <x v="3"/>
    <x v="4"/>
    <s v="Online"/>
    <n v="98"/>
    <n v="98"/>
  </r>
  <r>
    <n v="52159"/>
    <s v="Allure"/>
    <s v="Gottfried Dufton"/>
    <d v="2022-10-03T00:00:00"/>
    <n v="10"/>
    <s v="10-Oct"/>
    <x v="3"/>
    <x v="0"/>
    <s v="1006-5"/>
    <x v="0"/>
    <x v="1"/>
    <s v="Retail"/>
    <n v="128"/>
    <n v="128"/>
  </r>
  <r>
    <n v="52160"/>
    <s v="The Cosmopolitan"/>
    <s v="Mirelle Perrelle"/>
    <d v="2022-10-03T00:00:00"/>
    <n v="10"/>
    <s v="10-Oct"/>
    <x v="3"/>
    <x v="0"/>
    <s v="1006-0"/>
    <x v="2"/>
    <x v="1"/>
    <s v="Online"/>
    <n v="80"/>
    <n v="80"/>
  </r>
  <r>
    <n v="52161"/>
    <s v="M Resort"/>
    <s v="Virgie O' Mullan"/>
    <d v="2022-10-04T00:00:00"/>
    <n v="10"/>
    <s v="10-Oct"/>
    <x v="3"/>
    <x v="0"/>
    <s v="1007-4"/>
    <x v="6"/>
    <x v="1"/>
    <s v="Online"/>
    <n v="20"/>
    <n v="19"/>
  </r>
  <r>
    <n v="52162"/>
    <s v="Aria Resort"/>
    <s v="Nydia Boreham"/>
    <d v="2022-10-04T00:00:00"/>
    <n v="10"/>
    <s v="10-Oct"/>
    <x v="3"/>
    <x v="0"/>
    <s v="1001-0"/>
    <x v="1"/>
    <x v="3"/>
    <s v="Online"/>
    <n v="32"/>
    <n v="24"/>
  </r>
  <r>
    <n v="52163"/>
    <s v="Bellagio"/>
    <s v="Shelden McAster"/>
    <d v="2022-10-05T00:00:00"/>
    <n v="10"/>
    <s v="10-Oct"/>
    <x v="3"/>
    <x v="0"/>
    <s v="1004-0"/>
    <x v="5"/>
    <x v="5"/>
    <s v="Retail"/>
    <n v="71"/>
    <n v="67"/>
  </r>
  <r>
    <n v="52164"/>
    <s v="Encore"/>
    <s v="Britney Josowitz"/>
    <d v="2022-10-05T00:00:00"/>
    <n v="10"/>
    <s v="10-Oct"/>
    <x v="3"/>
    <x v="0"/>
    <s v="1003-4"/>
    <x v="8"/>
    <x v="1"/>
    <s v="Online"/>
    <n v="131"/>
    <n v="124"/>
  </r>
  <r>
    <n v="52165"/>
    <s v="Bellagio"/>
    <s v="Barnard Fausch"/>
    <d v="2022-10-06T00:00:00"/>
    <n v="10"/>
    <s v="10-Oct"/>
    <x v="3"/>
    <x v="0"/>
    <s v="1001-0"/>
    <x v="1"/>
    <x v="2"/>
    <s v="Online"/>
    <n v="133"/>
    <n v="88"/>
  </r>
  <r>
    <n v="52166"/>
    <s v="Planet Hollywood"/>
    <s v="Reece McCorkell"/>
    <d v="2022-10-06T00:00:00"/>
    <n v="10"/>
    <s v="10-Oct"/>
    <x v="3"/>
    <x v="0"/>
    <s v="1003-4"/>
    <x v="8"/>
    <x v="3"/>
    <s v="Online"/>
    <n v="28"/>
    <n v="18"/>
  </r>
  <r>
    <n v="52167"/>
    <s v="MGM Grand"/>
    <s v="Malynda Pawels"/>
    <d v="2022-10-06T00:00:00"/>
    <n v="10"/>
    <s v="10-Oct"/>
    <x v="3"/>
    <x v="0"/>
    <s v="1006-0"/>
    <x v="2"/>
    <x v="4"/>
    <s v="Online"/>
    <n v="146"/>
    <n v="146"/>
  </r>
  <r>
    <n v="52168"/>
    <s v="Encore"/>
    <s v="Britney Josowitz"/>
    <d v="2022-10-06T00:00:00"/>
    <n v="10"/>
    <s v="10-Oct"/>
    <x v="3"/>
    <x v="0"/>
    <s v="1003-4"/>
    <x v="8"/>
    <x v="0"/>
    <s v="Online"/>
    <n v="45"/>
    <n v="38"/>
  </r>
  <r>
    <n v="52169"/>
    <s v="Planet Hollywood"/>
    <s v="Reece McCorkell"/>
    <d v="2022-10-07T00:00:00"/>
    <n v="10"/>
    <s v="10-Oct"/>
    <x v="3"/>
    <x v="0"/>
    <s v="1006-5"/>
    <x v="0"/>
    <x v="4"/>
    <s v="Online"/>
    <n v="119"/>
    <n v="119"/>
  </r>
  <r>
    <n v="52170"/>
    <s v="New York-New York"/>
    <s v="Pacorro Vesque"/>
    <d v="2022-10-07T00:00:00"/>
    <n v="10"/>
    <s v="10-Oct"/>
    <x v="3"/>
    <x v="0"/>
    <s v="1007-4"/>
    <x v="6"/>
    <x v="2"/>
    <s v="Online"/>
    <n v="143"/>
    <n v="96"/>
  </r>
  <r>
    <n v="52171"/>
    <s v="Bellagio"/>
    <s v="Barnard Fausch"/>
    <d v="2022-10-07T00:00:00"/>
    <n v="10"/>
    <s v="10-Oct"/>
    <x v="3"/>
    <x v="0"/>
    <s v="1003-0"/>
    <x v="3"/>
    <x v="0"/>
    <s v="Online"/>
    <n v="105"/>
    <n v="105"/>
  </r>
  <r>
    <n v="52172"/>
    <s v="Wynn"/>
    <s v="Danell Spurnier"/>
    <d v="2022-10-07T00:00:00"/>
    <n v="10"/>
    <s v="10-Oct"/>
    <x v="3"/>
    <x v="0"/>
    <s v="1004-0"/>
    <x v="5"/>
    <x v="0"/>
    <s v="Online"/>
    <n v="47"/>
    <n v="39"/>
  </r>
  <r>
    <n v="52173"/>
    <s v="Aria Resort"/>
    <s v="Nydia Boreham"/>
    <d v="2022-10-07T00:00:00"/>
    <n v="10"/>
    <s v="10-Oct"/>
    <x v="3"/>
    <x v="0"/>
    <s v="1004-0"/>
    <x v="5"/>
    <x v="1"/>
    <s v="Online"/>
    <n v="114"/>
    <n v="86"/>
  </r>
  <r>
    <n v="52174"/>
    <s v="MGM Grand"/>
    <s v="Malynda Pawels"/>
    <d v="2022-10-08T00:00:00"/>
    <n v="10"/>
    <s v="10-Oct"/>
    <x v="3"/>
    <x v="0"/>
    <s v="1005-0"/>
    <x v="9"/>
    <x v="2"/>
    <s v="Online"/>
    <n v="101"/>
    <n v="70"/>
  </r>
  <r>
    <n v="52175"/>
    <s v="MGM Grand"/>
    <s v="Malynda Pawels"/>
    <d v="2022-10-08T00:00:00"/>
    <n v="10"/>
    <s v="10-Oct"/>
    <x v="3"/>
    <x v="0"/>
    <s v="1005-0"/>
    <x v="9"/>
    <x v="2"/>
    <s v="Online"/>
    <n v="72"/>
    <n v="68"/>
  </r>
  <r>
    <n v="52176"/>
    <s v="M Resort"/>
    <s v="Virgie O' Mullan"/>
    <d v="2022-10-10T00:00:00"/>
    <n v="10"/>
    <s v="10-Oct"/>
    <x v="3"/>
    <x v="0"/>
    <s v="1001-0"/>
    <x v="1"/>
    <x v="2"/>
    <s v="Retail"/>
    <n v="64"/>
    <n v="54"/>
  </r>
  <r>
    <n v="52177"/>
    <s v="Aria Resort"/>
    <s v="Nydia Boreham"/>
    <d v="2022-10-10T00:00:00"/>
    <n v="10"/>
    <s v="10-Oct"/>
    <x v="3"/>
    <x v="0"/>
    <s v="1003-0"/>
    <x v="3"/>
    <x v="5"/>
    <s v="Direct"/>
    <n v="65"/>
    <n v="65"/>
  </r>
  <r>
    <n v="52178"/>
    <s v="M Resort"/>
    <s v="Virgie O' Mullan"/>
    <d v="2022-10-11T00:00:00"/>
    <n v="10"/>
    <s v="10-Oct"/>
    <x v="3"/>
    <x v="0"/>
    <s v="1006-5"/>
    <x v="0"/>
    <x v="5"/>
    <s v="Online"/>
    <n v="122"/>
    <n v="122"/>
  </r>
  <r>
    <n v="52179"/>
    <s v="Mandalay Bay"/>
    <s v="Rubin Flippelli"/>
    <d v="2022-10-12T00:00:00"/>
    <n v="10"/>
    <s v="10-Oct"/>
    <x v="3"/>
    <x v="0"/>
    <s v="1006-0"/>
    <x v="2"/>
    <x v="5"/>
    <s v="Retail"/>
    <n v="118"/>
    <n v="118"/>
  </r>
  <r>
    <n v="52180"/>
    <s v="Wynn"/>
    <s v="Danell Spurnier"/>
    <d v="2022-10-14T00:00:00"/>
    <n v="10"/>
    <s v="10-Oct"/>
    <x v="3"/>
    <x v="0"/>
    <s v="1003-0"/>
    <x v="3"/>
    <x v="5"/>
    <s v="Online"/>
    <n v="54"/>
    <n v="54"/>
  </r>
  <r>
    <n v="52181"/>
    <s v="The Palazzo"/>
    <s v="Derek Tristram"/>
    <d v="2022-10-16T00:00:00"/>
    <n v="10"/>
    <s v="10-Oct"/>
    <x v="3"/>
    <x v="0"/>
    <s v="1004-5"/>
    <x v="10"/>
    <x v="3"/>
    <s v="Online"/>
    <n v="100"/>
    <n v="100"/>
  </r>
  <r>
    <n v="52182"/>
    <s v="Bellagio"/>
    <s v="Shelden McAster"/>
    <d v="2022-10-17T00:00:00"/>
    <n v="10"/>
    <s v="10-Oct"/>
    <x v="3"/>
    <x v="0"/>
    <s v="1003-0"/>
    <x v="3"/>
    <x v="4"/>
    <s v="Online"/>
    <n v="37"/>
    <n v="37"/>
  </r>
  <r>
    <n v="52183"/>
    <s v="Aria Resort"/>
    <s v="Nydia Boreham"/>
    <d v="2022-10-17T00:00:00"/>
    <n v="10"/>
    <s v="10-Oct"/>
    <x v="3"/>
    <x v="0"/>
    <s v="1007-4"/>
    <x v="6"/>
    <x v="2"/>
    <s v="Online"/>
    <n v="37"/>
    <n v="26"/>
  </r>
  <r>
    <n v="52184"/>
    <s v="M Resort"/>
    <s v="Virgie O' Mullan"/>
    <d v="2022-10-18T00:00:00"/>
    <n v="10"/>
    <s v="10-Oct"/>
    <x v="3"/>
    <x v="0"/>
    <s v="1007-0"/>
    <x v="4"/>
    <x v="2"/>
    <s v="Retail"/>
    <n v="40"/>
    <n v="34"/>
  </r>
  <r>
    <n v="52185"/>
    <s v="M Resort"/>
    <s v="Virgie O' Mullan"/>
    <d v="2022-10-18T00:00:00"/>
    <n v="10"/>
    <s v="10-Oct"/>
    <x v="3"/>
    <x v="0"/>
    <s v="1003-0"/>
    <x v="3"/>
    <x v="4"/>
    <s v="Online"/>
    <n v="109"/>
    <n v="109"/>
  </r>
  <r>
    <n v="52186"/>
    <s v="The Venetian"/>
    <s v="Enrica Callear"/>
    <d v="2022-10-18T00:00:00"/>
    <n v="10"/>
    <s v="10-Oct"/>
    <x v="3"/>
    <x v="0"/>
    <s v="1004-5"/>
    <x v="10"/>
    <x v="1"/>
    <s v="Direct"/>
    <n v="33"/>
    <n v="33"/>
  </r>
  <r>
    <n v="52187"/>
    <s v="Mandalay Bay"/>
    <s v="Rubin Flippelli"/>
    <d v="2022-10-18T00:00:00"/>
    <n v="10"/>
    <s v="10-Oct"/>
    <x v="3"/>
    <x v="0"/>
    <s v="1003-0"/>
    <x v="3"/>
    <x v="4"/>
    <s v="Online"/>
    <n v="43"/>
    <n v="43"/>
  </r>
  <r>
    <n v="52188"/>
    <s v="Planet Hollywood"/>
    <s v="Reece McCorkell"/>
    <d v="2022-10-19T00:00:00"/>
    <n v="10"/>
    <s v="10-Oct"/>
    <x v="3"/>
    <x v="0"/>
    <s v="1006-0"/>
    <x v="2"/>
    <x v="5"/>
    <s v="Direct"/>
    <n v="29"/>
    <n v="29"/>
  </r>
  <r>
    <n v="52189"/>
    <s v="Caesars Palace"/>
    <s v="Yetta Klulisek"/>
    <d v="2022-10-19T00:00:00"/>
    <n v="10"/>
    <s v="10-Oct"/>
    <x v="3"/>
    <x v="0"/>
    <s v="1007-0"/>
    <x v="4"/>
    <x v="5"/>
    <s v="Retail"/>
    <n v="90"/>
    <n v="76"/>
  </r>
  <r>
    <n v="52190"/>
    <s v="Allure"/>
    <s v="Gottfried Dufton"/>
    <d v="2022-10-20T00:00:00"/>
    <n v="10"/>
    <s v="10-Oct"/>
    <x v="3"/>
    <x v="0"/>
    <s v="1007-0"/>
    <x v="4"/>
    <x v="5"/>
    <s v="Direct"/>
    <n v="98"/>
    <n v="83"/>
  </r>
  <r>
    <n v="52191"/>
    <s v="Wynn"/>
    <s v="Danell Spurnier"/>
    <d v="2022-10-21T00:00:00"/>
    <n v="10"/>
    <s v="10-Oct"/>
    <x v="3"/>
    <x v="0"/>
    <s v="1002-0"/>
    <x v="7"/>
    <x v="5"/>
    <s v="Online"/>
    <n v="127"/>
    <n v="126"/>
  </r>
  <r>
    <n v="52192"/>
    <s v="Bellagio"/>
    <s v="Shelden McAster"/>
    <d v="2022-10-21T00:00:00"/>
    <n v="10"/>
    <s v="10-Oct"/>
    <x v="3"/>
    <x v="0"/>
    <s v="1003-0"/>
    <x v="3"/>
    <x v="4"/>
    <s v="Online"/>
    <n v="148"/>
    <n v="148"/>
  </r>
  <r>
    <n v="52193"/>
    <s v="Tropicana"/>
    <s v="Wadsworth Dyet"/>
    <d v="2022-10-23T00:00:00"/>
    <n v="10"/>
    <s v="10-Oct"/>
    <x v="3"/>
    <x v="0"/>
    <s v="1001-0"/>
    <x v="1"/>
    <x v="3"/>
    <s v="Retail"/>
    <n v="66"/>
    <n v="65"/>
  </r>
  <r>
    <n v="52194"/>
    <s v="Planet Hollywood"/>
    <s v="Reece McCorkell"/>
    <d v="2022-10-23T00:00:00"/>
    <n v="10"/>
    <s v="10-Oct"/>
    <x v="3"/>
    <x v="0"/>
    <s v="1006-5"/>
    <x v="0"/>
    <x v="2"/>
    <s v="Retail"/>
    <n v="136"/>
    <n v="136"/>
  </r>
  <r>
    <n v="52195"/>
    <s v="Mandalay Bay"/>
    <s v="Rubin Flippelli"/>
    <d v="2022-10-23T00:00:00"/>
    <n v="10"/>
    <s v="10-Oct"/>
    <x v="3"/>
    <x v="0"/>
    <s v="1006-5"/>
    <x v="0"/>
    <x v="4"/>
    <s v="Online"/>
    <n v="51"/>
    <n v="51"/>
  </r>
  <r>
    <n v="52196"/>
    <s v="The Venetian"/>
    <s v="Enrica Callear"/>
    <d v="2022-10-24T00:00:00"/>
    <n v="10"/>
    <s v="10-Oct"/>
    <x v="3"/>
    <x v="0"/>
    <s v="1006-0"/>
    <x v="2"/>
    <x v="2"/>
    <s v="Retail"/>
    <n v="115"/>
    <n v="115"/>
  </r>
  <r>
    <n v="52197"/>
    <s v="MGM Grand"/>
    <s v="Rodolfo Richings"/>
    <d v="2022-10-25T00:00:00"/>
    <n v="10"/>
    <s v="10-Oct"/>
    <x v="3"/>
    <x v="0"/>
    <s v="1007-0"/>
    <x v="4"/>
    <x v="1"/>
    <s v="Retail"/>
    <n v="103"/>
    <n v="98"/>
  </r>
  <r>
    <n v="52198"/>
    <s v="The Palazzo"/>
    <s v="Derek Tristram"/>
    <d v="2022-10-25T00:00:00"/>
    <n v="10"/>
    <s v="10-Oct"/>
    <x v="3"/>
    <x v="0"/>
    <s v="1003-4"/>
    <x v="8"/>
    <x v="4"/>
    <s v="Online"/>
    <n v="148"/>
    <n v="123"/>
  </r>
  <r>
    <n v="52199"/>
    <s v="Allure"/>
    <s v="Kory Cubbinelli"/>
    <d v="2022-10-26T00:00:00"/>
    <n v="10"/>
    <s v="10-Oct"/>
    <x v="3"/>
    <x v="0"/>
    <s v="1006-5"/>
    <x v="0"/>
    <x v="2"/>
    <s v="Retail"/>
    <n v="140"/>
    <n v="140"/>
  </r>
  <r>
    <n v="52200"/>
    <s v="Encore"/>
    <s v="Britney Josowitz"/>
    <d v="2022-10-26T00:00:00"/>
    <n v="10"/>
    <s v="10-Oct"/>
    <x v="3"/>
    <x v="0"/>
    <s v="1006-0"/>
    <x v="2"/>
    <x v="5"/>
    <s v="Online"/>
    <n v="62"/>
    <n v="62"/>
  </r>
  <r>
    <n v="52201"/>
    <s v="The Venetian"/>
    <s v="Enrica Callear"/>
    <d v="2022-10-27T00:00:00"/>
    <n v="10"/>
    <s v="10-Oct"/>
    <x v="3"/>
    <x v="0"/>
    <s v="1004-5"/>
    <x v="10"/>
    <x v="1"/>
    <s v="Online"/>
    <n v="79"/>
    <n v="79"/>
  </r>
  <r>
    <n v="52202"/>
    <s v="Tropicana"/>
    <s v="Wadsworth Dyet"/>
    <d v="2022-10-28T00:00:00"/>
    <n v="10"/>
    <s v="10-Oct"/>
    <x v="3"/>
    <x v="0"/>
    <s v="1001-0"/>
    <x v="1"/>
    <x v="0"/>
    <s v="Retail"/>
    <n v="53"/>
    <n v="52"/>
  </r>
  <r>
    <n v="52203"/>
    <s v="New York-New York"/>
    <s v="Pacorro Vesque"/>
    <d v="2022-10-30T00:00:00"/>
    <n v="10"/>
    <s v="10-Oct"/>
    <x v="3"/>
    <x v="0"/>
    <s v="1006-0"/>
    <x v="2"/>
    <x v="5"/>
    <s v="Online"/>
    <n v="81"/>
    <n v="81"/>
  </r>
  <r>
    <n v="52204"/>
    <s v="The Venetian"/>
    <s v="Enrica Callear"/>
    <d v="2022-10-30T00:00:00"/>
    <n v="10"/>
    <s v="10-Oct"/>
    <x v="3"/>
    <x v="0"/>
    <s v="1001-0"/>
    <x v="1"/>
    <x v="4"/>
    <s v="Online"/>
    <n v="146"/>
    <n v="121"/>
  </r>
  <r>
    <n v="52205"/>
    <s v="Mandalay Bay"/>
    <s v="Rubin Flippelli"/>
    <d v="2022-10-31T00:00:00"/>
    <n v="10"/>
    <s v="10-Oct"/>
    <x v="3"/>
    <x v="0"/>
    <s v="1007-0"/>
    <x v="4"/>
    <x v="5"/>
    <s v="Online"/>
    <n v="77"/>
    <n v="58"/>
  </r>
  <r>
    <n v="52206"/>
    <s v="Allure"/>
    <s v="Kory Cubbinelli"/>
    <d v="2022-10-31T00:00:00"/>
    <n v="10"/>
    <s v="10-Oct"/>
    <x v="3"/>
    <x v="0"/>
    <s v="1003-0"/>
    <x v="3"/>
    <x v="2"/>
    <s v="Online"/>
    <n v="117"/>
    <n v="117"/>
  </r>
  <r>
    <n v="52207"/>
    <s v="MGM Grand"/>
    <s v="Malynda Pawels"/>
    <d v="2022-10-31T00:00:00"/>
    <n v="10"/>
    <s v="10-Oct"/>
    <x v="3"/>
    <x v="0"/>
    <s v="1003-4"/>
    <x v="8"/>
    <x v="4"/>
    <s v="Online"/>
    <n v="107"/>
    <n v="70"/>
  </r>
  <r>
    <n v="52208"/>
    <s v="Allure"/>
    <s v="Gottfried Dufton"/>
    <d v="2022-10-31T00:00:00"/>
    <n v="10"/>
    <s v="10-Oct"/>
    <x v="3"/>
    <x v="0"/>
    <s v="1006-5"/>
    <x v="0"/>
    <x v="1"/>
    <s v="Online"/>
    <n v="84"/>
    <n v="84"/>
  </r>
  <r>
    <n v="52209"/>
    <s v="M Resort"/>
    <s v="Virgie O' Mullan"/>
    <d v="2022-10-31T00:00:00"/>
    <n v="10"/>
    <s v="10-Oct"/>
    <x v="3"/>
    <x v="0"/>
    <s v="1007-0"/>
    <x v="4"/>
    <x v="1"/>
    <s v="Online"/>
    <n v="66"/>
    <n v="66"/>
  </r>
  <r>
    <n v="52210"/>
    <s v="Planet Hollywood"/>
    <s v="Reece McCorkell"/>
    <d v="2022-11-01T00:00:00"/>
    <n v="11"/>
    <s v="11-Nov"/>
    <x v="3"/>
    <x v="0"/>
    <s v="1003-4"/>
    <x v="8"/>
    <x v="3"/>
    <s v="Retail"/>
    <n v="26"/>
    <n v="18"/>
  </r>
  <r>
    <n v="52211"/>
    <s v="Encore"/>
    <s v="Britney Josowitz"/>
    <d v="2022-11-03T00:00:00"/>
    <n v="11"/>
    <s v="11-Nov"/>
    <x v="3"/>
    <x v="0"/>
    <s v="1007-4"/>
    <x v="6"/>
    <x v="3"/>
    <s v="Online"/>
    <n v="87"/>
    <n v="77"/>
  </r>
  <r>
    <n v="52212"/>
    <s v="The Venetian"/>
    <s v="Enrica Callear"/>
    <d v="2022-11-03T00:00:00"/>
    <n v="11"/>
    <s v="11-Nov"/>
    <x v="3"/>
    <x v="0"/>
    <s v="1003-0"/>
    <x v="3"/>
    <x v="4"/>
    <s v="Online"/>
    <n v="88"/>
    <n v="88"/>
  </r>
  <r>
    <n v="52213"/>
    <s v="Wynn"/>
    <s v="Danell Spurnier"/>
    <d v="2022-11-05T00:00:00"/>
    <n v="11"/>
    <s v="11-Nov"/>
    <x v="3"/>
    <x v="0"/>
    <s v="1004-5"/>
    <x v="10"/>
    <x v="3"/>
    <s v="Online"/>
    <n v="43"/>
    <n v="43"/>
  </r>
  <r>
    <n v="52214"/>
    <s v="New York-New York"/>
    <s v="Pacorro Vesque"/>
    <d v="2022-11-05T00:00:00"/>
    <n v="11"/>
    <s v="11-Nov"/>
    <x v="3"/>
    <x v="0"/>
    <s v="1002-0"/>
    <x v="7"/>
    <x v="0"/>
    <s v="Retail"/>
    <n v="145"/>
    <n v="119"/>
  </r>
  <r>
    <n v="52215"/>
    <s v="Caesars Palace"/>
    <s v="Yetta Klulisek"/>
    <d v="2022-11-05T00:00:00"/>
    <n v="11"/>
    <s v="11-Nov"/>
    <x v="3"/>
    <x v="0"/>
    <s v="1006-5"/>
    <x v="0"/>
    <x v="3"/>
    <s v="Online"/>
    <n v="104"/>
    <n v="104"/>
  </r>
  <r>
    <n v="52216"/>
    <s v="Mandalay Bay"/>
    <s v="Rubin Flippelli"/>
    <d v="2022-11-06T00:00:00"/>
    <n v="11"/>
    <s v="11-Nov"/>
    <x v="3"/>
    <x v="0"/>
    <s v="1006-5"/>
    <x v="0"/>
    <x v="2"/>
    <s v="Online"/>
    <n v="69"/>
    <n v="69"/>
  </r>
  <r>
    <n v="52217"/>
    <s v="Encore"/>
    <s v="Britney Josowitz"/>
    <d v="2022-11-06T00:00:00"/>
    <n v="11"/>
    <s v="11-Nov"/>
    <x v="3"/>
    <x v="0"/>
    <s v="1007-4"/>
    <x v="6"/>
    <x v="3"/>
    <s v="Online"/>
    <n v="69"/>
    <n v="64"/>
  </r>
  <r>
    <n v="52218"/>
    <s v="The Cosmopolitan"/>
    <s v="Mirelle Perrelle"/>
    <d v="2022-11-07T00:00:00"/>
    <n v="11"/>
    <s v="11-Nov"/>
    <x v="3"/>
    <x v="0"/>
    <s v="1004-5"/>
    <x v="10"/>
    <x v="2"/>
    <s v="Online"/>
    <n v="39"/>
    <n v="39"/>
  </r>
  <r>
    <n v="52219"/>
    <s v="The Palazzo"/>
    <s v="Derek Tristram"/>
    <d v="2022-11-08T00:00:00"/>
    <n v="11"/>
    <s v="11-Nov"/>
    <x v="3"/>
    <x v="0"/>
    <s v="1005-0"/>
    <x v="9"/>
    <x v="5"/>
    <s v="Online"/>
    <n v="106"/>
    <n v="93"/>
  </r>
  <r>
    <n v="52220"/>
    <s v="The Cosmopolitan"/>
    <s v="Mirelle Perrelle"/>
    <d v="2022-11-08T00:00:00"/>
    <n v="11"/>
    <s v="11-Nov"/>
    <x v="3"/>
    <x v="0"/>
    <s v="1007-0"/>
    <x v="4"/>
    <x v="1"/>
    <s v="Online"/>
    <n v="106"/>
    <n v="72"/>
  </r>
  <r>
    <n v="52221"/>
    <s v="Bellagio"/>
    <s v="Shelden McAster"/>
    <d v="2022-11-09T00:00:00"/>
    <n v="11"/>
    <s v="11-Nov"/>
    <x v="3"/>
    <x v="0"/>
    <s v="1002-0"/>
    <x v="7"/>
    <x v="1"/>
    <s v="Online"/>
    <n v="146"/>
    <n v="145"/>
  </r>
  <r>
    <n v="52222"/>
    <s v="Planet Hollywood"/>
    <s v="Reece McCorkell"/>
    <d v="2022-11-12T00:00:00"/>
    <n v="11"/>
    <s v="11-Nov"/>
    <x v="3"/>
    <x v="0"/>
    <s v="1006-0"/>
    <x v="2"/>
    <x v="0"/>
    <s v="Online"/>
    <n v="44"/>
    <n v="44"/>
  </r>
  <r>
    <n v="52223"/>
    <s v="New York-New York"/>
    <s v="Pacorro Vesque"/>
    <d v="2022-11-12T00:00:00"/>
    <n v="11"/>
    <s v="11-Nov"/>
    <x v="3"/>
    <x v="0"/>
    <s v="1003-0"/>
    <x v="3"/>
    <x v="2"/>
    <s v="Online"/>
    <n v="72"/>
    <n v="72"/>
  </r>
  <r>
    <n v="52224"/>
    <s v="Tropicana"/>
    <s v="Wadsworth Dyet"/>
    <d v="2022-11-13T00:00:00"/>
    <n v="11"/>
    <s v="11-Nov"/>
    <x v="3"/>
    <x v="0"/>
    <s v="1002-0"/>
    <x v="7"/>
    <x v="0"/>
    <s v="Online"/>
    <n v="125"/>
    <n v="111"/>
  </r>
  <r>
    <n v="52225"/>
    <s v="Caesars Palace"/>
    <s v="Yetta Klulisek"/>
    <d v="2022-11-13T00:00:00"/>
    <n v="11"/>
    <s v="11-Nov"/>
    <x v="3"/>
    <x v="0"/>
    <s v="1007-0"/>
    <x v="4"/>
    <x v="3"/>
    <s v="Online"/>
    <n v="62"/>
    <n v="51"/>
  </r>
  <r>
    <n v="52226"/>
    <s v="Allure"/>
    <s v="Gottfried Dufton"/>
    <d v="2022-11-13T00:00:00"/>
    <n v="11"/>
    <s v="11-Nov"/>
    <x v="3"/>
    <x v="0"/>
    <s v="1007-4"/>
    <x v="6"/>
    <x v="1"/>
    <s v="Online"/>
    <n v="98"/>
    <n v="96"/>
  </r>
  <r>
    <n v="52227"/>
    <s v="Planet Hollywood"/>
    <s v="Reece McCorkell"/>
    <d v="2022-11-15T00:00:00"/>
    <n v="11"/>
    <s v="11-Nov"/>
    <x v="3"/>
    <x v="0"/>
    <s v="1004-0"/>
    <x v="5"/>
    <x v="0"/>
    <s v="Retail"/>
    <n v="58"/>
    <n v="57"/>
  </r>
  <r>
    <n v="52228"/>
    <s v="The Palazzo"/>
    <s v="Derek Tristram"/>
    <d v="2022-11-17T00:00:00"/>
    <n v="11"/>
    <s v="11-Nov"/>
    <x v="3"/>
    <x v="0"/>
    <s v="1001-0"/>
    <x v="1"/>
    <x v="5"/>
    <s v="Retail"/>
    <n v="23"/>
    <n v="18"/>
  </r>
  <r>
    <n v="52229"/>
    <s v="New York-New York"/>
    <s v="Pacorro Vesque"/>
    <d v="2022-11-18T00:00:00"/>
    <n v="11"/>
    <s v="11-Nov"/>
    <x v="3"/>
    <x v="0"/>
    <s v="1003-0"/>
    <x v="3"/>
    <x v="4"/>
    <s v="Online"/>
    <n v="128"/>
    <n v="128"/>
  </r>
  <r>
    <n v="52230"/>
    <s v="Bellagio"/>
    <s v="Shelden McAster"/>
    <d v="2022-11-19T00:00:00"/>
    <n v="11"/>
    <s v="11-Nov"/>
    <x v="3"/>
    <x v="0"/>
    <s v="1003-0"/>
    <x v="3"/>
    <x v="1"/>
    <s v="Online"/>
    <n v="107"/>
    <n v="107"/>
  </r>
  <r>
    <n v="52231"/>
    <s v="Wynn"/>
    <s v="Danell Spurnier"/>
    <d v="2022-11-19T00:00:00"/>
    <n v="11"/>
    <s v="11-Nov"/>
    <x v="3"/>
    <x v="0"/>
    <s v="1004-0"/>
    <x v="5"/>
    <x v="5"/>
    <s v="Online"/>
    <n v="35"/>
    <n v="24"/>
  </r>
  <r>
    <n v="52232"/>
    <s v="M Resort"/>
    <s v="Virgie O' Mullan"/>
    <d v="2022-11-21T00:00:00"/>
    <n v="11"/>
    <s v="11-Nov"/>
    <x v="3"/>
    <x v="0"/>
    <s v="1003-0"/>
    <x v="3"/>
    <x v="1"/>
    <s v="Online"/>
    <n v="121"/>
    <n v="121"/>
  </r>
  <r>
    <n v="52233"/>
    <s v="New York-New York"/>
    <s v="Pacorro Vesque"/>
    <d v="2022-11-26T00:00:00"/>
    <n v="11"/>
    <s v="11-Nov"/>
    <x v="3"/>
    <x v="0"/>
    <s v="1005-0"/>
    <x v="9"/>
    <x v="2"/>
    <s v="Online"/>
    <n v="86"/>
    <n v="86"/>
  </r>
  <r>
    <n v="52234"/>
    <s v="Mandalay Bay"/>
    <s v="Rubin Flippelli"/>
    <d v="2022-11-26T00:00:00"/>
    <n v="11"/>
    <s v="11-Nov"/>
    <x v="3"/>
    <x v="0"/>
    <s v="1006-0"/>
    <x v="2"/>
    <x v="4"/>
    <s v="Retail"/>
    <n v="143"/>
    <n v="143"/>
  </r>
  <r>
    <n v="52235"/>
    <s v="M Resort"/>
    <s v="Virgie O' Mullan"/>
    <d v="2022-11-27T00:00:00"/>
    <n v="11"/>
    <s v="11-Nov"/>
    <x v="3"/>
    <x v="0"/>
    <s v="1004-5"/>
    <x v="10"/>
    <x v="3"/>
    <s v="Online"/>
    <n v="133"/>
    <n v="133"/>
  </r>
  <r>
    <n v="52236"/>
    <s v="Mandalay Bay"/>
    <s v="Rubin Flippelli"/>
    <d v="2022-11-27T00:00:00"/>
    <n v="11"/>
    <s v="11-Nov"/>
    <x v="3"/>
    <x v="0"/>
    <s v="1001-0"/>
    <x v="1"/>
    <x v="0"/>
    <s v="Retail"/>
    <n v="141"/>
    <n v="99"/>
  </r>
  <r>
    <n v="52237"/>
    <s v="The Palazzo"/>
    <s v="Derek Tristram"/>
    <d v="2022-11-28T00:00:00"/>
    <n v="11"/>
    <s v="11-Nov"/>
    <x v="3"/>
    <x v="0"/>
    <s v="1003-0"/>
    <x v="3"/>
    <x v="2"/>
    <s v="Online"/>
    <n v="27"/>
    <n v="27"/>
  </r>
  <r>
    <n v="52238"/>
    <s v="Mandalay Bay"/>
    <s v="Rubin Flippelli"/>
    <d v="2022-11-29T00:00:00"/>
    <n v="11"/>
    <s v="11-Nov"/>
    <x v="3"/>
    <x v="0"/>
    <s v="1003-4"/>
    <x v="8"/>
    <x v="1"/>
    <s v="Direct"/>
    <n v="118"/>
    <n v="118"/>
  </r>
  <r>
    <n v="52239"/>
    <s v="Aria Resort"/>
    <s v="Nydia Boreham"/>
    <d v="2022-12-01T00:00:00"/>
    <n v="12"/>
    <s v="12-Dec"/>
    <x v="3"/>
    <x v="0"/>
    <s v="1007-4"/>
    <x v="6"/>
    <x v="1"/>
    <s v="Retail"/>
    <n v="55"/>
    <n v="45"/>
  </r>
  <r>
    <n v="52240"/>
    <s v="New York-New York"/>
    <s v="Pacorro Vesque"/>
    <d v="2022-12-01T00:00:00"/>
    <n v="12"/>
    <s v="12-Dec"/>
    <x v="3"/>
    <x v="0"/>
    <s v="1007-4"/>
    <x v="6"/>
    <x v="5"/>
    <s v="Direct"/>
    <n v="57"/>
    <n v="57"/>
  </r>
  <r>
    <n v="52241"/>
    <s v="Allure"/>
    <s v="Gottfried Dufton"/>
    <d v="2022-12-01T00:00:00"/>
    <n v="12"/>
    <s v="12-Dec"/>
    <x v="3"/>
    <x v="0"/>
    <s v="1001-0"/>
    <x v="1"/>
    <x v="1"/>
    <s v="Online"/>
    <n v="130"/>
    <n v="91"/>
  </r>
  <r>
    <n v="52242"/>
    <s v="Encore"/>
    <s v="Britney Josowitz"/>
    <d v="2022-12-03T00:00:00"/>
    <n v="12"/>
    <s v="12-Dec"/>
    <x v="3"/>
    <x v="0"/>
    <s v="1007-4"/>
    <x v="6"/>
    <x v="0"/>
    <s v="Online"/>
    <n v="84"/>
    <n v="81"/>
  </r>
  <r>
    <n v="52243"/>
    <s v="Mandalay Bay"/>
    <s v="Rubin Flippelli"/>
    <d v="2022-12-06T00:00:00"/>
    <n v="12"/>
    <s v="12-Dec"/>
    <x v="3"/>
    <x v="0"/>
    <s v="1007-0"/>
    <x v="4"/>
    <x v="5"/>
    <s v="Online"/>
    <n v="106"/>
    <n v="105"/>
  </r>
  <r>
    <n v="52244"/>
    <s v="MGM Grand"/>
    <s v="Rodolfo Richings"/>
    <d v="2022-12-06T00:00:00"/>
    <n v="12"/>
    <s v="12-Dec"/>
    <x v="3"/>
    <x v="0"/>
    <s v="1001-0"/>
    <x v="1"/>
    <x v="4"/>
    <s v="Online"/>
    <n v="137"/>
    <n v="107"/>
  </r>
  <r>
    <n v="52245"/>
    <s v="Bellagio"/>
    <s v="Barnard Fausch"/>
    <d v="2022-12-10T00:00:00"/>
    <n v="12"/>
    <s v="12-Dec"/>
    <x v="3"/>
    <x v="0"/>
    <s v="1003-4"/>
    <x v="8"/>
    <x v="4"/>
    <s v="Retail"/>
    <n v="139"/>
    <n v="95"/>
  </r>
  <r>
    <n v="52246"/>
    <s v="Caesars Palace"/>
    <s v="Yetta Klulisek"/>
    <d v="2022-12-10T00:00:00"/>
    <n v="12"/>
    <s v="12-Dec"/>
    <x v="3"/>
    <x v="0"/>
    <s v="1005-0"/>
    <x v="9"/>
    <x v="1"/>
    <s v="Retail"/>
    <n v="121"/>
    <n v="113"/>
  </r>
  <r>
    <n v="52247"/>
    <s v="Wynn"/>
    <s v="Danell Spurnier"/>
    <d v="2022-12-10T00:00:00"/>
    <n v="12"/>
    <s v="12-Dec"/>
    <x v="3"/>
    <x v="0"/>
    <s v="1005-0"/>
    <x v="9"/>
    <x v="1"/>
    <s v="Online"/>
    <n v="65"/>
    <n v="50"/>
  </r>
  <r>
    <n v="52248"/>
    <s v="Tropicana"/>
    <s v="Wadsworth Dyet"/>
    <d v="2022-12-11T00:00:00"/>
    <n v="12"/>
    <s v="12-Dec"/>
    <x v="3"/>
    <x v="0"/>
    <s v="1003-4"/>
    <x v="8"/>
    <x v="1"/>
    <s v="Direct"/>
    <n v="92"/>
    <n v="70"/>
  </r>
  <r>
    <n v="52249"/>
    <s v="Encore"/>
    <s v="Britney Josowitz"/>
    <d v="2022-12-12T00:00:00"/>
    <n v="12"/>
    <s v="12-Dec"/>
    <x v="3"/>
    <x v="0"/>
    <s v="1003-0"/>
    <x v="3"/>
    <x v="4"/>
    <s v="Online"/>
    <n v="70"/>
    <n v="70"/>
  </r>
  <r>
    <n v="52250"/>
    <s v="Planet Hollywood"/>
    <s v="Reece McCorkell"/>
    <d v="2022-12-14T00:00:00"/>
    <n v="12"/>
    <s v="12-Dec"/>
    <x v="3"/>
    <x v="0"/>
    <s v="1005-0"/>
    <x v="9"/>
    <x v="1"/>
    <s v="Online"/>
    <n v="94"/>
    <n v="83"/>
  </r>
  <r>
    <n v="52251"/>
    <s v="The Palazzo"/>
    <s v="Derek Tristram"/>
    <d v="2022-12-16T00:00:00"/>
    <n v="12"/>
    <s v="12-Dec"/>
    <x v="3"/>
    <x v="0"/>
    <s v="1003-4"/>
    <x v="8"/>
    <x v="0"/>
    <s v="Online"/>
    <n v="48"/>
    <n v="34"/>
  </r>
  <r>
    <n v="52252"/>
    <s v="Wynn"/>
    <s v="Danell Spurnier"/>
    <d v="2022-12-17T00:00:00"/>
    <n v="12"/>
    <s v="12-Dec"/>
    <x v="3"/>
    <x v="0"/>
    <s v="1006-0"/>
    <x v="2"/>
    <x v="1"/>
    <s v="Retail"/>
    <n v="108"/>
    <n v="108"/>
  </r>
  <r>
    <n v="52253"/>
    <s v="Encore"/>
    <s v="Britney Josowitz"/>
    <d v="2022-12-17T00:00:00"/>
    <n v="12"/>
    <s v="12-Dec"/>
    <x v="3"/>
    <x v="0"/>
    <s v="1003-4"/>
    <x v="8"/>
    <x v="2"/>
    <s v="Online"/>
    <n v="41"/>
    <n v="31"/>
  </r>
  <r>
    <n v="52254"/>
    <s v="The Cosmopolitan"/>
    <s v="Mirelle Perrelle"/>
    <d v="2022-12-17T00:00:00"/>
    <n v="12"/>
    <s v="12-Dec"/>
    <x v="3"/>
    <x v="0"/>
    <s v="1004-0"/>
    <x v="5"/>
    <x v="4"/>
    <s v="Online"/>
    <n v="120"/>
    <n v="100"/>
  </r>
  <r>
    <n v="52255"/>
    <s v="Planet Hollywood"/>
    <s v="Reece McCorkell"/>
    <d v="2022-12-18T00:00:00"/>
    <n v="12"/>
    <s v="12-Dec"/>
    <x v="3"/>
    <x v="0"/>
    <s v="1007-0"/>
    <x v="4"/>
    <x v="1"/>
    <s v="Online"/>
    <n v="37"/>
    <n v="28"/>
  </r>
  <r>
    <n v="52256"/>
    <s v="Planet Hollywood"/>
    <s v="Reece McCorkell"/>
    <d v="2022-12-19T00:00:00"/>
    <n v="12"/>
    <s v="12-Dec"/>
    <x v="3"/>
    <x v="0"/>
    <s v="1006-0"/>
    <x v="2"/>
    <x v="5"/>
    <s v="Online"/>
    <n v="47"/>
    <n v="47"/>
  </r>
  <r>
    <n v="52257"/>
    <s v="Caesars Palace"/>
    <s v="Yetta Klulisek"/>
    <d v="2022-12-19T00:00:00"/>
    <n v="12"/>
    <s v="12-Dec"/>
    <x v="3"/>
    <x v="0"/>
    <s v="1003-0"/>
    <x v="3"/>
    <x v="4"/>
    <s v="Online"/>
    <n v="96"/>
    <n v="96"/>
  </r>
  <r>
    <n v="52258"/>
    <s v="Wynn"/>
    <s v="Danell Spurnier"/>
    <d v="2022-12-19T00:00:00"/>
    <n v="12"/>
    <s v="12-Dec"/>
    <x v="3"/>
    <x v="0"/>
    <s v="1004-5"/>
    <x v="10"/>
    <x v="2"/>
    <s v="Retail"/>
    <n v="119"/>
    <n v="119"/>
  </r>
  <r>
    <n v="52259"/>
    <s v="The Venetian"/>
    <s v="Enrica Callear"/>
    <d v="2022-12-21T00:00:00"/>
    <n v="12"/>
    <s v="12-Dec"/>
    <x v="3"/>
    <x v="0"/>
    <s v="1005-0"/>
    <x v="9"/>
    <x v="2"/>
    <s v="Online"/>
    <n v="34"/>
    <n v="26"/>
  </r>
  <r>
    <n v="52260"/>
    <s v="Bellagio"/>
    <s v="Barnard Fausch"/>
    <d v="2022-12-21T00:00:00"/>
    <n v="12"/>
    <s v="12-Dec"/>
    <x v="3"/>
    <x v="0"/>
    <s v="1006-5"/>
    <x v="0"/>
    <x v="2"/>
    <s v="Online"/>
    <n v="139"/>
    <n v="139"/>
  </r>
  <r>
    <n v="52261"/>
    <s v="Caesars Palace"/>
    <s v="Yetta Klulisek"/>
    <d v="2022-12-22T00:00:00"/>
    <n v="12"/>
    <s v="12-Dec"/>
    <x v="3"/>
    <x v="0"/>
    <s v="1006-5"/>
    <x v="0"/>
    <x v="2"/>
    <s v="Online"/>
    <n v="68"/>
    <n v="68"/>
  </r>
  <r>
    <n v="52262"/>
    <s v="Encore"/>
    <s v="Britney Josowitz"/>
    <d v="2022-12-22T00:00:00"/>
    <n v="12"/>
    <s v="12-Dec"/>
    <x v="3"/>
    <x v="0"/>
    <s v="1002-0"/>
    <x v="7"/>
    <x v="3"/>
    <s v="Direct"/>
    <n v="31"/>
    <n v="25"/>
  </r>
  <r>
    <n v="52263"/>
    <s v="Wynn"/>
    <s v="Danell Spurnier"/>
    <d v="2022-12-23T00:00:00"/>
    <n v="12"/>
    <s v="12-Dec"/>
    <x v="3"/>
    <x v="0"/>
    <s v="1006-0"/>
    <x v="2"/>
    <x v="0"/>
    <s v="Online"/>
    <n v="81"/>
    <n v="81"/>
  </r>
  <r>
    <n v="52264"/>
    <s v="Wynn"/>
    <s v="Danell Spurnier"/>
    <d v="2022-12-24T00:00:00"/>
    <n v="12"/>
    <s v="12-Dec"/>
    <x v="3"/>
    <x v="0"/>
    <s v="1002-0"/>
    <x v="7"/>
    <x v="1"/>
    <s v="Retail"/>
    <n v="50"/>
    <n v="48"/>
  </r>
  <r>
    <n v="52265"/>
    <s v="MGM Grand"/>
    <s v="Rodolfo Richings"/>
    <d v="2022-12-25T00:00:00"/>
    <n v="12"/>
    <s v="12-Dec"/>
    <x v="3"/>
    <x v="0"/>
    <s v="1004-5"/>
    <x v="10"/>
    <x v="4"/>
    <s v="Online"/>
    <n v="96"/>
    <n v="96"/>
  </r>
  <r>
    <n v="52266"/>
    <s v="Aria Resort"/>
    <s v="Nydia Boreham"/>
    <d v="2022-12-26T00:00:00"/>
    <n v="12"/>
    <s v="12-Dec"/>
    <x v="3"/>
    <x v="0"/>
    <s v="1003-4"/>
    <x v="8"/>
    <x v="4"/>
    <s v="Retail"/>
    <n v="25"/>
    <n v="25"/>
  </r>
  <r>
    <n v="52267"/>
    <s v="MGM Grand"/>
    <s v="Malynda Pawels"/>
    <d v="2022-12-27T00:00:00"/>
    <n v="12"/>
    <s v="12-Dec"/>
    <x v="3"/>
    <x v="0"/>
    <s v="1004-0"/>
    <x v="5"/>
    <x v="2"/>
    <s v="Retail"/>
    <n v="31"/>
    <n v="25"/>
  </r>
  <r>
    <n v="52268"/>
    <s v="Mandalay Bay"/>
    <s v="Rubin Flippelli"/>
    <d v="2022-12-27T00:00:00"/>
    <n v="12"/>
    <s v="12-Dec"/>
    <x v="3"/>
    <x v="0"/>
    <s v="1006-0"/>
    <x v="2"/>
    <x v="5"/>
    <s v="Online"/>
    <n v="96"/>
    <n v="96"/>
  </r>
  <r>
    <n v="52269"/>
    <s v="Aria Resort"/>
    <s v="Nydia Boreham"/>
    <d v="2022-12-28T00:00:00"/>
    <n v="12"/>
    <s v="12-Dec"/>
    <x v="3"/>
    <x v="0"/>
    <s v="1001-0"/>
    <x v="1"/>
    <x v="3"/>
    <s v="Retail"/>
    <n v="36"/>
    <n v="30"/>
  </r>
  <r>
    <n v="52270"/>
    <s v="Caesars Palace"/>
    <s v="Yetta Klulisek"/>
    <d v="2022-12-28T00:00:00"/>
    <n v="12"/>
    <s v="12-Dec"/>
    <x v="3"/>
    <x v="0"/>
    <s v="1004-0"/>
    <x v="5"/>
    <x v="4"/>
    <s v="Online"/>
    <n v="42"/>
    <n v="40"/>
  </r>
  <r>
    <n v="52271"/>
    <s v="Tropicana"/>
    <s v="Wadsworth Dyet"/>
    <d v="2022-12-31T00:00:00"/>
    <n v="12"/>
    <s v="12-Dec"/>
    <x v="3"/>
    <x v="0"/>
    <s v="1004-5"/>
    <x v="10"/>
    <x v="1"/>
    <s v="Direct"/>
    <n v="64"/>
    <n v="64"/>
  </r>
  <r>
    <n v="52272"/>
    <s v="MGM Grand"/>
    <s v="Rodolfo Richings"/>
    <d v="2022-12-31T00:00:00"/>
    <n v="12"/>
    <s v="12-Dec"/>
    <x v="3"/>
    <x v="0"/>
    <s v="1007-0"/>
    <x v="4"/>
    <x v="0"/>
    <s v="Online"/>
    <n v="27"/>
    <n v="22"/>
  </r>
  <r>
    <n v="52273"/>
    <s v="New York-New York"/>
    <s v="Pacorro Vesque"/>
    <d v="2022-12-31T00:00:00"/>
    <n v="12"/>
    <s v="12-Dec"/>
    <x v="3"/>
    <x v="0"/>
    <s v="1004-5"/>
    <x v="10"/>
    <x v="5"/>
    <s v="Online"/>
    <n v="47"/>
    <n v="47"/>
  </r>
  <r>
    <n v="52274"/>
    <s v="The Cosmopolitan"/>
    <s v="Mirelle Perrelle"/>
    <d v="2023-01-03T00:00:00"/>
    <n v="1"/>
    <s v="01-Jan"/>
    <x v="0"/>
    <x v="1"/>
    <s v="1006-5"/>
    <x v="0"/>
    <x v="1"/>
    <s v="Retail"/>
    <n v="133"/>
    <n v="78"/>
  </r>
  <r>
    <n v="52275"/>
    <s v="Mandalay Bay"/>
    <s v="Rubin Flippelli"/>
    <d v="2023-01-03T00:00:00"/>
    <n v="1"/>
    <s v="01-Jan"/>
    <x v="0"/>
    <x v="1"/>
    <s v="1002-0"/>
    <x v="7"/>
    <x v="0"/>
    <s v="Online"/>
    <n v="108"/>
    <n v="107"/>
  </r>
  <r>
    <n v="52276"/>
    <s v="Planet Hollywood"/>
    <s v="Reece McCorkell"/>
    <d v="2023-01-03T00:00:00"/>
    <n v="1"/>
    <s v="01-Jan"/>
    <x v="0"/>
    <x v="1"/>
    <s v="1002-0"/>
    <x v="7"/>
    <x v="5"/>
    <s v="Online"/>
    <n v="102"/>
    <n v="71"/>
  </r>
  <r>
    <n v="52277"/>
    <s v="The Cosmopolitan"/>
    <s v="Mirelle Perrelle"/>
    <d v="2023-01-04T00:00:00"/>
    <n v="1"/>
    <s v="01-Jan"/>
    <x v="0"/>
    <x v="1"/>
    <s v="1005-0"/>
    <x v="9"/>
    <x v="5"/>
    <s v="Online"/>
    <n v="37"/>
    <n v="25"/>
  </r>
  <r>
    <n v="52278"/>
    <s v="MGM Grand"/>
    <s v="Malynda Pawels"/>
    <d v="2023-01-06T00:00:00"/>
    <n v="1"/>
    <s v="01-Jan"/>
    <x v="0"/>
    <x v="1"/>
    <s v="1004-0"/>
    <x v="5"/>
    <x v="5"/>
    <s v="Retail"/>
    <n v="85"/>
    <n v="84"/>
  </r>
  <r>
    <n v="52279"/>
    <s v="M Resort"/>
    <s v="Virgie O' Mullan"/>
    <d v="2023-01-06T00:00:00"/>
    <n v="1"/>
    <s v="01-Jan"/>
    <x v="0"/>
    <x v="1"/>
    <s v="1004-0"/>
    <x v="5"/>
    <x v="4"/>
    <s v="Online"/>
    <n v="26"/>
    <n v="20"/>
  </r>
  <r>
    <n v="52280"/>
    <s v="Wynn"/>
    <s v="Danell Spurnier"/>
    <d v="2023-01-06T00:00:00"/>
    <n v="1"/>
    <s v="01-Jan"/>
    <x v="0"/>
    <x v="1"/>
    <s v="1001-0"/>
    <x v="1"/>
    <x v="3"/>
    <s v="Online"/>
    <n v="26"/>
    <n v="24"/>
  </r>
  <r>
    <n v="52281"/>
    <s v="The Venetian"/>
    <s v="Enrica Callear"/>
    <d v="2023-01-06T00:00:00"/>
    <n v="1"/>
    <s v="01-Jan"/>
    <x v="0"/>
    <x v="1"/>
    <s v="1007-4"/>
    <x v="6"/>
    <x v="3"/>
    <s v="Online"/>
    <n v="74"/>
    <n v="54"/>
  </r>
  <r>
    <n v="52282"/>
    <s v="Planet Hollywood"/>
    <s v="Reece McCorkell"/>
    <d v="2023-01-07T00:00:00"/>
    <n v="1"/>
    <s v="01-Jan"/>
    <x v="0"/>
    <x v="1"/>
    <s v="1007-0"/>
    <x v="4"/>
    <x v="5"/>
    <s v="Retail"/>
    <n v="127"/>
    <n v="103"/>
  </r>
  <r>
    <n v="52283"/>
    <s v="MGM Grand"/>
    <s v="Rodolfo Richings"/>
    <d v="2023-01-08T00:00:00"/>
    <n v="1"/>
    <s v="01-Jan"/>
    <x v="0"/>
    <x v="1"/>
    <s v="1002-0"/>
    <x v="7"/>
    <x v="2"/>
    <s v="Online"/>
    <n v="132"/>
    <n v="96"/>
  </r>
  <r>
    <n v="52284"/>
    <s v="Bellagio"/>
    <s v="Barnard Fausch"/>
    <d v="2023-01-08T00:00:00"/>
    <n v="1"/>
    <s v="01-Jan"/>
    <x v="0"/>
    <x v="1"/>
    <s v="1003-4"/>
    <x v="8"/>
    <x v="0"/>
    <s v="Online"/>
    <n v="132"/>
    <n v="111"/>
  </r>
  <r>
    <n v="52285"/>
    <s v="Caesars Palace"/>
    <s v="Yetta Klulisek"/>
    <d v="2023-01-08T00:00:00"/>
    <n v="1"/>
    <s v="01-Jan"/>
    <x v="0"/>
    <x v="1"/>
    <s v="1003-0"/>
    <x v="3"/>
    <x v="5"/>
    <s v="Online"/>
    <n v="134"/>
    <n v="134"/>
  </r>
  <r>
    <n v="52286"/>
    <s v="Mandalay Bay"/>
    <s v="Rubin Flippelli"/>
    <d v="2023-01-08T00:00:00"/>
    <n v="1"/>
    <s v="01-Jan"/>
    <x v="0"/>
    <x v="1"/>
    <s v="1003-4"/>
    <x v="8"/>
    <x v="0"/>
    <s v="Retail"/>
    <n v="66"/>
    <n v="55"/>
  </r>
  <r>
    <n v="52287"/>
    <s v="Wynn"/>
    <s v="Danell Spurnier"/>
    <d v="2023-01-12T00:00:00"/>
    <n v="1"/>
    <s v="01-Jan"/>
    <x v="0"/>
    <x v="1"/>
    <s v="1005-0"/>
    <x v="9"/>
    <x v="4"/>
    <s v="Online"/>
    <n v="105"/>
    <n v="72"/>
  </r>
  <r>
    <n v="52288"/>
    <s v="Encore"/>
    <s v="Britney Josowitz"/>
    <d v="2023-01-12T00:00:00"/>
    <n v="1"/>
    <s v="01-Jan"/>
    <x v="0"/>
    <x v="1"/>
    <s v="1006-0"/>
    <x v="2"/>
    <x v="3"/>
    <s v="Online"/>
    <n v="130"/>
    <n v="130"/>
  </r>
  <r>
    <n v="52289"/>
    <s v="Encore"/>
    <s v="Britney Josowitz"/>
    <d v="2023-01-15T00:00:00"/>
    <n v="1"/>
    <s v="01-Jan"/>
    <x v="0"/>
    <x v="1"/>
    <s v="1004-0"/>
    <x v="5"/>
    <x v="1"/>
    <s v="Online"/>
    <n v="182"/>
    <n v="102"/>
  </r>
  <r>
    <n v="52290"/>
    <s v="The Venetian"/>
    <s v="Enrica Callear"/>
    <d v="2023-01-15T00:00:00"/>
    <n v="1"/>
    <s v="01-Jan"/>
    <x v="0"/>
    <x v="1"/>
    <s v="1007-0"/>
    <x v="4"/>
    <x v="3"/>
    <s v="Retail"/>
    <n v="50"/>
    <n v="40"/>
  </r>
  <r>
    <n v="52291"/>
    <s v="The Venetian"/>
    <s v="Enrica Callear"/>
    <d v="2023-01-17T00:00:00"/>
    <n v="1"/>
    <s v="01-Jan"/>
    <x v="0"/>
    <x v="1"/>
    <s v="1007-4"/>
    <x v="6"/>
    <x v="2"/>
    <s v="Online"/>
    <n v="95"/>
    <n v="83"/>
  </r>
  <r>
    <n v="52292"/>
    <s v="Caesars Palace"/>
    <s v="Yetta Klulisek"/>
    <d v="2023-01-18T00:00:00"/>
    <n v="1"/>
    <s v="01-Jan"/>
    <x v="0"/>
    <x v="1"/>
    <s v="1004-0"/>
    <x v="5"/>
    <x v="1"/>
    <s v="Online"/>
    <n v="41"/>
    <n v="20"/>
  </r>
  <r>
    <n v="52293"/>
    <s v="Bellagio"/>
    <s v="Shelden McAster"/>
    <d v="2023-01-18T00:00:00"/>
    <n v="1"/>
    <s v="01-Jan"/>
    <x v="0"/>
    <x v="1"/>
    <s v="1004-5"/>
    <x v="10"/>
    <x v="4"/>
    <s v="Retail"/>
    <n v="116"/>
    <n v="116"/>
  </r>
  <r>
    <n v="52294"/>
    <s v="MGM Grand"/>
    <s v="Rodolfo Richings"/>
    <d v="2023-01-19T00:00:00"/>
    <n v="1"/>
    <s v="01-Jan"/>
    <x v="0"/>
    <x v="1"/>
    <s v="1004-5"/>
    <x v="10"/>
    <x v="3"/>
    <s v="Online"/>
    <n v="60"/>
    <n v="60"/>
  </r>
  <r>
    <n v="52295"/>
    <s v="Caesars Palace"/>
    <s v="Yetta Klulisek"/>
    <d v="2023-01-20T00:00:00"/>
    <n v="1"/>
    <s v="01-Jan"/>
    <x v="0"/>
    <x v="1"/>
    <s v="1006-0"/>
    <x v="2"/>
    <x v="3"/>
    <s v="Online"/>
    <n v="142"/>
    <n v="142"/>
  </r>
  <r>
    <n v="52296"/>
    <s v="Bellagio"/>
    <s v="Shelden McAster"/>
    <d v="2023-01-20T00:00:00"/>
    <n v="1"/>
    <s v="01-Jan"/>
    <x v="0"/>
    <x v="1"/>
    <s v="1003-4"/>
    <x v="8"/>
    <x v="5"/>
    <s v="Online"/>
    <n v="68"/>
    <n v="66"/>
  </r>
  <r>
    <n v="52297"/>
    <s v="Bellagio"/>
    <s v="Barnard Fausch"/>
    <d v="2023-01-21T00:00:00"/>
    <n v="1"/>
    <s v="01-Jan"/>
    <x v="0"/>
    <x v="1"/>
    <s v="1007-0"/>
    <x v="4"/>
    <x v="3"/>
    <s v="Direct"/>
    <n v="79"/>
    <n v="79"/>
  </r>
  <r>
    <n v="52298"/>
    <s v="The Venetian"/>
    <s v="Enrica Callear"/>
    <d v="2023-01-21T00:00:00"/>
    <n v="1"/>
    <s v="01-Jan"/>
    <x v="0"/>
    <x v="1"/>
    <s v="1007-0"/>
    <x v="4"/>
    <x v="5"/>
    <s v="Direct"/>
    <n v="73"/>
    <n v="50"/>
  </r>
  <r>
    <n v="52299"/>
    <s v="Tropicana"/>
    <s v="Wadsworth Dyet"/>
    <d v="2023-01-21T00:00:00"/>
    <n v="1"/>
    <s v="01-Jan"/>
    <x v="0"/>
    <x v="1"/>
    <s v="1002-0"/>
    <x v="7"/>
    <x v="1"/>
    <s v="Online"/>
    <n v="102"/>
    <n v="58"/>
  </r>
  <r>
    <n v="52300"/>
    <s v="Aria Resort"/>
    <s v="Nydia Boreham"/>
    <d v="2023-01-22T00:00:00"/>
    <n v="1"/>
    <s v="01-Jan"/>
    <x v="0"/>
    <x v="1"/>
    <s v="1003-0"/>
    <x v="3"/>
    <x v="4"/>
    <s v="Online"/>
    <n v="33"/>
    <n v="33"/>
  </r>
  <r>
    <n v="52301"/>
    <s v="Wynn"/>
    <s v="Danell Spurnier"/>
    <d v="2023-01-23T00:00:00"/>
    <n v="1"/>
    <s v="01-Jan"/>
    <x v="0"/>
    <x v="1"/>
    <s v="1003-0"/>
    <x v="3"/>
    <x v="1"/>
    <s v="Online"/>
    <n v="48"/>
    <n v="28"/>
  </r>
  <r>
    <n v="52302"/>
    <s v="The Venetian"/>
    <s v="Enrica Callear"/>
    <d v="2023-01-24T00:00:00"/>
    <n v="1"/>
    <s v="01-Jan"/>
    <x v="0"/>
    <x v="1"/>
    <s v="1007-0"/>
    <x v="4"/>
    <x v="4"/>
    <s v="Retail"/>
    <n v="103"/>
    <n v="73"/>
  </r>
  <r>
    <n v="52303"/>
    <s v="Mandalay Bay"/>
    <s v="Rubin Flippelli"/>
    <d v="2023-01-24T00:00:00"/>
    <n v="1"/>
    <s v="01-Jan"/>
    <x v="0"/>
    <x v="1"/>
    <s v="1005-0"/>
    <x v="9"/>
    <x v="4"/>
    <s v="Online"/>
    <n v="136"/>
    <n v="116"/>
  </r>
  <r>
    <n v="52304"/>
    <s v="New York-New York"/>
    <s v="Pacorro Vesque"/>
    <d v="2023-01-24T00:00:00"/>
    <n v="1"/>
    <s v="01-Jan"/>
    <x v="0"/>
    <x v="1"/>
    <s v="1007-0"/>
    <x v="4"/>
    <x v="0"/>
    <s v="Online"/>
    <n v="85"/>
    <n v="59"/>
  </r>
  <r>
    <n v="52305"/>
    <s v="Aria Resort"/>
    <s v="Nydia Boreham"/>
    <d v="2023-01-24T00:00:00"/>
    <n v="1"/>
    <s v="01-Jan"/>
    <x v="0"/>
    <x v="1"/>
    <s v="1002-0"/>
    <x v="7"/>
    <x v="2"/>
    <s v="Retail"/>
    <n v="37"/>
    <n v="37"/>
  </r>
  <r>
    <n v="52306"/>
    <s v="The Venetian"/>
    <s v="Enrica Callear"/>
    <d v="2023-01-25T00:00:00"/>
    <n v="1"/>
    <s v="01-Jan"/>
    <x v="0"/>
    <x v="1"/>
    <s v="1003-0"/>
    <x v="3"/>
    <x v="1"/>
    <s v="Retail"/>
    <n v="37"/>
    <n v="22"/>
  </r>
  <r>
    <n v="52307"/>
    <s v="Mandalay Bay"/>
    <s v="Rubin Flippelli"/>
    <d v="2023-01-25T00:00:00"/>
    <n v="1"/>
    <s v="01-Jan"/>
    <x v="0"/>
    <x v="1"/>
    <s v="1002-0"/>
    <x v="7"/>
    <x v="1"/>
    <s v="Online"/>
    <n v="60"/>
    <n v="24"/>
  </r>
  <r>
    <n v="52308"/>
    <s v="The Cosmopolitan"/>
    <s v="Mirelle Perrelle"/>
    <d v="2023-01-26T00:00:00"/>
    <n v="1"/>
    <s v="01-Jan"/>
    <x v="0"/>
    <x v="1"/>
    <s v="1007-4"/>
    <x v="6"/>
    <x v="5"/>
    <s v="Retail"/>
    <n v="82"/>
    <n v="78"/>
  </r>
  <r>
    <n v="52309"/>
    <s v="Bellagio"/>
    <s v="Barnard Fausch"/>
    <d v="2023-01-27T00:00:00"/>
    <n v="1"/>
    <s v="01-Jan"/>
    <x v="0"/>
    <x v="1"/>
    <s v="1007-4"/>
    <x v="6"/>
    <x v="0"/>
    <s v="Online"/>
    <n v="80"/>
    <n v="78"/>
  </r>
  <r>
    <n v="52310"/>
    <s v="Caesars Palace"/>
    <s v="Yetta Klulisek"/>
    <d v="2023-01-27T00:00:00"/>
    <n v="1"/>
    <s v="01-Jan"/>
    <x v="0"/>
    <x v="1"/>
    <s v="1006-0"/>
    <x v="2"/>
    <x v="3"/>
    <s v="Retail"/>
    <n v="22"/>
    <n v="22"/>
  </r>
  <r>
    <n v="52311"/>
    <s v="Allure"/>
    <s v="Kory Cubbinelli"/>
    <d v="2023-01-28T00:00:00"/>
    <n v="1"/>
    <s v="01-Jan"/>
    <x v="0"/>
    <x v="1"/>
    <s v="1004-5"/>
    <x v="10"/>
    <x v="2"/>
    <s v="Online"/>
    <n v="23"/>
    <n v="23"/>
  </r>
  <r>
    <n v="52312"/>
    <s v="Aria Resort"/>
    <s v="Nydia Boreham"/>
    <d v="2023-01-29T00:00:00"/>
    <n v="1"/>
    <s v="01-Jan"/>
    <x v="0"/>
    <x v="1"/>
    <s v="1004-5"/>
    <x v="10"/>
    <x v="0"/>
    <s v="Online"/>
    <n v="38"/>
    <n v="38"/>
  </r>
  <r>
    <n v="52313"/>
    <s v="Caesars Palace"/>
    <s v="Yetta Klulisek"/>
    <d v="2023-01-30T00:00:00"/>
    <n v="1"/>
    <s v="01-Jan"/>
    <x v="0"/>
    <x v="1"/>
    <s v="1002-0"/>
    <x v="7"/>
    <x v="5"/>
    <s v="Online"/>
    <n v="62"/>
    <n v="42"/>
  </r>
  <r>
    <n v="52314"/>
    <s v="Mandalay Bay"/>
    <s v="Rubin Flippelli"/>
    <d v="2023-01-31T00:00:00"/>
    <n v="1"/>
    <s v="01-Jan"/>
    <x v="0"/>
    <x v="1"/>
    <s v="1004-0"/>
    <x v="5"/>
    <x v="5"/>
    <s v="Online"/>
    <n v="40"/>
    <n v="28"/>
  </r>
  <r>
    <n v="52315"/>
    <s v="The Palazzo"/>
    <s v="Derek Tristram"/>
    <d v="2023-01-31T00:00:00"/>
    <n v="1"/>
    <s v="01-Jan"/>
    <x v="0"/>
    <x v="1"/>
    <s v="1003-4"/>
    <x v="8"/>
    <x v="3"/>
    <s v="Retail"/>
    <n v="22"/>
    <n v="15"/>
  </r>
  <r>
    <n v="52316"/>
    <s v="Planet Hollywood"/>
    <s v="Reece McCorkell"/>
    <d v="2023-02-01T00:00:00"/>
    <n v="2"/>
    <s v="02-Feb"/>
    <x v="0"/>
    <x v="1"/>
    <s v="1006-0"/>
    <x v="2"/>
    <x v="3"/>
    <s v="Online"/>
    <n v="145"/>
    <n v="145"/>
  </r>
  <r>
    <n v="52317"/>
    <s v="Aria Resort"/>
    <s v="Nydia Boreham"/>
    <d v="2023-02-01T00:00:00"/>
    <n v="2"/>
    <s v="02-Feb"/>
    <x v="0"/>
    <x v="1"/>
    <s v="1004-0"/>
    <x v="5"/>
    <x v="3"/>
    <s v="Online"/>
    <n v="140"/>
    <n v="97"/>
  </r>
  <r>
    <n v="52318"/>
    <s v="M Resort"/>
    <s v="Virgie O' Mullan"/>
    <d v="2023-02-02T00:00:00"/>
    <n v="2"/>
    <s v="02-Feb"/>
    <x v="0"/>
    <x v="1"/>
    <s v="1001-0"/>
    <x v="1"/>
    <x v="2"/>
    <s v="Online"/>
    <n v="28"/>
    <n v="21"/>
  </r>
  <r>
    <n v="52319"/>
    <s v="MGM Grand"/>
    <s v="Rodolfo Richings"/>
    <d v="2023-02-02T00:00:00"/>
    <n v="2"/>
    <s v="02-Feb"/>
    <x v="0"/>
    <x v="1"/>
    <s v="1001-0"/>
    <x v="1"/>
    <x v="5"/>
    <s v="Online"/>
    <n v="147"/>
    <n v="106"/>
  </r>
  <r>
    <n v="52320"/>
    <s v="The Palazzo"/>
    <s v="Derek Tristram"/>
    <d v="2023-02-04T00:00:00"/>
    <n v="2"/>
    <s v="02-Feb"/>
    <x v="0"/>
    <x v="1"/>
    <s v="1002-0"/>
    <x v="7"/>
    <x v="4"/>
    <s v="Online"/>
    <n v="87"/>
    <n v="72"/>
  </r>
  <r>
    <n v="52321"/>
    <s v="Encore"/>
    <s v="Britney Josowitz"/>
    <d v="2023-02-04T00:00:00"/>
    <n v="2"/>
    <s v="02-Feb"/>
    <x v="0"/>
    <x v="1"/>
    <s v="1002-0"/>
    <x v="7"/>
    <x v="0"/>
    <s v="Online"/>
    <n v="64"/>
    <n v="57"/>
  </r>
  <r>
    <n v="52322"/>
    <s v="M Resort"/>
    <s v="Virgie O' Mullan"/>
    <d v="2023-02-05T00:00:00"/>
    <n v="2"/>
    <s v="02-Feb"/>
    <x v="0"/>
    <x v="1"/>
    <s v="1003-0"/>
    <x v="3"/>
    <x v="3"/>
    <s v="Retail"/>
    <n v="85"/>
    <n v="85"/>
  </r>
  <r>
    <n v="52323"/>
    <s v="Allure"/>
    <s v="Kory Cubbinelli"/>
    <d v="2023-02-05T00:00:00"/>
    <n v="2"/>
    <s v="02-Feb"/>
    <x v="0"/>
    <x v="1"/>
    <s v="1002-0"/>
    <x v="7"/>
    <x v="2"/>
    <s v="Online"/>
    <n v="42"/>
    <n v="37"/>
  </r>
  <r>
    <n v="52324"/>
    <s v="Bellagio"/>
    <s v="Shelden McAster"/>
    <d v="2023-02-05T00:00:00"/>
    <n v="2"/>
    <s v="02-Feb"/>
    <x v="0"/>
    <x v="1"/>
    <s v="1007-0"/>
    <x v="4"/>
    <x v="4"/>
    <s v="Online"/>
    <n v="26"/>
    <n v="24"/>
  </r>
  <r>
    <n v="52325"/>
    <s v="Encore"/>
    <s v="Britney Josowitz"/>
    <d v="2023-02-05T00:00:00"/>
    <n v="2"/>
    <s v="02-Feb"/>
    <x v="0"/>
    <x v="1"/>
    <s v="1006-5"/>
    <x v="0"/>
    <x v="5"/>
    <s v="Retail"/>
    <n v="92"/>
    <n v="92"/>
  </r>
  <r>
    <n v="52326"/>
    <s v="The Cosmopolitan"/>
    <s v="Mirelle Perrelle"/>
    <d v="2023-02-05T00:00:00"/>
    <n v="2"/>
    <s v="02-Feb"/>
    <x v="0"/>
    <x v="1"/>
    <s v="1004-5"/>
    <x v="10"/>
    <x v="0"/>
    <s v="Online"/>
    <n v="136"/>
    <n v="136"/>
  </r>
  <r>
    <n v="52327"/>
    <s v="New York-New York"/>
    <s v="Pacorro Vesque"/>
    <d v="2023-02-05T00:00:00"/>
    <n v="2"/>
    <s v="02-Feb"/>
    <x v="0"/>
    <x v="1"/>
    <s v="1004-5"/>
    <x v="10"/>
    <x v="3"/>
    <s v="Online"/>
    <n v="91"/>
    <n v="91"/>
  </r>
  <r>
    <n v="52328"/>
    <s v="M Resort"/>
    <s v="Virgie O' Mullan"/>
    <d v="2023-02-07T00:00:00"/>
    <n v="2"/>
    <s v="02-Feb"/>
    <x v="0"/>
    <x v="1"/>
    <s v="1003-0"/>
    <x v="3"/>
    <x v="0"/>
    <s v="Online"/>
    <n v="46"/>
    <n v="46"/>
  </r>
  <r>
    <n v="52329"/>
    <s v="New York-New York"/>
    <s v="Pacorro Vesque"/>
    <d v="2023-02-07T00:00:00"/>
    <n v="2"/>
    <s v="02-Feb"/>
    <x v="0"/>
    <x v="1"/>
    <s v="1006-0"/>
    <x v="2"/>
    <x v="3"/>
    <s v="Online"/>
    <n v="130"/>
    <n v="130"/>
  </r>
  <r>
    <n v="52330"/>
    <s v="Wynn"/>
    <s v="Danell Spurnier"/>
    <d v="2023-02-07T00:00:00"/>
    <n v="2"/>
    <s v="02-Feb"/>
    <x v="0"/>
    <x v="1"/>
    <s v="1004-5"/>
    <x v="10"/>
    <x v="5"/>
    <s v="Online"/>
    <n v="148"/>
    <n v="148"/>
  </r>
  <r>
    <n v="52331"/>
    <s v="MGM Grand"/>
    <s v="Rodolfo Richings"/>
    <d v="2023-02-07T00:00:00"/>
    <n v="2"/>
    <s v="02-Feb"/>
    <x v="0"/>
    <x v="1"/>
    <s v="1003-0"/>
    <x v="3"/>
    <x v="1"/>
    <s v="Online"/>
    <n v="94"/>
    <n v="55"/>
  </r>
  <r>
    <n v="52332"/>
    <s v="The Palazzo"/>
    <s v="Derek Tristram"/>
    <d v="2023-02-10T00:00:00"/>
    <n v="2"/>
    <s v="02-Feb"/>
    <x v="0"/>
    <x v="1"/>
    <s v="1003-4"/>
    <x v="8"/>
    <x v="0"/>
    <s v="Online"/>
    <n v="85"/>
    <n v="82"/>
  </r>
  <r>
    <n v="52333"/>
    <s v="The Venetian"/>
    <s v="Enrica Callear"/>
    <d v="2023-02-11T00:00:00"/>
    <n v="2"/>
    <s v="02-Feb"/>
    <x v="0"/>
    <x v="1"/>
    <s v="1003-4"/>
    <x v="8"/>
    <x v="2"/>
    <s v="Online"/>
    <n v="30"/>
    <n v="22"/>
  </r>
  <r>
    <n v="52334"/>
    <s v="MGM Grand"/>
    <s v="Malynda Pawels"/>
    <d v="2023-02-12T00:00:00"/>
    <n v="2"/>
    <s v="02-Feb"/>
    <x v="0"/>
    <x v="1"/>
    <s v="1002-0"/>
    <x v="7"/>
    <x v="4"/>
    <s v="Online"/>
    <n v="48"/>
    <n v="45"/>
  </r>
  <r>
    <n v="52335"/>
    <s v="Tropicana"/>
    <s v="Wadsworth Dyet"/>
    <d v="2023-02-12T00:00:00"/>
    <n v="2"/>
    <s v="02-Feb"/>
    <x v="0"/>
    <x v="1"/>
    <s v="1007-0"/>
    <x v="4"/>
    <x v="0"/>
    <s v="Retail"/>
    <n v="79"/>
    <n v="69"/>
  </r>
  <r>
    <n v="52336"/>
    <s v="Mandalay Bay"/>
    <s v="Rubin Flippelli"/>
    <d v="2023-02-13T00:00:00"/>
    <n v="2"/>
    <s v="02-Feb"/>
    <x v="0"/>
    <x v="1"/>
    <s v="1007-4"/>
    <x v="6"/>
    <x v="3"/>
    <s v="Online"/>
    <n v="125"/>
    <n v="96"/>
  </r>
  <r>
    <n v="52337"/>
    <s v="Planet Hollywood"/>
    <s v="Reece McCorkell"/>
    <d v="2023-02-13T00:00:00"/>
    <n v="2"/>
    <s v="02-Feb"/>
    <x v="0"/>
    <x v="1"/>
    <s v="1006-5"/>
    <x v="0"/>
    <x v="0"/>
    <s v="Retail"/>
    <n v="86"/>
    <n v="86"/>
  </r>
  <r>
    <n v="52338"/>
    <s v="Planet Hollywood"/>
    <s v="Reece McCorkell"/>
    <d v="2023-02-14T00:00:00"/>
    <n v="2"/>
    <s v="02-Feb"/>
    <x v="0"/>
    <x v="1"/>
    <s v="1001-0"/>
    <x v="1"/>
    <x v="4"/>
    <s v="Online"/>
    <n v="94"/>
    <n v="75"/>
  </r>
  <r>
    <n v="52339"/>
    <s v="Encore"/>
    <s v="Britney Josowitz"/>
    <d v="2023-02-14T00:00:00"/>
    <n v="2"/>
    <s v="02-Feb"/>
    <x v="0"/>
    <x v="1"/>
    <s v="1002-0"/>
    <x v="7"/>
    <x v="5"/>
    <s v="Retail"/>
    <n v="107"/>
    <n v="93"/>
  </r>
  <r>
    <n v="52340"/>
    <s v="The Cosmopolitan"/>
    <s v="Mirelle Perrelle"/>
    <d v="2023-02-14T00:00:00"/>
    <n v="2"/>
    <s v="02-Feb"/>
    <x v="0"/>
    <x v="1"/>
    <s v="1001-0"/>
    <x v="1"/>
    <x v="1"/>
    <s v="Online"/>
    <n v="56"/>
    <n v="33"/>
  </r>
  <r>
    <n v="52341"/>
    <s v="The Palazzo"/>
    <s v="Derek Tristram"/>
    <d v="2023-02-15T00:00:00"/>
    <n v="2"/>
    <s v="02-Feb"/>
    <x v="0"/>
    <x v="1"/>
    <s v="1006-5"/>
    <x v="0"/>
    <x v="4"/>
    <s v="Online"/>
    <n v="44"/>
    <n v="44"/>
  </r>
  <r>
    <n v="52342"/>
    <s v="Aria Resort"/>
    <s v="Nydia Boreham"/>
    <d v="2023-02-18T00:00:00"/>
    <n v="2"/>
    <s v="02-Feb"/>
    <x v="0"/>
    <x v="1"/>
    <s v="1007-0"/>
    <x v="4"/>
    <x v="0"/>
    <s v="Direct"/>
    <n v="95"/>
    <n v="62"/>
  </r>
  <r>
    <n v="52343"/>
    <s v="Bellagio"/>
    <s v="Shelden McAster"/>
    <d v="2023-02-19T00:00:00"/>
    <n v="2"/>
    <s v="02-Feb"/>
    <x v="0"/>
    <x v="1"/>
    <s v="1007-4"/>
    <x v="6"/>
    <x v="0"/>
    <s v="Retail"/>
    <n v="97"/>
    <n v="70"/>
  </r>
  <r>
    <n v="52344"/>
    <s v="Encore"/>
    <s v="Britney Josowitz"/>
    <d v="2023-02-20T00:00:00"/>
    <n v="2"/>
    <s v="02-Feb"/>
    <x v="0"/>
    <x v="1"/>
    <s v="1004-0"/>
    <x v="5"/>
    <x v="0"/>
    <s v="Retail"/>
    <n v="58"/>
    <n v="39"/>
  </r>
  <r>
    <n v="52345"/>
    <s v="Aria Resort"/>
    <s v="Nydia Boreham"/>
    <d v="2023-02-20T00:00:00"/>
    <n v="2"/>
    <s v="02-Feb"/>
    <x v="0"/>
    <x v="1"/>
    <s v="1005-0"/>
    <x v="9"/>
    <x v="5"/>
    <s v="Online"/>
    <n v="58"/>
    <n v="44"/>
  </r>
  <r>
    <n v="52346"/>
    <s v="Aria Resort"/>
    <s v="Nydia Boreham"/>
    <d v="2023-02-23T00:00:00"/>
    <n v="2"/>
    <s v="02-Feb"/>
    <x v="0"/>
    <x v="1"/>
    <s v="1002-0"/>
    <x v="7"/>
    <x v="5"/>
    <s v="Online"/>
    <n v="142"/>
    <n v="102"/>
  </r>
  <r>
    <n v="52347"/>
    <s v="Wynn"/>
    <s v="Danell Spurnier"/>
    <d v="2023-02-24T00:00:00"/>
    <n v="2"/>
    <s v="02-Feb"/>
    <x v="0"/>
    <x v="1"/>
    <s v="1006-5"/>
    <x v="0"/>
    <x v="4"/>
    <s v="Retail"/>
    <n v="86"/>
    <n v="86"/>
  </r>
  <r>
    <n v="52348"/>
    <s v="Mandalay Bay"/>
    <s v="Rubin Flippelli"/>
    <d v="2023-02-24T00:00:00"/>
    <n v="2"/>
    <s v="02-Feb"/>
    <x v="0"/>
    <x v="1"/>
    <s v="1004-5"/>
    <x v="10"/>
    <x v="3"/>
    <s v="Direct"/>
    <n v="66"/>
    <n v="66"/>
  </r>
  <r>
    <n v="52349"/>
    <s v="Wynn"/>
    <s v="Danell Spurnier"/>
    <d v="2023-02-25T00:00:00"/>
    <n v="2"/>
    <s v="02-Feb"/>
    <x v="0"/>
    <x v="1"/>
    <s v="1006-5"/>
    <x v="0"/>
    <x v="1"/>
    <s v="Direct"/>
    <n v="54"/>
    <n v="32"/>
  </r>
  <r>
    <n v="52350"/>
    <s v="The Cosmopolitan"/>
    <s v="Mirelle Perrelle"/>
    <d v="2023-02-25T00:00:00"/>
    <n v="2"/>
    <s v="02-Feb"/>
    <x v="0"/>
    <x v="1"/>
    <s v="1003-0"/>
    <x v="3"/>
    <x v="2"/>
    <s v="Online"/>
    <n v="36"/>
    <n v="36"/>
  </r>
  <r>
    <n v="52351"/>
    <s v="Wynn"/>
    <s v="Danell Spurnier"/>
    <d v="2023-02-26T00:00:00"/>
    <n v="2"/>
    <s v="02-Feb"/>
    <x v="0"/>
    <x v="1"/>
    <s v="1006-5"/>
    <x v="0"/>
    <x v="0"/>
    <s v="Retail"/>
    <n v="108"/>
    <n v="108"/>
  </r>
  <r>
    <n v="52352"/>
    <s v="Mandalay Bay"/>
    <s v="Rubin Flippelli"/>
    <d v="2023-02-27T00:00:00"/>
    <n v="2"/>
    <s v="02-Feb"/>
    <x v="0"/>
    <x v="1"/>
    <s v="1004-5"/>
    <x v="10"/>
    <x v="0"/>
    <s v="Retail"/>
    <n v="47"/>
    <n v="47"/>
  </r>
  <r>
    <n v="52353"/>
    <s v="The Venetian"/>
    <s v="Enrica Callear"/>
    <d v="2023-02-27T00:00:00"/>
    <n v="2"/>
    <s v="02-Feb"/>
    <x v="0"/>
    <x v="1"/>
    <s v="1002-0"/>
    <x v="7"/>
    <x v="4"/>
    <s v="Online"/>
    <n v="136"/>
    <n v="132"/>
  </r>
  <r>
    <n v="52354"/>
    <s v="Wynn"/>
    <s v="Danell Spurnier"/>
    <d v="2023-02-28T00:00:00"/>
    <n v="2"/>
    <s v="02-Feb"/>
    <x v="0"/>
    <x v="1"/>
    <s v="1004-5"/>
    <x v="10"/>
    <x v="4"/>
    <s v="Online"/>
    <n v="22"/>
    <n v="22"/>
  </r>
  <r>
    <n v="52355"/>
    <s v="New York-New York"/>
    <s v="Pacorro Vesque"/>
    <d v="2023-02-28T00:00:00"/>
    <n v="2"/>
    <s v="02-Feb"/>
    <x v="0"/>
    <x v="1"/>
    <s v="1006-5"/>
    <x v="0"/>
    <x v="2"/>
    <s v="Retail"/>
    <n v="20"/>
    <n v="20"/>
  </r>
  <r>
    <n v="52356"/>
    <s v="Aria Resort"/>
    <s v="Nydia Boreham"/>
    <d v="2023-02-28T00:00:00"/>
    <n v="2"/>
    <s v="02-Feb"/>
    <x v="0"/>
    <x v="1"/>
    <s v="1007-4"/>
    <x v="6"/>
    <x v="4"/>
    <s v="Online"/>
    <n v="83"/>
    <n v="72"/>
  </r>
  <r>
    <n v="52357"/>
    <s v="MGM Grand"/>
    <s v="Rodolfo Richings"/>
    <d v="2023-03-01T00:00:00"/>
    <n v="3"/>
    <s v="03-Mar"/>
    <x v="0"/>
    <x v="1"/>
    <s v="1001-0"/>
    <x v="1"/>
    <x v="5"/>
    <s v="Online"/>
    <n v="127"/>
    <n v="91"/>
  </r>
  <r>
    <n v="52358"/>
    <s v="Caesars Palace"/>
    <s v="Yetta Klulisek"/>
    <d v="2023-03-01T00:00:00"/>
    <n v="3"/>
    <s v="03-Mar"/>
    <x v="0"/>
    <x v="1"/>
    <s v="1006-0"/>
    <x v="2"/>
    <x v="4"/>
    <s v="Direct"/>
    <n v="104"/>
    <n v="104"/>
  </r>
  <r>
    <n v="52359"/>
    <s v="Wynn"/>
    <s v="Danell Spurnier"/>
    <d v="2023-03-03T00:00:00"/>
    <n v="3"/>
    <s v="03-Mar"/>
    <x v="0"/>
    <x v="1"/>
    <s v="1005-0"/>
    <x v="9"/>
    <x v="3"/>
    <s v="Online"/>
    <n v="143"/>
    <n v="93"/>
  </r>
  <r>
    <n v="52360"/>
    <s v="Caesars Palace"/>
    <s v="Yetta Klulisek"/>
    <d v="2023-03-03T00:00:00"/>
    <n v="3"/>
    <s v="03-Mar"/>
    <x v="0"/>
    <x v="1"/>
    <s v="1002-0"/>
    <x v="7"/>
    <x v="3"/>
    <s v="Online"/>
    <n v="134"/>
    <n v="125"/>
  </r>
  <r>
    <n v="52361"/>
    <s v="The Cosmopolitan"/>
    <s v="Mirelle Perrelle"/>
    <d v="2023-03-04T00:00:00"/>
    <n v="3"/>
    <s v="03-Mar"/>
    <x v="0"/>
    <x v="1"/>
    <s v="1001-0"/>
    <x v="1"/>
    <x v="4"/>
    <s v="Online"/>
    <n v="92"/>
    <n v="67"/>
  </r>
  <r>
    <n v="52362"/>
    <s v="Allure"/>
    <s v="Gottfried Dufton"/>
    <d v="2023-03-04T00:00:00"/>
    <n v="3"/>
    <s v="03-Mar"/>
    <x v="0"/>
    <x v="1"/>
    <s v="1002-0"/>
    <x v="7"/>
    <x v="2"/>
    <s v="Online"/>
    <n v="79"/>
    <n v="70"/>
  </r>
  <r>
    <n v="52363"/>
    <s v="Planet Hollywood"/>
    <s v="Reece McCorkell"/>
    <d v="2023-03-05T00:00:00"/>
    <n v="3"/>
    <s v="03-Mar"/>
    <x v="0"/>
    <x v="1"/>
    <s v="1007-4"/>
    <x v="6"/>
    <x v="3"/>
    <s v="Online"/>
    <n v="104"/>
    <n v="78"/>
  </r>
  <r>
    <n v="52364"/>
    <s v="Tropicana"/>
    <s v="Wadsworth Dyet"/>
    <d v="2023-03-06T00:00:00"/>
    <n v="3"/>
    <s v="03-Mar"/>
    <x v="0"/>
    <x v="1"/>
    <s v="1004-5"/>
    <x v="10"/>
    <x v="3"/>
    <s v="Retail"/>
    <n v="127"/>
    <n v="127"/>
  </r>
  <r>
    <n v="52365"/>
    <s v="Wynn"/>
    <s v="Danell Spurnier"/>
    <d v="2023-03-06T00:00:00"/>
    <n v="3"/>
    <s v="03-Mar"/>
    <x v="0"/>
    <x v="1"/>
    <s v="1007-4"/>
    <x v="6"/>
    <x v="3"/>
    <s v="Online"/>
    <n v="96"/>
    <n v="83"/>
  </r>
  <r>
    <n v="52366"/>
    <s v="Encore"/>
    <s v="Britney Josowitz"/>
    <d v="2023-03-06T00:00:00"/>
    <n v="3"/>
    <s v="03-Mar"/>
    <x v="0"/>
    <x v="1"/>
    <s v="1003-0"/>
    <x v="3"/>
    <x v="5"/>
    <s v="Retail"/>
    <n v="79"/>
    <n v="79"/>
  </r>
  <r>
    <n v="52367"/>
    <s v="Wynn"/>
    <s v="Danell Spurnier"/>
    <d v="2023-03-08T00:00:00"/>
    <n v="3"/>
    <s v="03-Mar"/>
    <x v="0"/>
    <x v="1"/>
    <s v="1001-0"/>
    <x v="1"/>
    <x v="3"/>
    <s v="Online"/>
    <n v="98"/>
    <n v="85"/>
  </r>
  <r>
    <n v="52368"/>
    <s v="The Cosmopolitan"/>
    <s v="Mirelle Perrelle"/>
    <d v="2023-03-08T00:00:00"/>
    <n v="3"/>
    <s v="03-Mar"/>
    <x v="0"/>
    <x v="1"/>
    <s v="1003-0"/>
    <x v="3"/>
    <x v="1"/>
    <s v="Retail"/>
    <n v="240"/>
    <n v="141"/>
  </r>
  <r>
    <n v="52369"/>
    <s v="Allure"/>
    <s v="Kory Cubbinelli"/>
    <d v="2023-03-09T00:00:00"/>
    <n v="3"/>
    <s v="03-Mar"/>
    <x v="0"/>
    <x v="1"/>
    <s v="1007-4"/>
    <x v="6"/>
    <x v="5"/>
    <s v="Online"/>
    <n v="99"/>
    <n v="97"/>
  </r>
  <r>
    <n v="52370"/>
    <s v="Mandalay Bay"/>
    <s v="Rubin Flippelli"/>
    <d v="2023-03-10T00:00:00"/>
    <n v="3"/>
    <s v="03-Mar"/>
    <x v="0"/>
    <x v="1"/>
    <s v="1005-0"/>
    <x v="9"/>
    <x v="1"/>
    <s v="Online"/>
    <n v="160"/>
    <n v="94"/>
  </r>
  <r>
    <n v="52371"/>
    <s v="Caesars Palace"/>
    <s v="Yetta Klulisek"/>
    <d v="2023-03-10T00:00:00"/>
    <n v="3"/>
    <s v="03-Mar"/>
    <x v="0"/>
    <x v="1"/>
    <s v="1004-0"/>
    <x v="5"/>
    <x v="4"/>
    <s v="Retail"/>
    <n v="142"/>
    <n v="131"/>
  </r>
  <r>
    <n v="52372"/>
    <s v="Wynn"/>
    <s v="Danell Spurnier"/>
    <d v="2023-03-11T00:00:00"/>
    <n v="3"/>
    <s v="03-Mar"/>
    <x v="0"/>
    <x v="1"/>
    <s v="1003-0"/>
    <x v="3"/>
    <x v="0"/>
    <s v="Retail"/>
    <n v="58"/>
    <n v="58"/>
  </r>
  <r>
    <n v="52373"/>
    <s v="MGM Grand"/>
    <s v="Malynda Pawels"/>
    <d v="2023-03-11T00:00:00"/>
    <n v="3"/>
    <s v="03-Mar"/>
    <x v="0"/>
    <x v="1"/>
    <s v="1004-5"/>
    <x v="10"/>
    <x v="5"/>
    <s v="Online"/>
    <n v="85"/>
    <n v="85"/>
  </r>
  <r>
    <n v="52374"/>
    <s v="Tropicana"/>
    <s v="Wadsworth Dyet"/>
    <d v="2023-03-11T00:00:00"/>
    <n v="3"/>
    <s v="03-Mar"/>
    <x v="0"/>
    <x v="1"/>
    <s v="1003-0"/>
    <x v="3"/>
    <x v="4"/>
    <s v="Online"/>
    <n v="27"/>
    <n v="27"/>
  </r>
  <r>
    <n v="52375"/>
    <s v="M Resort"/>
    <s v="Virgie O' Mullan"/>
    <d v="2023-03-12T00:00:00"/>
    <n v="3"/>
    <s v="03-Mar"/>
    <x v="0"/>
    <x v="1"/>
    <s v="1005-0"/>
    <x v="9"/>
    <x v="1"/>
    <s v="Online"/>
    <n v="235"/>
    <n v="90"/>
  </r>
  <r>
    <n v="52376"/>
    <s v="Encore"/>
    <s v="Britney Josowitz"/>
    <d v="2023-03-14T00:00:00"/>
    <n v="3"/>
    <s v="03-Mar"/>
    <x v="0"/>
    <x v="1"/>
    <s v="1001-0"/>
    <x v="1"/>
    <x v="3"/>
    <s v="Online"/>
    <n v="91"/>
    <n v="66"/>
  </r>
  <r>
    <n v="52377"/>
    <s v="Mandalay Bay"/>
    <s v="Rubin Flippelli"/>
    <d v="2023-03-14T00:00:00"/>
    <n v="3"/>
    <s v="03-Mar"/>
    <x v="0"/>
    <x v="1"/>
    <s v="1004-5"/>
    <x v="10"/>
    <x v="5"/>
    <s v="Online"/>
    <n v="26"/>
    <n v="26"/>
  </r>
  <r>
    <n v="52378"/>
    <s v="MGM Grand"/>
    <s v="Malynda Pawels"/>
    <d v="2023-03-19T00:00:00"/>
    <n v="3"/>
    <s v="03-Mar"/>
    <x v="0"/>
    <x v="1"/>
    <s v="1007-0"/>
    <x v="4"/>
    <x v="5"/>
    <s v="Retail"/>
    <n v="43"/>
    <n v="43"/>
  </r>
  <r>
    <n v="52379"/>
    <s v="The Palazzo"/>
    <s v="Derek Tristram"/>
    <d v="2023-03-20T00:00:00"/>
    <n v="3"/>
    <s v="03-Mar"/>
    <x v="0"/>
    <x v="1"/>
    <s v="1005-0"/>
    <x v="9"/>
    <x v="2"/>
    <s v="Online"/>
    <n v="53"/>
    <n v="53"/>
  </r>
  <r>
    <n v="52380"/>
    <s v="MGM Grand"/>
    <s v="Rodolfo Richings"/>
    <d v="2023-03-20T00:00:00"/>
    <n v="3"/>
    <s v="03-Mar"/>
    <x v="0"/>
    <x v="1"/>
    <s v="1001-0"/>
    <x v="1"/>
    <x v="5"/>
    <s v="Direct"/>
    <n v="143"/>
    <n v="126"/>
  </r>
  <r>
    <n v="52381"/>
    <s v="Encore"/>
    <s v="Britney Josowitz"/>
    <d v="2023-03-20T00:00:00"/>
    <n v="3"/>
    <s v="03-Mar"/>
    <x v="0"/>
    <x v="1"/>
    <s v="1001-0"/>
    <x v="1"/>
    <x v="4"/>
    <s v="Retail"/>
    <n v="69"/>
    <n v="68"/>
  </r>
  <r>
    <n v="52382"/>
    <s v="The Palazzo"/>
    <s v="Derek Tristram"/>
    <d v="2023-03-21T00:00:00"/>
    <n v="3"/>
    <s v="03-Mar"/>
    <x v="0"/>
    <x v="1"/>
    <s v="1007-4"/>
    <x v="6"/>
    <x v="5"/>
    <s v="Online"/>
    <n v="56"/>
    <n v="44"/>
  </r>
  <r>
    <n v="52383"/>
    <s v="Tropicana"/>
    <s v="Wadsworth Dyet"/>
    <d v="2023-03-21T00:00:00"/>
    <n v="3"/>
    <s v="03-Mar"/>
    <x v="0"/>
    <x v="1"/>
    <s v="1002-0"/>
    <x v="7"/>
    <x v="4"/>
    <s v="Online"/>
    <n v="33"/>
    <n v="25"/>
  </r>
  <r>
    <n v="52384"/>
    <s v="Wynn"/>
    <s v="Danell Spurnier"/>
    <d v="2023-03-22T00:00:00"/>
    <n v="3"/>
    <s v="03-Mar"/>
    <x v="0"/>
    <x v="1"/>
    <s v="1005-0"/>
    <x v="9"/>
    <x v="2"/>
    <s v="Retail"/>
    <n v="97"/>
    <n v="65"/>
  </r>
  <r>
    <n v="52385"/>
    <s v="The Venetian"/>
    <s v="Enrica Callear"/>
    <d v="2023-03-23T00:00:00"/>
    <n v="3"/>
    <s v="03-Mar"/>
    <x v="0"/>
    <x v="1"/>
    <s v="1003-0"/>
    <x v="3"/>
    <x v="1"/>
    <s v="Online"/>
    <n v="131"/>
    <n v="77"/>
  </r>
  <r>
    <n v="52386"/>
    <s v="Mandalay Bay"/>
    <s v="Rubin Flippelli"/>
    <d v="2023-03-24T00:00:00"/>
    <n v="3"/>
    <s v="03-Mar"/>
    <x v="0"/>
    <x v="1"/>
    <s v="1006-5"/>
    <x v="0"/>
    <x v="2"/>
    <s v="Online"/>
    <n v="102"/>
    <n v="102"/>
  </r>
  <r>
    <n v="52387"/>
    <s v="The Palazzo"/>
    <s v="Derek Tristram"/>
    <d v="2023-03-24T00:00:00"/>
    <n v="3"/>
    <s v="03-Mar"/>
    <x v="0"/>
    <x v="1"/>
    <s v="1007-4"/>
    <x v="6"/>
    <x v="0"/>
    <s v="Retail"/>
    <n v="54"/>
    <n v="49"/>
  </r>
  <r>
    <n v="52388"/>
    <s v="Tropicana"/>
    <s v="Wadsworth Dyet"/>
    <d v="2023-03-25T00:00:00"/>
    <n v="3"/>
    <s v="03-Mar"/>
    <x v="0"/>
    <x v="1"/>
    <s v="1002-0"/>
    <x v="7"/>
    <x v="1"/>
    <s v="Online"/>
    <n v="179"/>
    <n v="104"/>
  </r>
  <r>
    <n v="52389"/>
    <s v="Bellagio"/>
    <s v="Shelden McAster"/>
    <d v="2023-03-25T00:00:00"/>
    <n v="3"/>
    <s v="03-Mar"/>
    <x v="0"/>
    <x v="1"/>
    <s v="1007-0"/>
    <x v="4"/>
    <x v="3"/>
    <s v="Online"/>
    <n v="20"/>
    <n v="18"/>
  </r>
  <r>
    <n v="52390"/>
    <s v="M Resort"/>
    <s v="Virgie O' Mullan"/>
    <d v="2023-03-25T00:00:00"/>
    <n v="3"/>
    <s v="03-Mar"/>
    <x v="0"/>
    <x v="1"/>
    <s v="1005-0"/>
    <x v="9"/>
    <x v="2"/>
    <s v="Online"/>
    <n v="21"/>
    <n v="20"/>
  </r>
  <r>
    <n v="52391"/>
    <s v="Wynn"/>
    <s v="Danell Spurnier"/>
    <d v="2023-03-28T00:00:00"/>
    <n v="3"/>
    <s v="03-Mar"/>
    <x v="0"/>
    <x v="1"/>
    <s v="1006-0"/>
    <x v="2"/>
    <x v="5"/>
    <s v="Direct"/>
    <n v="131"/>
    <n v="131"/>
  </r>
  <r>
    <n v="52392"/>
    <s v="MGM Grand"/>
    <s v="Rodolfo Richings"/>
    <d v="2023-03-29T00:00:00"/>
    <n v="3"/>
    <s v="03-Mar"/>
    <x v="0"/>
    <x v="1"/>
    <s v="1001-0"/>
    <x v="1"/>
    <x v="5"/>
    <s v="Retail"/>
    <n v="122"/>
    <n v="110"/>
  </r>
  <r>
    <n v="52393"/>
    <s v="Bellagio"/>
    <s v="Barnard Fausch"/>
    <d v="2023-03-29T00:00:00"/>
    <n v="3"/>
    <s v="03-Mar"/>
    <x v="0"/>
    <x v="1"/>
    <s v="1003-0"/>
    <x v="3"/>
    <x v="1"/>
    <s v="Online"/>
    <n v="252"/>
    <n v="148"/>
  </r>
  <r>
    <n v="52394"/>
    <s v="New York-New York"/>
    <s v="Pacorro Vesque"/>
    <d v="2023-03-29T00:00:00"/>
    <n v="3"/>
    <s v="03-Mar"/>
    <x v="0"/>
    <x v="1"/>
    <s v="1007-4"/>
    <x v="6"/>
    <x v="5"/>
    <s v="Online"/>
    <n v="59"/>
    <n v="56"/>
  </r>
  <r>
    <n v="52395"/>
    <s v="M Resort"/>
    <s v="Virgie O' Mullan"/>
    <d v="2023-03-30T00:00:00"/>
    <n v="3"/>
    <s v="03-Mar"/>
    <x v="0"/>
    <x v="1"/>
    <s v="1006-5"/>
    <x v="0"/>
    <x v="3"/>
    <s v="Online"/>
    <n v="52"/>
    <n v="52"/>
  </r>
  <r>
    <n v="52396"/>
    <s v="The Venetian"/>
    <s v="Enrica Callear"/>
    <d v="2023-03-31T00:00:00"/>
    <n v="3"/>
    <s v="03-Mar"/>
    <x v="0"/>
    <x v="1"/>
    <s v="1001-0"/>
    <x v="1"/>
    <x v="1"/>
    <s v="Retail"/>
    <n v="236"/>
    <n v="139"/>
  </r>
  <r>
    <n v="52397"/>
    <s v="Planet Hollywood"/>
    <s v="Reece McCorkell"/>
    <d v="2023-04-03T00:00:00"/>
    <n v="4"/>
    <s v="04-Apr"/>
    <x v="1"/>
    <x v="1"/>
    <s v="1004-0"/>
    <x v="5"/>
    <x v="0"/>
    <s v="Online"/>
    <n v="67"/>
    <n v="54"/>
  </r>
  <r>
    <n v="52398"/>
    <s v="M Resort"/>
    <s v="Virgie O' Mullan"/>
    <d v="2023-04-04T00:00:00"/>
    <n v="4"/>
    <s v="04-Apr"/>
    <x v="1"/>
    <x v="1"/>
    <s v="1007-4"/>
    <x v="6"/>
    <x v="4"/>
    <s v="Online"/>
    <n v="39"/>
    <n v="29"/>
  </r>
  <r>
    <n v="52399"/>
    <s v="Caesars Palace"/>
    <s v="Yetta Klulisek"/>
    <d v="2023-04-05T00:00:00"/>
    <n v="4"/>
    <s v="04-Apr"/>
    <x v="1"/>
    <x v="1"/>
    <s v="1007-0"/>
    <x v="4"/>
    <x v="1"/>
    <s v="Retail"/>
    <n v="46"/>
    <n v="20"/>
  </r>
  <r>
    <n v="52400"/>
    <s v="Bellagio"/>
    <s v="Shelden McAster"/>
    <d v="2023-04-06T00:00:00"/>
    <n v="4"/>
    <s v="04-Apr"/>
    <x v="1"/>
    <x v="1"/>
    <s v="1005-0"/>
    <x v="9"/>
    <x v="2"/>
    <s v="Online"/>
    <n v="125"/>
    <n v="121"/>
  </r>
  <r>
    <n v="52401"/>
    <s v="New York-New York"/>
    <s v="Pacorro Vesque"/>
    <d v="2023-04-06T00:00:00"/>
    <n v="4"/>
    <s v="04-Apr"/>
    <x v="1"/>
    <x v="1"/>
    <s v="1004-5"/>
    <x v="10"/>
    <x v="2"/>
    <s v="Direct"/>
    <n v="47"/>
    <n v="47"/>
  </r>
  <r>
    <n v="52402"/>
    <s v="Bellagio"/>
    <s v="Shelden McAster"/>
    <d v="2023-04-08T00:00:00"/>
    <n v="4"/>
    <s v="04-Apr"/>
    <x v="1"/>
    <x v="1"/>
    <s v="1003-4"/>
    <x v="8"/>
    <x v="0"/>
    <s v="Retail"/>
    <n v="72"/>
    <n v="60"/>
  </r>
  <r>
    <n v="52403"/>
    <s v="M Resort"/>
    <s v="Virgie O' Mullan"/>
    <d v="2023-04-09T00:00:00"/>
    <n v="4"/>
    <s v="04-Apr"/>
    <x v="1"/>
    <x v="1"/>
    <s v="1007-4"/>
    <x v="6"/>
    <x v="0"/>
    <s v="Retail"/>
    <n v="76"/>
    <n v="59"/>
  </r>
  <r>
    <n v="52404"/>
    <s v="Wynn"/>
    <s v="Danell Spurnier"/>
    <d v="2023-04-10T00:00:00"/>
    <n v="4"/>
    <s v="04-Apr"/>
    <x v="1"/>
    <x v="1"/>
    <s v="1006-0"/>
    <x v="2"/>
    <x v="5"/>
    <s v="Direct"/>
    <n v="74"/>
    <n v="74"/>
  </r>
  <r>
    <n v="52405"/>
    <s v="Allure"/>
    <s v="Kory Cubbinelli"/>
    <d v="2023-04-10T00:00:00"/>
    <n v="4"/>
    <s v="04-Apr"/>
    <x v="1"/>
    <x v="1"/>
    <s v="1004-0"/>
    <x v="5"/>
    <x v="4"/>
    <s v="Retail"/>
    <n v="38"/>
    <n v="36"/>
  </r>
  <r>
    <n v="52406"/>
    <s v="Bellagio"/>
    <s v="Shelden McAster"/>
    <d v="2023-04-11T00:00:00"/>
    <n v="4"/>
    <s v="04-Apr"/>
    <x v="1"/>
    <x v="1"/>
    <s v="1001-0"/>
    <x v="1"/>
    <x v="2"/>
    <s v="Direct"/>
    <n v="120"/>
    <n v="83"/>
  </r>
  <r>
    <n v="52407"/>
    <s v="Allure"/>
    <s v="Gottfried Dufton"/>
    <d v="2023-04-11T00:00:00"/>
    <n v="4"/>
    <s v="04-Apr"/>
    <x v="1"/>
    <x v="1"/>
    <s v="1003-0"/>
    <x v="3"/>
    <x v="0"/>
    <s v="Online"/>
    <n v="22"/>
    <n v="22"/>
  </r>
  <r>
    <n v="52408"/>
    <s v="Wynn"/>
    <s v="Danell Spurnier"/>
    <d v="2023-04-11T00:00:00"/>
    <n v="4"/>
    <s v="04-Apr"/>
    <x v="1"/>
    <x v="1"/>
    <s v="1005-0"/>
    <x v="9"/>
    <x v="3"/>
    <s v="Online"/>
    <n v="125"/>
    <n v="93"/>
  </r>
  <r>
    <n v="52409"/>
    <s v="MGM Grand"/>
    <s v="Malynda Pawels"/>
    <d v="2023-04-12T00:00:00"/>
    <n v="4"/>
    <s v="04-Apr"/>
    <x v="1"/>
    <x v="1"/>
    <s v="1001-0"/>
    <x v="1"/>
    <x v="3"/>
    <s v="Online"/>
    <n v="94"/>
    <n v="94"/>
  </r>
  <r>
    <n v="52410"/>
    <s v="The Cosmopolitan"/>
    <s v="Mirelle Perrelle"/>
    <d v="2023-04-13T00:00:00"/>
    <n v="4"/>
    <s v="04-Apr"/>
    <x v="1"/>
    <x v="1"/>
    <s v="1003-4"/>
    <x v="8"/>
    <x v="2"/>
    <s v="Online"/>
    <n v="128"/>
    <n v="128"/>
  </r>
  <r>
    <n v="52411"/>
    <s v="The Venetian"/>
    <s v="Enrica Callear"/>
    <d v="2023-04-13T00:00:00"/>
    <n v="4"/>
    <s v="04-Apr"/>
    <x v="1"/>
    <x v="1"/>
    <s v="1003-0"/>
    <x v="3"/>
    <x v="1"/>
    <s v="Retail"/>
    <n v="245"/>
    <n v="144"/>
  </r>
  <r>
    <n v="52412"/>
    <s v="Mandalay Bay"/>
    <s v="Rubin Flippelli"/>
    <d v="2023-04-16T00:00:00"/>
    <n v="4"/>
    <s v="04-Apr"/>
    <x v="1"/>
    <x v="1"/>
    <s v="1006-0"/>
    <x v="2"/>
    <x v="1"/>
    <s v="Retail"/>
    <n v="112"/>
    <n v="66"/>
  </r>
  <r>
    <n v="52413"/>
    <s v="Caesars Palace"/>
    <s v="Yetta Klulisek"/>
    <d v="2023-04-16T00:00:00"/>
    <n v="4"/>
    <s v="04-Apr"/>
    <x v="1"/>
    <x v="1"/>
    <s v="1007-0"/>
    <x v="4"/>
    <x v="4"/>
    <s v="Retail"/>
    <n v="127"/>
    <n v="95"/>
  </r>
  <r>
    <n v="52414"/>
    <s v="Caesars Palace"/>
    <s v="Yetta Klulisek"/>
    <d v="2023-04-18T00:00:00"/>
    <n v="4"/>
    <s v="04-Apr"/>
    <x v="1"/>
    <x v="1"/>
    <s v="1006-0"/>
    <x v="2"/>
    <x v="5"/>
    <s v="Direct"/>
    <n v="33"/>
    <n v="33"/>
  </r>
  <r>
    <n v="52415"/>
    <s v="Planet Hollywood"/>
    <s v="Reece McCorkell"/>
    <d v="2023-04-20T00:00:00"/>
    <n v="4"/>
    <s v="04-Apr"/>
    <x v="1"/>
    <x v="1"/>
    <s v="1006-0"/>
    <x v="2"/>
    <x v="5"/>
    <s v="Online"/>
    <n v="71"/>
    <n v="71"/>
  </r>
  <r>
    <n v="52416"/>
    <s v="Encore"/>
    <s v="Britney Josowitz"/>
    <d v="2023-04-20T00:00:00"/>
    <n v="4"/>
    <s v="04-Apr"/>
    <x v="1"/>
    <x v="1"/>
    <s v="1004-5"/>
    <x v="10"/>
    <x v="3"/>
    <s v="Retail"/>
    <n v="88"/>
    <n v="88"/>
  </r>
  <r>
    <n v="52417"/>
    <s v="MGM Grand"/>
    <s v="Malynda Pawels"/>
    <d v="2023-04-21T00:00:00"/>
    <n v="4"/>
    <s v="04-Apr"/>
    <x v="1"/>
    <x v="1"/>
    <s v="1004-5"/>
    <x v="10"/>
    <x v="4"/>
    <s v="Online"/>
    <n v="87"/>
    <n v="87"/>
  </r>
  <r>
    <n v="52418"/>
    <s v="Allure"/>
    <s v="Kory Cubbinelli"/>
    <d v="2023-04-24T00:00:00"/>
    <n v="4"/>
    <s v="04-Apr"/>
    <x v="1"/>
    <x v="1"/>
    <s v="1005-0"/>
    <x v="9"/>
    <x v="1"/>
    <s v="Retail"/>
    <n v="236"/>
    <n v="92"/>
  </r>
  <r>
    <n v="52419"/>
    <s v="The Venetian"/>
    <s v="Enrica Callear"/>
    <d v="2023-04-24T00:00:00"/>
    <n v="4"/>
    <s v="04-Apr"/>
    <x v="1"/>
    <x v="1"/>
    <s v="1004-0"/>
    <x v="5"/>
    <x v="4"/>
    <s v="Retail"/>
    <n v="27"/>
    <n v="26"/>
  </r>
  <r>
    <n v="52420"/>
    <s v="Planet Hollywood"/>
    <s v="Reece McCorkell"/>
    <d v="2023-04-25T00:00:00"/>
    <n v="4"/>
    <s v="04-Apr"/>
    <x v="1"/>
    <x v="1"/>
    <s v="1007-0"/>
    <x v="4"/>
    <x v="1"/>
    <s v="Online"/>
    <n v="126"/>
    <n v="54"/>
  </r>
  <r>
    <n v="52421"/>
    <s v="Encore"/>
    <s v="Britney Josowitz"/>
    <d v="2023-04-26T00:00:00"/>
    <n v="4"/>
    <s v="04-Apr"/>
    <x v="1"/>
    <x v="1"/>
    <s v="1002-0"/>
    <x v="7"/>
    <x v="3"/>
    <s v="Online"/>
    <n v="71"/>
    <n v="67"/>
  </r>
  <r>
    <n v="52422"/>
    <s v="MGM Grand"/>
    <s v="Malynda Pawels"/>
    <d v="2023-04-26T00:00:00"/>
    <n v="4"/>
    <s v="04-Apr"/>
    <x v="1"/>
    <x v="1"/>
    <s v="1005-0"/>
    <x v="9"/>
    <x v="3"/>
    <s v="Retail"/>
    <n v="116"/>
    <n v="101"/>
  </r>
  <r>
    <n v="52423"/>
    <s v="The Palazzo"/>
    <s v="Derek Tristram"/>
    <d v="2023-04-26T00:00:00"/>
    <n v="4"/>
    <s v="04-Apr"/>
    <x v="1"/>
    <x v="1"/>
    <s v="1007-4"/>
    <x v="6"/>
    <x v="3"/>
    <s v="Online"/>
    <n v="81"/>
    <n v="58"/>
  </r>
  <r>
    <n v="52424"/>
    <s v="Mandalay Bay"/>
    <s v="Rubin Flippelli"/>
    <d v="2023-04-28T00:00:00"/>
    <n v="4"/>
    <s v="04-Apr"/>
    <x v="1"/>
    <x v="1"/>
    <s v="1005-0"/>
    <x v="9"/>
    <x v="4"/>
    <s v="Online"/>
    <n v="59"/>
    <n v="53"/>
  </r>
  <r>
    <n v="52425"/>
    <s v="New York-New York"/>
    <s v="Pacorro Vesque"/>
    <d v="2023-04-29T00:00:00"/>
    <n v="4"/>
    <s v="04-Apr"/>
    <x v="1"/>
    <x v="1"/>
    <s v="1003-0"/>
    <x v="3"/>
    <x v="1"/>
    <s v="Online"/>
    <n v="190"/>
    <n v="112"/>
  </r>
  <r>
    <n v="52426"/>
    <s v="Encore"/>
    <s v="Britney Josowitz"/>
    <d v="2023-04-29T00:00:00"/>
    <n v="4"/>
    <s v="04-Apr"/>
    <x v="1"/>
    <x v="1"/>
    <s v="1001-0"/>
    <x v="1"/>
    <x v="0"/>
    <s v="Online"/>
    <n v="26"/>
    <n v="19"/>
  </r>
  <r>
    <n v="52427"/>
    <s v="The Palazzo"/>
    <s v="Derek Tristram"/>
    <d v="2023-04-30T00:00:00"/>
    <n v="4"/>
    <s v="04-Apr"/>
    <x v="1"/>
    <x v="1"/>
    <s v="1001-0"/>
    <x v="1"/>
    <x v="5"/>
    <s v="Online"/>
    <n v="102"/>
    <n v="83"/>
  </r>
  <r>
    <n v="52428"/>
    <s v="M Resort"/>
    <s v="Virgie O' Mullan"/>
    <d v="2023-04-30T00:00:00"/>
    <n v="4"/>
    <s v="04-Apr"/>
    <x v="1"/>
    <x v="1"/>
    <s v="1006-0"/>
    <x v="2"/>
    <x v="0"/>
    <s v="Online"/>
    <n v="39"/>
    <n v="39"/>
  </r>
  <r>
    <n v="52429"/>
    <s v="The Venetian"/>
    <s v="Enrica Callear"/>
    <d v="2023-05-04T00:00:00"/>
    <n v="5"/>
    <s v="05-May"/>
    <x v="1"/>
    <x v="1"/>
    <s v="1002-0"/>
    <x v="7"/>
    <x v="1"/>
    <s v="Online"/>
    <n v="88"/>
    <n v="49"/>
  </r>
  <r>
    <n v="52430"/>
    <s v="The Cosmopolitan"/>
    <s v="Mirelle Perrelle"/>
    <d v="2023-05-05T00:00:00"/>
    <n v="5"/>
    <s v="05-May"/>
    <x v="1"/>
    <x v="1"/>
    <s v="1006-5"/>
    <x v="0"/>
    <x v="5"/>
    <s v="Online"/>
    <n v="128"/>
    <n v="128"/>
  </r>
  <r>
    <n v="52431"/>
    <s v="The Venetian"/>
    <s v="Enrica Callear"/>
    <d v="2023-05-05T00:00:00"/>
    <n v="5"/>
    <s v="05-May"/>
    <x v="1"/>
    <x v="1"/>
    <s v="1003-0"/>
    <x v="3"/>
    <x v="4"/>
    <s v="Online"/>
    <n v="27"/>
    <n v="27"/>
  </r>
  <r>
    <n v="52432"/>
    <s v="Planet Hollywood"/>
    <s v="Reece McCorkell"/>
    <d v="2023-05-06T00:00:00"/>
    <n v="5"/>
    <s v="05-May"/>
    <x v="1"/>
    <x v="1"/>
    <s v="1007-0"/>
    <x v="4"/>
    <x v="3"/>
    <s v="Online"/>
    <n v="99"/>
    <n v="85"/>
  </r>
  <r>
    <n v="52433"/>
    <s v="Aria Resort"/>
    <s v="Nydia Boreham"/>
    <d v="2023-05-08T00:00:00"/>
    <n v="5"/>
    <s v="05-May"/>
    <x v="1"/>
    <x v="1"/>
    <s v="1004-5"/>
    <x v="10"/>
    <x v="3"/>
    <s v="Online"/>
    <n v="51"/>
    <n v="51"/>
  </r>
  <r>
    <n v="52434"/>
    <s v="Wynn"/>
    <s v="Danell Spurnier"/>
    <d v="2023-05-10T00:00:00"/>
    <n v="5"/>
    <s v="05-May"/>
    <x v="1"/>
    <x v="1"/>
    <s v="1007-4"/>
    <x v="6"/>
    <x v="3"/>
    <s v="Retail"/>
    <n v="34"/>
    <n v="33"/>
  </r>
  <r>
    <n v="52435"/>
    <s v="The Cosmopolitan"/>
    <s v="Mirelle Perrelle"/>
    <d v="2023-05-12T00:00:00"/>
    <n v="5"/>
    <s v="05-May"/>
    <x v="1"/>
    <x v="1"/>
    <s v="1007-4"/>
    <x v="6"/>
    <x v="1"/>
    <s v="Online"/>
    <n v="189"/>
    <n v="97"/>
  </r>
  <r>
    <n v="52436"/>
    <s v="The Cosmopolitan"/>
    <s v="Mirelle Perrelle"/>
    <d v="2023-05-15T00:00:00"/>
    <n v="5"/>
    <s v="05-May"/>
    <x v="1"/>
    <x v="1"/>
    <s v="1004-5"/>
    <x v="10"/>
    <x v="2"/>
    <s v="Online"/>
    <n v="64"/>
    <n v="64"/>
  </r>
  <r>
    <n v="52437"/>
    <s v="The Venetian"/>
    <s v="Enrica Callear"/>
    <d v="2023-05-15T00:00:00"/>
    <n v="5"/>
    <s v="05-May"/>
    <x v="1"/>
    <x v="1"/>
    <s v="1003-0"/>
    <x v="3"/>
    <x v="4"/>
    <s v="Online"/>
    <n v="38"/>
    <n v="38"/>
  </r>
  <r>
    <n v="52438"/>
    <s v="Encore"/>
    <s v="Britney Josowitz"/>
    <d v="2023-05-16T00:00:00"/>
    <n v="5"/>
    <s v="05-May"/>
    <x v="1"/>
    <x v="1"/>
    <s v="1007-0"/>
    <x v="4"/>
    <x v="4"/>
    <s v="Online"/>
    <n v="30"/>
    <n v="20"/>
  </r>
  <r>
    <n v="52439"/>
    <s v="M Resort"/>
    <s v="Virgie O' Mullan"/>
    <d v="2023-05-16T00:00:00"/>
    <n v="5"/>
    <s v="05-May"/>
    <x v="1"/>
    <x v="1"/>
    <s v="1004-5"/>
    <x v="10"/>
    <x v="2"/>
    <s v="Online"/>
    <n v="114"/>
    <n v="114"/>
  </r>
  <r>
    <n v="52440"/>
    <s v="New York-New York"/>
    <s v="Pacorro Vesque"/>
    <d v="2023-05-16T00:00:00"/>
    <n v="5"/>
    <s v="05-May"/>
    <x v="1"/>
    <x v="1"/>
    <s v="1007-4"/>
    <x v="6"/>
    <x v="1"/>
    <s v="Online"/>
    <n v="235"/>
    <n v="116"/>
  </r>
  <r>
    <n v="52441"/>
    <s v="Caesars Palace"/>
    <s v="Yetta Klulisek"/>
    <d v="2023-05-16T00:00:00"/>
    <n v="5"/>
    <s v="05-May"/>
    <x v="1"/>
    <x v="1"/>
    <s v="1001-0"/>
    <x v="1"/>
    <x v="1"/>
    <s v="Online"/>
    <n v="53"/>
    <n v="20"/>
  </r>
  <r>
    <n v="52442"/>
    <s v="The Palazzo"/>
    <s v="Derek Tristram"/>
    <d v="2023-05-17T00:00:00"/>
    <n v="5"/>
    <s v="05-May"/>
    <x v="1"/>
    <x v="1"/>
    <s v="1003-0"/>
    <x v="3"/>
    <x v="3"/>
    <s v="Direct"/>
    <n v="90"/>
    <n v="90"/>
  </r>
  <r>
    <n v="52443"/>
    <s v="Mandalay Bay"/>
    <s v="Rubin Flippelli"/>
    <d v="2023-05-17T00:00:00"/>
    <n v="5"/>
    <s v="05-May"/>
    <x v="1"/>
    <x v="1"/>
    <s v="1002-0"/>
    <x v="7"/>
    <x v="4"/>
    <s v="Online"/>
    <n v="29"/>
    <n v="19"/>
  </r>
  <r>
    <n v="52444"/>
    <s v="New York-New York"/>
    <s v="Pacorro Vesque"/>
    <d v="2023-05-17T00:00:00"/>
    <n v="5"/>
    <s v="05-May"/>
    <x v="1"/>
    <x v="1"/>
    <s v="1006-5"/>
    <x v="0"/>
    <x v="5"/>
    <s v="Online"/>
    <n v="42"/>
    <n v="42"/>
  </r>
  <r>
    <n v="52445"/>
    <s v="Planet Hollywood"/>
    <s v="Reece McCorkell"/>
    <d v="2023-05-17T00:00:00"/>
    <n v="5"/>
    <s v="05-May"/>
    <x v="1"/>
    <x v="1"/>
    <s v="1003-4"/>
    <x v="8"/>
    <x v="3"/>
    <s v="Direct"/>
    <n v="97"/>
    <n v="83"/>
  </r>
  <r>
    <n v="52446"/>
    <s v="M Resort"/>
    <s v="Virgie O' Mullan"/>
    <d v="2023-05-18T00:00:00"/>
    <n v="5"/>
    <s v="05-May"/>
    <x v="1"/>
    <x v="1"/>
    <s v="1004-0"/>
    <x v="5"/>
    <x v="3"/>
    <s v="Online"/>
    <n v="22"/>
    <n v="19"/>
  </r>
  <r>
    <n v="52447"/>
    <s v="Allure"/>
    <s v="Gottfried Dufton"/>
    <d v="2023-05-18T00:00:00"/>
    <n v="5"/>
    <s v="05-May"/>
    <x v="1"/>
    <x v="1"/>
    <s v="1005-0"/>
    <x v="9"/>
    <x v="3"/>
    <s v="Online"/>
    <n v="48"/>
    <n v="42"/>
  </r>
  <r>
    <n v="52448"/>
    <s v="The Palazzo"/>
    <s v="Derek Tristram"/>
    <d v="2023-05-18T00:00:00"/>
    <n v="5"/>
    <s v="05-May"/>
    <x v="1"/>
    <x v="1"/>
    <s v="1001-0"/>
    <x v="1"/>
    <x v="1"/>
    <s v="Online"/>
    <n v="134"/>
    <n v="74"/>
  </r>
  <r>
    <n v="52449"/>
    <s v="Planet Hollywood"/>
    <s v="Reece McCorkell"/>
    <d v="2023-05-19T00:00:00"/>
    <n v="5"/>
    <s v="05-May"/>
    <x v="1"/>
    <x v="1"/>
    <s v="1006-0"/>
    <x v="2"/>
    <x v="4"/>
    <s v="Online"/>
    <n v="145"/>
    <n v="145"/>
  </r>
  <r>
    <n v="52450"/>
    <s v="Wynn"/>
    <s v="Danell Spurnier"/>
    <d v="2023-05-19T00:00:00"/>
    <n v="5"/>
    <s v="05-May"/>
    <x v="1"/>
    <x v="1"/>
    <s v="1006-0"/>
    <x v="2"/>
    <x v="0"/>
    <s v="Online"/>
    <n v="103"/>
    <n v="103"/>
  </r>
  <r>
    <n v="52451"/>
    <s v="M Resort"/>
    <s v="Virgie O' Mullan"/>
    <d v="2023-05-20T00:00:00"/>
    <n v="5"/>
    <s v="05-May"/>
    <x v="1"/>
    <x v="1"/>
    <s v="1006-5"/>
    <x v="0"/>
    <x v="3"/>
    <s v="Online"/>
    <n v="30"/>
    <n v="30"/>
  </r>
  <r>
    <n v="52452"/>
    <s v="The Venetian"/>
    <s v="Enrica Callear"/>
    <d v="2023-05-21T00:00:00"/>
    <n v="5"/>
    <s v="05-May"/>
    <x v="1"/>
    <x v="1"/>
    <s v="1002-0"/>
    <x v="7"/>
    <x v="3"/>
    <s v="Online"/>
    <n v="78"/>
    <n v="52"/>
  </r>
  <r>
    <n v="52453"/>
    <s v="Tropicana"/>
    <s v="Wadsworth Dyet"/>
    <d v="2023-05-25T00:00:00"/>
    <n v="5"/>
    <s v="05-May"/>
    <x v="1"/>
    <x v="1"/>
    <s v="1004-0"/>
    <x v="5"/>
    <x v="3"/>
    <s v="Retail"/>
    <n v="62"/>
    <n v="50"/>
  </r>
  <r>
    <n v="52454"/>
    <s v="M Resort"/>
    <s v="Virgie O' Mullan"/>
    <d v="2023-05-25T00:00:00"/>
    <n v="5"/>
    <s v="05-May"/>
    <x v="1"/>
    <x v="1"/>
    <s v="1005-0"/>
    <x v="9"/>
    <x v="3"/>
    <s v="Online"/>
    <n v="107"/>
    <n v="91"/>
  </r>
  <r>
    <n v="52455"/>
    <s v="New York-New York"/>
    <s v="Pacorro Vesque"/>
    <d v="2023-05-25T00:00:00"/>
    <n v="5"/>
    <s v="05-May"/>
    <x v="1"/>
    <x v="1"/>
    <s v="1006-5"/>
    <x v="0"/>
    <x v="2"/>
    <s v="Retail"/>
    <n v="82"/>
    <n v="82"/>
  </r>
  <r>
    <n v="52456"/>
    <s v="Caesars Palace"/>
    <s v="Yetta Klulisek"/>
    <d v="2023-05-26T00:00:00"/>
    <n v="5"/>
    <s v="05-May"/>
    <x v="1"/>
    <x v="1"/>
    <s v="1007-4"/>
    <x v="6"/>
    <x v="1"/>
    <s v="Online"/>
    <n v="162"/>
    <n v="95"/>
  </r>
  <r>
    <n v="52457"/>
    <s v="Caesars Palace"/>
    <s v="Yetta Klulisek"/>
    <d v="2023-05-26T00:00:00"/>
    <n v="5"/>
    <s v="05-May"/>
    <x v="1"/>
    <x v="1"/>
    <s v="1007-4"/>
    <x v="6"/>
    <x v="2"/>
    <s v="Online"/>
    <n v="137"/>
    <n v="105"/>
  </r>
  <r>
    <n v="52458"/>
    <s v="Aria Resort"/>
    <s v="Nydia Boreham"/>
    <d v="2023-05-27T00:00:00"/>
    <n v="5"/>
    <s v="05-May"/>
    <x v="1"/>
    <x v="1"/>
    <s v="1005-0"/>
    <x v="9"/>
    <x v="4"/>
    <s v="Online"/>
    <n v="99"/>
    <n v="93"/>
  </r>
  <r>
    <n v="52459"/>
    <s v="Aria Resort"/>
    <s v="Nydia Boreham"/>
    <d v="2023-05-27T00:00:00"/>
    <n v="5"/>
    <s v="05-May"/>
    <x v="1"/>
    <x v="1"/>
    <s v="1004-5"/>
    <x v="10"/>
    <x v="0"/>
    <s v="Online"/>
    <n v="121"/>
    <n v="121"/>
  </r>
  <r>
    <n v="52460"/>
    <s v="Allure"/>
    <s v="Kory Cubbinelli"/>
    <d v="2023-05-28T00:00:00"/>
    <n v="5"/>
    <s v="05-May"/>
    <x v="1"/>
    <x v="1"/>
    <s v="1007-4"/>
    <x v="6"/>
    <x v="4"/>
    <s v="Online"/>
    <n v="125"/>
    <n v="84"/>
  </r>
  <r>
    <n v="52461"/>
    <s v="MGM Grand"/>
    <s v="Malynda Pawels"/>
    <d v="2023-05-29T00:00:00"/>
    <n v="5"/>
    <s v="05-May"/>
    <x v="1"/>
    <x v="1"/>
    <s v="1003-0"/>
    <x v="3"/>
    <x v="4"/>
    <s v="Retail"/>
    <n v="41"/>
    <n v="41"/>
  </r>
  <r>
    <n v="52462"/>
    <s v="Allure"/>
    <s v="Kory Cubbinelli"/>
    <d v="2023-05-29T00:00:00"/>
    <n v="5"/>
    <s v="05-May"/>
    <x v="1"/>
    <x v="1"/>
    <s v="1001-0"/>
    <x v="1"/>
    <x v="0"/>
    <s v="Online"/>
    <n v="54"/>
    <n v="37"/>
  </r>
  <r>
    <n v="52463"/>
    <s v="M Resort"/>
    <s v="Virgie O' Mullan"/>
    <d v="2023-05-30T00:00:00"/>
    <n v="5"/>
    <s v="05-May"/>
    <x v="1"/>
    <x v="1"/>
    <s v="1004-0"/>
    <x v="5"/>
    <x v="5"/>
    <s v="Online"/>
    <n v="34"/>
    <n v="33"/>
  </r>
  <r>
    <n v="52464"/>
    <s v="MGM Grand"/>
    <s v="Malynda Pawels"/>
    <d v="2023-05-30T00:00:00"/>
    <n v="5"/>
    <s v="05-May"/>
    <x v="1"/>
    <x v="1"/>
    <s v="1007-4"/>
    <x v="6"/>
    <x v="3"/>
    <s v="Online"/>
    <n v="115"/>
    <n v="78"/>
  </r>
  <r>
    <n v="52465"/>
    <s v="The Cosmopolitan"/>
    <s v="Mirelle Perrelle"/>
    <d v="2023-05-31T00:00:00"/>
    <n v="5"/>
    <s v="05-May"/>
    <x v="1"/>
    <x v="1"/>
    <s v="1003-4"/>
    <x v="8"/>
    <x v="0"/>
    <s v="Retail"/>
    <n v="121"/>
    <n v="110"/>
  </r>
  <r>
    <n v="52466"/>
    <s v="Planet Hollywood"/>
    <s v="Reece McCorkell"/>
    <d v="2023-06-01T00:00:00"/>
    <n v="6"/>
    <s v="06-Jun"/>
    <x v="1"/>
    <x v="1"/>
    <s v="1004-0"/>
    <x v="5"/>
    <x v="0"/>
    <s v="Retail"/>
    <n v="142"/>
    <n v="124"/>
  </r>
  <r>
    <n v="52467"/>
    <s v="The Palazzo"/>
    <s v="Derek Tristram"/>
    <d v="2023-06-05T00:00:00"/>
    <n v="6"/>
    <s v="06-Jun"/>
    <x v="1"/>
    <x v="1"/>
    <s v="1006-5"/>
    <x v="0"/>
    <x v="3"/>
    <s v="Direct"/>
    <n v="142"/>
    <n v="142"/>
  </r>
  <r>
    <n v="52468"/>
    <s v="Wynn"/>
    <s v="Danell Spurnier"/>
    <d v="2023-06-05T00:00:00"/>
    <n v="6"/>
    <s v="06-Jun"/>
    <x v="1"/>
    <x v="1"/>
    <s v="1003-4"/>
    <x v="8"/>
    <x v="1"/>
    <s v="Online"/>
    <n v="228"/>
    <n v="118"/>
  </r>
  <r>
    <n v="52469"/>
    <s v="Mandalay Bay"/>
    <s v="Rubin Flippelli"/>
    <d v="2023-06-08T00:00:00"/>
    <n v="6"/>
    <s v="06-Jun"/>
    <x v="1"/>
    <x v="1"/>
    <s v="1007-0"/>
    <x v="4"/>
    <x v="2"/>
    <s v="Retail"/>
    <n v="54"/>
    <n v="38"/>
  </r>
  <r>
    <n v="52470"/>
    <s v="New York-New York"/>
    <s v="Pacorro Vesque"/>
    <d v="2023-06-08T00:00:00"/>
    <n v="6"/>
    <s v="06-Jun"/>
    <x v="1"/>
    <x v="1"/>
    <s v="1002-0"/>
    <x v="7"/>
    <x v="3"/>
    <s v="Direct"/>
    <n v="22"/>
    <n v="16"/>
  </r>
  <r>
    <n v="52471"/>
    <s v="Mandalay Bay"/>
    <s v="Rubin Flippelli"/>
    <d v="2023-06-09T00:00:00"/>
    <n v="6"/>
    <s v="06-Jun"/>
    <x v="1"/>
    <x v="1"/>
    <s v="1002-0"/>
    <x v="7"/>
    <x v="2"/>
    <s v="Online"/>
    <n v="87"/>
    <n v="57"/>
  </r>
  <r>
    <n v="52472"/>
    <s v="The Palazzo"/>
    <s v="Derek Tristram"/>
    <d v="2023-06-09T00:00:00"/>
    <n v="6"/>
    <s v="06-Jun"/>
    <x v="1"/>
    <x v="1"/>
    <s v="1005-0"/>
    <x v="9"/>
    <x v="5"/>
    <s v="Retail"/>
    <n v="57"/>
    <n v="40"/>
  </r>
  <r>
    <n v="52473"/>
    <s v="Encore"/>
    <s v="Britney Josowitz"/>
    <d v="2023-06-10T00:00:00"/>
    <n v="6"/>
    <s v="06-Jun"/>
    <x v="1"/>
    <x v="1"/>
    <s v="1007-0"/>
    <x v="4"/>
    <x v="2"/>
    <s v="Retail"/>
    <n v="71"/>
    <n v="69"/>
  </r>
  <r>
    <n v="52474"/>
    <s v="Tropicana"/>
    <s v="Wadsworth Dyet"/>
    <d v="2023-06-10T00:00:00"/>
    <n v="6"/>
    <s v="06-Jun"/>
    <x v="1"/>
    <x v="1"/>
    <s v="1007-0"/>
    <x v="4"/>
    <x v="4"/>
    <s v="Online"/>
    <n v="36"/>
    <n v="33"/>
  </r>
  <r>
    <n v="52475"/>
    <s v="Mandalay Bay"/>
    <s v="Rubin Flippelli"/>
    <d v="2023-06-11T00:00:00"/>
    <n v="6"/>
    <s v="06-Jun"/>
    <x v="1"/>
    <x v="1"/>
    <s v="1004-5"/>
    <x v="10"/>
    <x v="4"/>
    <s v="Online"/>
    <n v="127"/>
    <n v="127"/>
  </r>
  <r>
    <n v="52476"/>
    <s v="Planet Hollywood"/>
    <s v="Reece McCorkell"/>
    <d v="2023-06-11T00:00:00"/>
    <n v="6"/>
    <s v="06-Jun"/>
    <x v="1"/>
    <x v="1"/>
    <s v="1002-0"/>
    <x v="7"/>
    <x v="3"/>
    <s v="Online"/>
    <n v="73"/>
    <n v="67"/>
  </r>
  <r>
    <n v="52477"/>
    <s v="M Resort"/>
    <s v="Virgie O' Mullan"/>
    <d v="2023-06-11T00:00:00"/>
    <n v="6"/>
    <s v="06-Jun"/>
    <x v="1"/>
    <x v="1"/>
    <s v="1006-0"/>
    <x v="2"/>
    <x v="4"/>
    <s v="Direct"/>
    <n v="146"/>
    <n v="146"/>
  </r>
  <r>
    <n v="52478"/>
    <s v="New York-New York"/>
    <s v="Pacorro Vesque"/>
    <d v="2023-06-12T00:00:00"/>
    <n v="6"/>
    <s v="06-Jun"/>
    <x v="1"/>
    <x v="1"/>
    <s v="1004-0"/>
    <x v="5"/>
    <x v="3"/>
    <s v="Online"/>
    <n v="76"/>
    <n v="59"/>
  </r>
  <r>
    <n v="52479"/>
    <s v="Allure"/>
    <s v="Gottfried Dufton"/>
    <d v="2023-06-13T00:00:00"/>
    <n v="6"/>
    <s v="06-Jun"/>
    <x v="1"/>
    <x v="1"/>
    <s v="1004-0"/>
    <x v="5"/>
    <x v="2"/>
    <s v="Online"/>
    <n v="127"/>
    <n v="122"/>
  </r>
  <r>
    <n v="52480"/>
    <s v="MGM Grand"/>
    <s v="Malynda Pawels"/>
    <d v="2023-06-15T00:00:00"/>
    <n v="6"/>
    <s v="06-Jun"/>
    <x v="1"/>
    <x v="1"/>
    <s v="1006-0"/>
    <x v="2"/>
    <x v="0"/>
    <s v="Retail"/>
    <n v="137"/>
    <n v="137"/>
  </r>
  <r>
    <n v="52481"/>
    <s v="Caesars Palace"/>
    <s v="Yetta Klulisek"/>
    <d v="2023-06-16T00:00:00"/>
    <n v="6"/>
    <s v="06-Jun"/>
    <x v="1"/>
    <x v="1"/>
    <s v="1004-5"/>
    <x v="10"/>
    <x v="0"/>
    <s v="Direct"/>
    <n v="114"/>
    <n v="114"/>
  </r>
  <r>
    <n v="52482"/>
    <s v="The Cosmopolitan"/>
    <s v="Mirelle Perrelle"/>
    <d v="2023-06-16T00:00:00"/>
    <n v="6"/>
    <s v="06-Jun"/>
    <x v="1"/>
    <x v="1"/>
    <s v="1004-5"/>
    <x v="10"/>
    <x v="4"/>
    <s v="Online"/>
    <n v="100"/>
    <n v="100"/>
  </r>
  <r>
    <n v="52483"/>
    <s v="Tropicana"/>
    <s v="Wadsworth Dyet"/>
    <d v="2023-06-16T00:00:00"/>
    <n v="6"/>
    <s v="06-Jun"/>
    <x v="1"/>
    <x v="1"/>
    <s v="1005-0"/>
    <x v="9"/>
    <x v="0"/>
    <s v="Online"/>
    <n v="70"/>
    <n v="51"/>
  </r>
  <r>
    <n v="52484"/>
    <s v="New York-New York"/>
    <s v="Pacorro Vesque"/>
    <d v="2023-06-17T00:00:00"/>
    <n v="6"/>
    <s v="06-Jun"/>
    <x v="1"/>
    <x v="1"/>
    <s v="1001-0"/>
    <x v="1"/>
    <x v="5"/>
    <s v="Online"/>
    <n v="129"/>
    <n v="116"/>
  </r>
  <r>
    <n v="52485"/>
    <s v="Allure"/>
    <s v="Gottfried Dufton"/>
    <d v="2023-06-17T00:00:00"/>
    <n v="6"/>
    <s v="06-Jun"/>
    <x v="1"/>
    <x v="1"/>
    <s v="1005-0"/>
    <x v="9"/>
    <x v="3"/>
    <s v="Retail"/>
    <n v="145"/>
    <n v="135"/>
  </r>
  <r>
    <n v="52486"/>
    <s v="Tropicana"/>
    <s v="Wadsworth Dyet"/>
    <d v="2023-06-19T00:00:00"/>
    <n v="6"/>
    <s v="06-Jun"/>
    <x v="1"/>
    <x v="1"/>
    <s v="1005-0"/>
    <x v="9"/>
    <x v="0"/>
    <s v="Online"/>
    <n v="80"/>
    <n v="66"/>
  </r>
  <r>
    <n v="52487"/>
    <s v="MGM Grand"/>
    <s v="Rodolfo Richings"/>
    <d v="2023-06-20T00:00:00"/>
    <n v="6"/>
    <s v="06-Jun"/>
    <x v="1"/>
    <x v="1"/>
    <s v="1005-0"/>
    <x v="9"/>
    <x v="0"/>
    <s v="Online"/>
    <n v="34"/>
    <n v="26"/>
  </r>
  <r>
    <n v="52488"/>
    <s v="Wynn"/>
    <s v="Danell Spurnier"/>
    <d v="2023-06-20T00:00:00"/>
    <n v="6"/>
    <s v="06-Jun"/>
    <x v="1"/>
    <x v="1"/>
    <s v="1004-5"/>
    <x v="10"/>
    <x v="4"/>
    <s v="Online"/>
    <n v="25"/>
    <n v="25"/>
  </r>
  <r>
    <n v="52489"/>
    <s v="Caesars Palace"/>
    <s v="Yetta Klulisek"/>
    <d v="2023-06-21T00:00:00"/>
    <n v="6"/>
    <s v="06-Jun"/>
    <x v="1"/>
    <x v="1"/>
    <s v="1001-0"/>
    <x v="1"/>
    <x v="1"/>
    <s v="Online"/>
    <n v="138"/>
    <n v="61"/>
  </r>
  <r>
    <n v="52490"/>
    <s v="The Palazzo"/>
    <s v="Derek Tristram"/>
    <d v="2023-06-21T00:00:00"/>
    <n v="6"/>
    <s v="06-Jun"/>
    <x v="1"/>
    <x v="1"/>
    <s v="1004-5"/>
    <x v="10"/>
    <x v="5"/>
    <s v="Online"/>
    <n v="53"/>
    <n v="53"/>
  </r>
  <r>
    <n v="52491"/>
    <s v="Allure"/>
    <s v="Kory Cubbinelli"/>
    <d v="2023-06-21T00:00:00"/>
    <n v="6"/>
    <s v="06-Jun"/>
    <x v="1"/>
    <x v="1"/>
    <s v="1004-0"/>
    <x v="5"/>
    <x v="0"/>
    <s v="Online"/>
    <n v="113"/>
    <n v="99"/>
  </r>
  <r>
    <n v="52492"/>
    <s v="Encore"/>
    <s v="Britney Josowitz"/>
    <d v="2023-06-22T00:00:00"/>
    <n v="6"/>
    <s v="06-Jun"/>
    <x v="1"/>
    <x v="1"/>
    <s v="1003-0"/>
    <x v="3"/>
    <x v="1"/>
    <s v="Direct"/>
    <n v="168"/>
    <n v="99"/>
  </r>
  <r>
    <n v="52493"/>
    <s v="MGM Grand"/>
    <s v="Malynda Pawels"/>
    <d v="2023-06-23T00:00:00"/>
    <n v="6"/>
    <s v="06-Jun"/>
    <x v="1"/>
    <x v="1"/>
    <s v="1001-0"/>
    <x v="1"/>
    <x v="4"/>
    <s v="Online"/>
    <n v="69"/>
    <n v="45"/>
  </r>
  <r>
    <n v="52494"/>
    <s v="Tropicana"/>
    <s v="Wadsworth Dyet"/>
    <d v="2023-06-23T00:00:00"/>
    <n v="6"/>
    <s v="06-Jun"/>
    <x v="1"/>
    <x v="1"/>
    <s v="1006-5"/>
    <x v="0"/>
    <x v="5"/>
    <s v="Online"/>
    <n v="143"/>
    <n v="143"/>
  </r>
  <r>
    <n v="52495"/>
    <s v="Aria Resort"/>
    <s v="Nydia Boreham"/>
    <d v="2023-06-25T00:00:00"/>
    <n v="6"/>
    <s v="06-Jun"/>
    <x v="1"/>
    <x v="1"/>
    <s v="1006-5"/>
    <x v="0"/>
    <x v="2"/>
    <s v="Online"/>
    <n v="149"/>
    <n v="149"/>
  </r>
  <r>
    <n v="52496"/>
    <s v="The Palazzo"/>
    <s v="Derek Tristram"/>
    <d v="2023-06-26T00:00:00"/>
    <n v="6"/>
    <s v="06-Jun"/>
    <x v="1"/>
    <x v="1"/>
    <s v="1007-4"/>
    <x v="6"/>
    <x v="1"/>
    <s v="Online"/>
    <n v="36"/>
    <n v="15"/>
  </r>
  <r>
    <n v="52497"/>
    <s v="Allure"/>
    <s v="Gottfried Dufton"/>
    <d v="2023-06-27T00:00:00"/>
    <n v="6"/>
    <s v="06-Jun"/>
    <x v="1"/>
    <x v="1"/>
    <s v="1007-4"/>
    <x v="6"/>
    <x v="2"/>
    <s v="Retail"/>
    <n v="128"/>
    <n v="91"/>
  </r>
  <r>
    <n v="52498"/>
    <s v="Mandalay Bay"/>
    <s v="Rubin Flippelli"/>
    <d v="2023-06-28T00:00:00"/>
    <n v="6"/>
    <s v="06-Jun"/>
    <x v="1"/>
    <x v="1"/>
    <s v="1007-4"/>
    <x v="6"/>
    <x v="3"/>
    <s v="Online"/>
    <n v="140"/>
    <n v="98"/>
  </r>
  <r>
    <n v="52499"/>
    <s v="Mandalay Bay"/>
    <s v="Rubin Flippelli"/>
    <d v="2023-07-02T00:00:00"/>
    <n v="7"/>
    <s v="07-Jul"/>
    <x v="2"/>
    <x v="1"/>
    <s v="1004-5"/>
    <x v="10"/>
    <x v="0"/>
    <s v="Online"/>
    <n v="24"/>
    <n v="24"/>
  </r>
  <r>
    <n v="52500"/>
    <s v="M Resort"/>
    <s v="Virgie O' Mullan"/>
    <d v="2023-07-04T00:00:00"/>
    <n v="7"/>
    <s v="07-Jul"/>
    <x v="2"/>
    <x v="1"/>
    <s v="1001-0"/>
    <x v="1"/>
    <x v="3"/>
    <s v="Online"/>
    <n v="134"/>
    <n v="133"/>
  </r>
  <r>
    <n v="52501"/>
    <s v="Bellagio"/>
    <s v="Shelden McAster"/>
    <d v="2023-07-04T00:00:00"/>
    <n v="7"/>
    <s v="07-Jul"/>
    <x v="2"/>
    <x v="1"/>
    <s v="1001-0"/>
    <x v="1"/>
    <x v="5"/>
    <s v="Retail"/>
    <n v="76"/>
    <n v="50"/>
  </r>
  <r>
    <n v="52502"/>
    <s v="Mandalay Bay"/>
    <s v="Rubin Flippelli"/>
    <d v="2023-07-04T00:00:00"/>
    <n v="7"/>
    <s v="07-Jul"/>
    <x v="2"/>
    <x v="1"/>
    <s v="1004-0"/>
    <x v="5"/>
    <x v="1"/>
    <s v="Online"/>
    <n v="49"/>
    <n v="22"/>
  </r>
  <r>
    <n v="52503"/>
    <s v="The Cosmopolitan"/>
    <s v="Mirelle Perrelle"/>
    <d v="2023-07-04T00:00:00"/>
    <n v="7"/>
    <s v="07-Jul"/>
    <x v="2"/>
    <x v="1"/>
    <s v="1004-5"/>
    <x v="10"/>
    <x v="4"/>
    <s v="Online"/>
    <n v="78"/>
    <n v="78"/>
  </r>
  <r>
    <n v="52504"/>
    <s v="Bellagio"/>
    <s v="Barnard Fausch"/>
    <d v="2023-07-05T00:00:00"/>
    <n v="7"/>
    <s v="07-Jul"/>
    <x v="2"/>
    <x v="1"/>
    <s v="1001-0"/>
    <x v="1"/>
    <x v="0"/>
    <s v="Direct"/>
    <n v="143"/>
    <n v="116"/>
  </r>
  <r>
    <n v="52505"/>
    <s v="New York-New York"/>
    <s v="Pacorro Vesque"/>
    <d v="2023-07-06T00:00:00"/>
    <n v="7"/>
    <s v="07-Jul"/>
    <x v="2"/>
    <x v="1"/>
    <s v="1003-4"/>
    <x v="8"/>
    <x v="3"/>
    <s v="Online"/>
    <n v="125"/>
    <n v="114"/>
  </r>
  <r>
    <n v="52506"/>
    <s v="Caesars Palace"/>
    <s v="Yetta Klulisek"/>
    <d v="2023-07-06T00:00:00"/>
    <n v="7"/>
    <s v="07-Jul"/>
    <x v="2"/>
    <x v="1"/>
    <s v="1003-4"/>
    <x v="8"/>
    <x v="3"/>
    <s v="Direct"/>
    <n v="73"/>
    <n v="70"/>
  </r>
  <r>
    <n v="52507"/>
    <s v="The Venetian"/>
    <s v="Enrica Callear"/>
    <d v="2023-07-08T00:00:00"/>
    <n v="7"/>
    <s v="07-Jul"/>
    <x v="2"/>
    <x v="1"/>
    <s v="1004-5"/>
    <x v="10"/>
    <x v="2"/>
    <s v="Online"/>
    <n v="66"/>
    <n v="66"/>
  </r>
  <r>
    <n v="52508"/>
    <s v="The Palazzo"/>
    <s v="Derek Tristram"/>
    <d v="2023-07-08T00:00:00"/>
    <n v="7"/>
    <s v="07-Jul"/>
    <x v="2"/>
    <x v="1"/>
    <s v="1003-0"/>
    <x v="3"/>
    <x v="0"/>
    <s v="Online"/>
    <n v="137"/>
    <n v="137"/>
  </r>
  <r>
    <n v="52509"/>
    <s v="Encore"/>
    <s v="Britney Josowitz"/>
    <d v="2023-07-09T00:00:00"/>
    <n v="7"/>
    <s v="07-Jul"/>
    <x v="2"/>
    <x v="1"/>
    <s v="1007-0"/>
    <x v="4"/>
    <x v="5"/>
    <s v="Online"/>
    <n v="69"/>
    <n v="68"/>
  </r>
  <r>
    <n v="52510"/>
    <s v="Caesars Palace"/>
    <s v="Yetta Klulisek"/>
    <d v="2023-07-10T00:00:00"/>
    <n v="7"/>
    <s v="07-Jul"/>
    <x v="2"/>
    <x v="1"/>
    <s v="1001-0"/>
    <x v="1"/>
    <x v="0"/>
    <s v="Online"/>
    <n v="140"/>
    <n v="130"/>
  </r>
  <r>
    <n v="52511"/>
    <s v="Tropicana"/>
    <s v="Wadsworth Dyet"/>
    <d v="2023-07-10T00:00:00"/>
    <n v="7"/>
    <s v="07-Jul"/>
    <x v="2"/>
    <x v="1"/>
    <s v="1003-4"/>
    <x v="8"/>
    <x v="5"/>
    <s v="Direct"/>
    <n v="126"/>
    <n v="87"/>
  </r>
  <r>
    <n v="52512"/>
    <s v="Planet Hollywood"/>
    <s v="Reece McCorkell"/>
    <d v="2023-07-11T00:00:00"/>
    <n v="7"/>
    <s v="07-Jul"/>
    <x v="2"/>
    <x v="1"/>
    <s v="1006-5"/>
    <x v="0"/>
    <x v="1"/>
    <s v="Online"/>
    <n v="36"/>
    <n v="21"/>
  </r>
  <r>
    <n v="52513"/>
    <s v="Planet Hollywood"/>
    <s v="Reece McCorkell"/>
    <d v="2023-07-11T00:00:00"/>
    <n v="7"/>
    <s v="07-Jul"/>
    <x v="2"/>
    <x v="1"/>
    <s v="1003-4"/>
    <x v="8"/>
    <x v="3"/>
    <s v="Online"/>
    <n v="35"/>
    <n v="35"/>
  </r>
  <r>
    <n v="52514"/>
    <s v="Aria Resort"/>
    <s v="Nydia Boreham"/>
    <d v="2023-07-12T00:00:00"/>
    <n v="7"/>
    <s v="07-Jul"/>
    <x v="2"/>
    <x v="1"/>
    <s v="1004-0"/>
    <x v="5"/>
    <x v="4"/>
    <s v="Online"/>
    <n v="44"/>
    <n v="29"/>
  </r>
  <r>
    <n v="52515"/>
    <s v="Tropicana"/>
    <s v="Wadsworth Dyet"/>
    <d v="2023-07-13T00:00:00"/>
    <n v="7"/>
    <s v="07-Jul"/>
    <x v="2"/>
    <x v="1"/>
    <s v="1001-0"/>
    <x v="1"/>
    <x v="5"/>
    <s v="Online"/>
    <n v="59"/>
    <n v="42"/>
  </r>
  <r>
    <n v="52516"/>
    <s v="The Cosmopolitan"/>
    <s v="Mirelle Perrelle"/>
    <d v="2023-07-14T00:00:00"/>
    <n v="7"/>
    <s v="07-Jul"/>
    <x v="2"/>
    <x v="1"/>
    <s v="1004-0"/>
    <x v="5"/>
    <x v="0"/>
    <s v="Online"/>
    <n v="131"/>
    <n v="93"/>
  </r>
  <r>
    <n v="52517"/>
    <s v="Caesars Palace"/>
    <s v="Yetta Klulisek"/>
    <d v="2023-07-14T00:00:00"/>
    <n v="7"/>
    <s v="07-Jul"/>
    <x v="2"/>
    <x v="1"/>
    <s v="1006-0"/>
    <x v="2"/>
    <x v="3"/>
    <s v="Online"/>
    <n v="114"/>
    <n v="114"/>
  </r>
  <r>
    <n v="52518"/>
    <s v="Tropicana"/>
    <s v="Wadsworth Dyet"/>
    <d v="2023-07-15T00:00:00"/>
    <n v="7"/>
    <s v="07-Jul"/>
    <x v="2"/>
    <x v="1"/>
    <s v="1006-5"/>
    <x v="0"/>
    <x v="0"/>
    <s v="Direct"/>
    <n v="59"/>
    <n v="59"/>
  </r>
  <r>
    <n v="52519"/>
    <s v="Wynn"/>
    <s v="Danell Spurnier"/>
    <d v="2023-07-16T00:00:00"/>
    <n v="7"/>
    <s v="07-Jul"/>
    <x v="2"/>
    <x v="1"/>
    <s v="1007-4"/>
    <x v="6"/>
    <x v="4"/>
    <s v="Online"/>
    <n v="93"/>
    <n v="81"/>
  </r>
  <r>
    <n v="52520"/>
    <s v="The Cosmopolitan"/>
    <s v="Mirelle Perrelle"/>
    <d v="2023-07-17T00:00:00"/>
    <n v="7"/>
    <s v="07-Jul"/>
    <x v="2"/>
    <x v="1"/>
    <s v="1003-0"/>
    <x v="3"/>
    <x v="5"/>
    <s v="Retail"/>
    <n v="20"/>
    <n v="20"/>
  </r>
  <r>
    <n v="52521"/>
    <s v="Caesars Palace"/>
    <s v="Yetta Klulisek"/>
    <d v="2023-07-18T00:00:00"/>
    <n v="7"/>
    <s v="07-Jul"/>
    <x v="2"/>
    <x v="1"/>
    <s v="1003-4"/>
    <x v="8"/>
    <x v="0"/>
    <s v="Online"/>
    <n v="129"/>
    <n v="84"/>
  </r>
  <r>
    <n v="52522"/>
    <s v="Aria Resort"/>
    <s v="Nydia Boreham"/>
    <d v="2023-07-19T00:00:00"/>
    <n v="7"/>
    <s v="07-Jul"/>
    <x v="2"/>
    <x v="1"/>
    <s v="1005-0"/>
    <x v="9"/>
    <x v="3"/>
    <s v="Online"/>
    <n v="95"/>
    <n v="91"/>
  </r>
  <r>
    <n v="52523"/>
    <s v="New York-New York"/>
    <s v="Pacorro Vesque"/>
    <d v="2023-07-19T00:00:00"/>
    <n v="7"/>
    <s v="07-Jul"/>
    <x v="2"/>
    <x v="1"/>
    <s v="1007-0"/>
    <x v="4"/>
    <x v="5"/>
    <s v="Online"/>
    <n v="105"/>
    <n v="77"/>
  </r>
  <r>
    <n v="52524"/>
    <s v="Bellagio"/>
    <s v="Shelden McAster"/>
    <d v="2023-07-20T00:00:00"/>
    <n v="7"/>
    <s v="07-Jul"/>
    <x v="2"/>
    <x v="1"/>
    <s v="1002-0"/>
    <x v="7"/>
    <x v="5"/>
    <s v="Retail"/>
    <n v="110"/>
    <n v="102"/>
  </r>
  <r>
    <n v="52525"/>
    <s v="Mandalay Bay"/>
    <s v="Rubin Flippelli"/>
    <d v="2023-07-20T00:00:00"/>
    <n v="7"/>
    <s v="07-Jul"/>
    <x v="2"/>
    <x v="1"/>
    <s v="1006-5"/>
    <x v="0"/>
    <x v="5"/>
    <s v="Online"/>
    <n v="25"/>
    <n v="25"/>
  </r>
  <r>
    <n v="52526"/>
    <s v="Mandalay Bay"/>
    <s v="Rubin Flippelli"/>
    <d v="2023-07-20T00:00:00"/>
    <n v="7"/>
    <s v="07-Jul"/>
    <x v="2"/>
    <x v="1"/>
    <s v="1004-0"/>
    <x v="5"/>
    <x v="5"/>
    <s v="Online"/>
    <n v="135"/>
    <n v="127"/>
  </r>
  <r>
    <n v="52527"/>
    <s v="Wynn"/>
    <s v="Danell Spurnier"/>
    <d v="2023-07-21T00:00:00"/>
    <n v="7"/>
    <s v="07-Jul"/>
    <x v="2"/>
    <x v="1"/>
    <s v="1006-5"/>
    <x v="0"/>
    <x v="1"/>
    <s v="Retail"/>
    <n v="43"/>
    <n v="25"/>
  </r>
  <r>
    <n v="52528"/>
    <s v="New York-New York"/>
    <s v="Pacorro Vesque"/>
    <d v="2023-07-21T00:00:00"/>
    <n v="7"/>
    <s v="07-Jul"/>
    <x v="2"/>
    <x v="1"/>
    <s v="1004-5"/>
    <x v="10"/>
    <x v="5"/>
    <s v="Retail"/>
    <n v="128"/>
    <n v="128"/>
  </r>
  <r>
    <n v="52529"/>
    <s v="New York-New York"/>
    <s v="Pacorro Vesque"/>
    <d v="2023-07-21T00:00:00"/>
    <n v="7"/>
    <s v="07-Jul"/>
    <x v="2"/>
    <x v="1"/>
    <s v="1005-0"/>
    <x v="9"/>
    <x v="3"/>
    <s v="Online"/>
    <n v="63"/>
    <n v="52"/>
  </r>
  <r>
    <n v="52530"/>
    <s v="Allure"/>
    <s v="Gottfried Dufton"/>
    <d v="2023-07-21T00:00:00"/>
    <n v="7"/>
    <s v="07-Jul"/>
    <x v="2"/>
    <x v="1"/>
    <s v="1003-0"/>
    <x v="3"/>
    <x v="2"/>
    <s v="Online"/>
    <n v="88"/>
    <n v="88"/>
  </r>
  <r>
    <n v="52531"/>
    <s v="The Venetian"/>
    <s v="Enrica Callear"/>
    <d v="2023-07-23T00:00:00"/>
    <n v="7"/>
    <s v="07-Jul"/>
    <x v="2"/>
    <x v="1"/>
    <s v="1003-4"/>
    <x v="8"/>
    <x v="1"/>
    <s v="Retail"/>
    <n v="70"/>
    <n v="36"/>
  </r>
  <r>
    <n v="52532"/>
    <s v="Allure"/>
    <s v="Kory Cubbinelli"/>
    <d v="2023-07-23T00:00:00"/>
    <n v="7"/>
    <s v="07-Jul"/>
    <x v="2"/>
    <x v="1"/>
    <s v="1002-0"/>
    <x v="7"/>
    <x v="0"/>
    <s v="Direct"/>
    <n v="26"/>
    <n v="25"/>
  </r>
  <r>
    <n v="52533"/>
    <s v="Encore"/>
    <s v="Britney Josowitz"/>
    <d v="2023-07-23T00:00:00"/>
    <n v="7"/>
    <s v="07-Jul"/>
    <x v="2"/>
    <x v="1"/>
    <s v="1006-0"/>
    <x v="2"/>
    <x v="3"/>
    <s v="Online"/>
    <n v="25"/>
    <n v="25"/>
  </r>
  <r>
    <n v="52534"/>
    <s v="The Venetian"/>
    <s v="Enrica Callear"/>
    <d v="2023-07-25T00:00:00"/>
    <n v="7"/>
    <s v="07-Jul"/>
    <x v="2"/>
    <x v="1"/>
    <s v="1007-4"/>
    <x v="6"/>
    <x v="3"/>
    <s v="Retail"/>
    <n v="66"/>
    <n v="56"/>
  </r>
  <r>
    <n v="52535"/>
    <s v="New York-New York"/>
    <s v="Pacorro Vesque"/>
    <d v="2023-07-25T00:00:00"/>
    <n v="7"/>
    <s v="07-Jul"/>
    <x v="2"/>
    <x v="1"/>
    <s v="1003-4"/>
    <x v="8"/>
    <x v="1"/>
    <s v="Online"/>
    <n v="121"/>
    <n v="58"/>
  </r>
  <r>
    <n v="52536"/>
    <s v="The Palazzo"/>
    <s v="Derek Tristram"/>
    <d v="2023-07-26T00:00:00"/>
    <n v="7"/>
    <s v="07-Jul"/>
    <x v="2"/>
    <x v="1"/>
    <s v="1002-0"/>
    <x v="7"/>
    <x v="5"/>
    <s v="Online"/>
    <n v="123"/>
    <n v="87"/>
  </r>
  <r>
    <n v="52537"/>
    <s v="The Venetian"/>
    <s v="Enrica Callear"/>
    <d v="2023-07-27T00:00:00"/>
    <n v="7"/>
    <s v="07-Jul"/>
    <x v="2"/>
    <x v="1"/>
    <s v="1004-0"/>
    <x v="5"/>
    <x v="4"/>
    <s v="Online"/>
    <n v="34"/>
    <n v="31"/>
  </r>
  <r>
    <n v="52538"/>
    <s v="The Palazzo"/>
    <s v="Derek Tristram"/>
    <d v="2023-07-27T00:00:00"/>
    <n v="7"/>
    <s v="07-Jul"/>
    <x v="2"/>
    <x v="1"/>
    <s v="1002-0"/>
    <x v="7"/>
    <x v="2"/>
    <s v="Online"/>
    <n v="37"/>
    <n v="28"/>
  </r>
  <r>
    <n v="52539"/>
    <s v="Wynn"/>
    <s v="Danell Spurnier"/>
    <d v="2023-07-28T00:00:00"/>
    <n v="7"/>
    <s v="07-Jul"/>
    <x v="2"/>
    <x v="1"/>
    <s v="1006-0"/>
    <x v="2"/>
    <x v="4"/>
    <s v="Direct"/>
    <n v="129"/>
    <n v="129"/>
  </r>
  <r>
    <n v="52540"/>
    <s v="The Cosmopolitan"/>
    <s v="Mirelle Perrelle"/>
    <d v="2023-07-29T00:00:00"/>
    <n v="7"/>
    <s v="07-Jul"/>
    <x v="2"/>
    <x v="1"/>
    <s v="1006-5"/>
    <x v="0"/>
    <x v="4"/>
    <s v="Retail"/>
    <n v="101"/>
    <n v="101"/>
  </r>
  <r>
    <n v="52541"/>
    <s v="Bellagio"/>
    <s v="Barnard Fausch"/>
    <d v="2023-07-29T00:00:00"/>
    <n v="7"/>
    <s v="07-Jul"/>
    <x v="2"/>
    <x v="1"/>
    <s v="1005-0"/>
    <x v="9"/>
    <x v="4"/>
    <s v="Online"/>
    <n v="132"/>
    <n v="124"/>
  </r>
  <r>
    <n v="52542"/>
    <s v="Mandalay Bay"/>
    <s v="Rubin Flippelli"/>
    <d v="2023-07-30T00:00:00"/>
    <n v="7"/>
    <s v="07-Jul"/>
    <x v="2"/>
    <x v="1"/>
    <s v="1006-5"/>
    <x v="0"/>
    <x v="0"/>
    <s v="Online"/>
    <n v="65"/>
    <n v="65"/>
  </r>
  <r>
    <n v="52543"/>
    <s v="Caesars Palace"/>
    <s v="Yetta Klulisek"/>
    <d v="2023-07-30T00:00:00"/>
    <n v="7"/>
    <s v="07-Jul"/>
    <x v="2"/>
    <x v="1"/>
    <s v="1004-0"/>
    <x v="5"/>
    <x v="2"/>
    <s v="Retail"/>
    <n v="32"/>
    <n v="24"/>
  </r>
  <r>
    <n v="52544"/>
    <s v="The Palazzo"/>
    <s v="Derek Tristram"/>
    <d v="2023-07-31T00:00:00"/>
    <n v="7"/>
    <s v="07-Jul"/>
    <x v="2"/>
    <x v="1"/>
    <s v="1005-0"/>
    <x v="9"/>
    <x v="3"/>
    <s v="Retail"/>
    <n v="84"/>
    <n v="82"/>
  </r>
  <r>
    <n v="52545"/>
    <s v="Allure"/>
    <s v="Gottfried Dufton"/>
    <d v="2023-07-31T00:00:00"/>
    <n v="7"/>
    <s v="07-Jul"/>
    <x v="2"/>
    <x v="1"/>
    <s v="1006-5"/>
    <x v="0"/>
    <x v="2"/>
    <s v="Online"/>
    <n v="120"/>
    <n v="120"/>
  </r>
  <r>
    <n v="52546"/>
    <s v="Planet Hollywood"/>
    <s v="Reece McCorkell"/>
    <d v="2023-08-01T00:00:00"/>
    <n v="8"/>
    <s v="08-Aug"/>
    <x v="2"/>
    <x v="1"/>
    <s v="1006-0"/>
    <x v="2"/>
    <x v="3"/>
    <s v="Online"/>
    <n v="54"/>
    <n v="54"/>
  </r>
  <r>
    <n v="52547"/>
    <s v="Aria Resort"/>
    <s v="Nydia Boreham"/>
    <d v="2023-08-02T00:00:00"/>
    <n v="8"/>
    <s v="08-Aug"/>
    <x v="2"/>
    <x v="1"/>
    <s v="1003-4"/>
    <x v="8"/>
    <x v="4"/>
    <s v="Online"/>
    <n v="22"/>
    <n v="18"/>
  </r>
  <r>
    <n v="52548"/>
    <s v="Wynn"/>
    <s v="Danell Spurnier"/>
    <d v="2023-08-02T00:00:00"/>
    <n v="8"/>
    <s v="08-Aug"/>
    <x v="2"/>
    <x v="1"/>
    <s v="1001-0"/>
    <x v="1"/>
    <x v="4"/>
    <s v="Retail"/>
    <n v="34"/>
    <n v="30"/>
  </r>
  <r>
    <n v="52549"/>
    <s v="Wynn"/>
    <s v="Danell Spurnier"/>
    <d v="2023-08-02T00:00:00"/>
    <n v="8"/>
    <s v="08-Aug"/>
    <x v="2"/>
    <x v="1"/>
    <s v="1002-0"/>
    <x v="7"/>
    <x v="0"/>
    <s v="Online"/>
    <n v="56"/>
    <n v="56"/>
  </r>
  <r>
    <n v="52550"/>
    <s v="The Cosmopolitan"/>
    <s v="Mirelle Perrelle"/>
    <d v="2023-08-06T00:00:00"/>
    <n v="8"/>
    <s v="08-Aug"/>
    <x v="2"/>
    <x v="1"/>
    <s v="1004-0"/>
    <x v="5"/>
    <x v="2"/>
    <s v="Online"/>
    <n v="79"/>
    <n v="73"/>
  </r>
  <r>
    <n v="52551"/>
    <s v="Tropicana"/>
    <s v="Wadsworth Dyet"/>
    <d v="2023-08-07T00:00:00"/>
    <n v="8"/>
    <s v="08-Aug"/>
    <x v="2"/>
    <x v="1"/>
    <s v="1003-0"/>
    <x v="3"/>
    <x v="5"/>
    <s v="Retail"/>
    <n v="102"/>
    <n v="102"/>
  </r>
  <r>
    <n v="52552"/>
    <s v="Aria Resort"/>
    <s v="Nydia Boreham"/>
    <d v="2023-08-09T00:00:00"/>
    <n v="8"/>
    <s v="08-Aug"/>
    <x v="2"/>
    <x v="1"/>
    <s v="1004-0"/>
    <x v="5"/>
    <x v="0"/>
    <s v="Online"/>
    <n v="41"/>
    <n v="38"/>
  </r>
  <r>
    <n v="52553"/>
    <s v="Tropicana"/>
    <s v="Wadsworth Dyet"/>
    <d v="2023-08-10T00:00:00"/>
    <n v="8"/>
    <s v="08-Aug"/>
    <x v="2"/>
    <x v="1"/>
    <s v="1007-0"/>
    <x v="4"/>
    <x v="0"/>
    <s v="Online"/>
    <n v="29"/>
    <n v="20"/>
  </r>
  <r>
    <n v="52554"/>
    <s v="Encore"/>
    <s v="Britney Josowitz"/>
    <d v="2023-08-11T00:00:00"/>
    <n v="8"/>
    <s v="08-Aug"/>
    <x v="2"/>
    <x v="1"/>
    <s v="1001-0"/>
    <x v="1"/>
    <x v="0"/>
    <s v="Online"/>
    <n v="96"/>
    <n v="85"/>
  </r>
  <r>
    <n v="52555"/>
    <s v="Encore"/>
    <s v="Britney Josowitz"/>
    <d v="2023-08-12T00:00:00"/>
    <n v="8"/>
    <s v="08-Aug"/>
    <x v="2"/>
    <x v="1"/>
    <s v="1002-0"/>
    <x v="7"/>
    <x v="5"/>
    <s v="Direct"/>
    <n v="124"/>
    <n v="110"/>
  </r>
  <r>
    <n v="52556"/>
    <s v="New York-New York"/>
    <s v="Pacorro Vesque"/>
    <d v="2023-08-12T00:00:00"/>
    <n v="8"/>
    <s v="08-Aug"/>
    <x v="2"/>
    <x v="1"/>
    <s v="1003-4"/>
    <x v="8"/>
    <x v="1"/>
    <s v="Online"/>
    <n v="213"/>
    <n v="83"/>
  </r>
  <r>
    <n v="52557"/>
    <s v="Bellagio"/>
    <s v="Barnard Fausch"/>
    <d v="2023-08-13T00:00:00"/>
    <n v="8"/>
    <s v="08-Aug"/>
    <x v="2"/>
    <x v="1"/>
    <s v="1002-0"/>
    <x v="7"/>
    <x v="4"/>
    <s v="Online"/>
    <n v="110"/>
    <n v="85"/>
  </r>
  <r>
    <n v="52558"/>
    <s v="Encore"/>
    <s v="Britney Josowitz"/>
    <d v="2023-08-13T00:00:00"/>
    <n v="8"/>
    <s v="08-Aug"/>
    <x v="2"/>
    <x v="1"/>
    <s v="1005-0"/>
    <x v="9"/>
    <x v="2"/>
    <s v="Online"/>
    <n v="94"/>
    <n v="67"/>
  </r>
  <r>
    <n v="52559"/>
    <s v="Planet Hollywood"/>
    <s v="Reece McCorkell"/>
    <d v="2023-08-14T00:00:00"/>
    <n v="8"/>
    <s v="08-Aug"/>
    <x v="2"/>
    <x v="1"/>
    <s v="1005-0"/>
    <x v="9"/>
    <x v="1"/>
    <s v="Retail"/>
    <n v="209"/>
    <n v="98"/>
  </r>
  <r>
    <n v="52560"/>
    <s v="The Palazzo"/>
    <s v="Derek Tristram"/>
    <d v="2023-08-14T00:00:00"/>
    <n v="8"/>
    <s v="08-Aug"/>
    <x v="2"/>
    <x v="1"/>
    <s v="1002-0"/>
    <x v="7"/>
    <x v="3"/>
    <s v="Online"/>
    <n v="32"/>
    <n v="28"/>
  </r>
  <r>
    <n v="52561"/>
    <s v="The Cosmopolitan"/>
    <s v="Mirelle Perrelle"/>
    <d v="2023-08-15T00:00:00"/>
    <n v="8"/>
    <s v="08-Aug"/>
    <x v="2"/>
    <x v="1"/>
    <s v="1001-0"/>
    <x v="1"/>
    <x v="5"/>
    <s v="Online"/>
    <n v="136"/>
    <n v="103"/>
  </r>
  <r>
    <n v="52562"/>
    <s v="Aria Resort"/>
    <s v="Nydia Boreham"/>
    <d v="2023-08-16T00:00:00"/>
    <n v="8"/>
    <s v="08-Aug"/>
    <x v="2"/>
    <x v="1"/>
    <s v="1001-0"/>
    <x v="1"/>
    <x v="0"/>
    <s v="Online"/>
    <n v="89"/>
    <n v="85"/>
  </r>
  <r>
    <n v="52563"/>
    <s v="Wynn"/>
    <s v="Danell Spurnier"/>
    <d v="2023-08-17T00:00:00"/>
    <n v="8"/>
    <s v="08-Aug"/>
    <x v="2"/>
    <x v="1"/>
    <s v="1004-5"/>
    <x v="10"/>
    <x v="3"/>
    <s v="Online"/>
    <n v="86"/>
    <n v="86"/>
  </r>
  <r>
    <n v="52564"/>
    <s v="Aria Resort"/>
    <s v="Nydia Boreham"/>
    <d v="2023-08-17T00:00:00"/>
    <n v="8"/>
    <s v="08-Aug"/>
    <x v="2"/>
    <x v="1"/>
    <s v="1006-0"/>
    <x v="2"/>
    <x v="2"/>
    <s v="Online"/>
    <n v="145"/>
    <n v="145"/>
  </r>
  <r>
    <n v="52565"/>
    <s v="New York-New York"/>
    <s v="Pacorro Vesque"/>
    <d v="2023-08-17T00:00:00"/>
    <n v="8"/>
    <s v="08-Aug"/>
    <x v="2"/>
    <x v="1"/>
    <s v="1006-0"/>
    <x v="2"/>
    <x v="0"/>
    <s v="Retail"/>
    <n v="118"/>
    <n v="118"/>
  </r>
  <r>
    <n v="52566"/>
    <s v="Allure"/>
    <s v="Kory Cubbinelli"/>
    <d v="2023-08-17T00:00:00"/>
    <n v="8"/>
    <s v="08-Aug"/>
    <x v="2"/>
    <x v="1"/>
    <s v="1004-0"/>
    <x v="5"/>
    <x v="3"/>
    <s v="Online"/>
    <n v="82"/>
    <n v="59"/>
  </r>
  <r>
    <n v="52567"/>
    <s v="Wynn"/>
    <s v="Danell Spurnier"/>
    <d v="2023-08-17T00:00:00"/>
    <n v="8"/>
    <s v="08-Aug"/>
    <x v="2"/>
    <x v="1"/>
    <s v="1006-0"/>
    <x v="2"/>
    <x v="5"/>
    <s v="Online"/>
    <n v="52"/>
    <n v="52"/>
  </r>
  <r>
    <n v="52568"/>
    <s v="Aria Resort"/>
    <s v="Nydia Boreham"/>
    <d v="2023-08-18T00:00:00"/>
    <n v="8"/>
    <s v="08-Aug"/>
    <x v="2"/>
    <x v="1"/>
    <s v="1006-5"/>
    <x v="0"/>
    <x v="5"/>
    <s v="Online"/>
    <n v="55"/>
    <n v="55"/>
  </r>
  <r>
    <n v="52569"/>
    <s v="Tropicana"/>
    <s v="Wadsworth Dyet"/>
    <d v="2023-08-18T00:00:00"/>
    <n v="8"/>
    <s v="08-Aug"/>
    <x v="2"/>
    <x v="1"/>
    <s v="1003-4"/>
    <x v="8"/>
    <x v="2"/>
    <s v="Online"/>
    <n v="100"/>
    <n v="91"/>
  </r>
  <r>
    <n v="52570"/>
    <s v="New York-New York"/>
    <s v="Pacorro Vesque"/>
    <d v="2023-08-20T00:00:00"/>
    <n v="8"/>
    <s v="08-Aug"/>
    <x v="2"/>
    <x v="1"/>
    <s v="1007-4"/>
    <x v="6"/>
    <x v="1"/>
    <s v="Online"/>
    <n v="77"/>
    <n v="44"/>
  </r>
  <r>
    <n v="52571"/>
    <s v="The Venetian"/>
    <s v="Enrica Callear"/>
    <d v="2023-08-20T00:00:00"/>
    <n v="8"/>
    <s v="08-Aug"/>
    <x v="2"/>
    <x v="1"/>
    <s v="1002-0"/>
    <x v="7"/>
    <x v="2"/>
    <s v="Online"/>
    <n v="59"/>
    <n v="49"/>
  </r>
  <r>
    <n v="52572"/>
    <s v="Mandalay Bay"/>
    <s v="Rubin Flippelli"/>
    <d v="2023-08-21T00:00:00"/>
    <n v="8"/>
    <s v="08-Aug"/>
    <x v="2"/>
    <x v="1"/>
    <s v="1007-4"/>
    <x v="6"/>
    <x v="2"/>
    <s v="Online"/>
    <n v="117"/>
    <n v="101"/>
  </r>
  <r>
    <n v="52573"/>
    <s v="The Cosmopolitan"/>
    <s v="Mirelle Perrelle"/>
    <d v="2023-08-21T00:00:00"/>
    <n v="8"/>
    <s v="08-Aug"/>
    <x v="2"/>
    <x v="1"/>
    <s v="1005-0"/>
    <x v="9"/>
    <x v="5"/>
    <s v="Online"/>
    <n v="120"/>
    <n v="108"/>
  </r>
  <r>
    <n v="52574"/>
    <s v="The Venetian"/>
    <s v="Enrica Callear"/>
    <d v="2023-08-23T00:00:00"/>
    <n v="8"/>
    <s v="08-Aug"/>
    <x v="2"/>
    <x v="1"/>
    <s v="1004-5"/>
    <x v="10"/>
    <x v="2"/>
    <s v="Online"/>
    <n v="79"/>
    <n v="79"/>
  </r>
  <r>
    <n v="52575"/>
    <s v="Allure"/>
    <s v="Kory Cubbinelli"/>
    <d v="2023-08-23T00:00:00"/>
    <n v="8"/>
    <s v="08-Aug"/>
    <x v="2"/>
    <x v="1"/>
    <s v="1005-0"/>
    <x v="9"/>
    <x v="5"/>
    <s v="Online"/>
    <n v="75"/>
    <n v="50"/>
  </r>
  <r>
    <n v="52576"/>
    <s v="Aria Resort"/>
    <s v="Nydia Boreham"/>
    <d v="2023-08-24T00:00:00"/>
    <n v="8"/>
    <s v="08-Aug"/>
    <x v="2"/>
    <x v="1"/>
    <s v="1004-5"/>
    <x v="10"/>
    <x v="5"/>
    <s v="Retail"/>
    <n v="26"/>
    <n v="26"/>
  </r>
  <r>
    <n v="52577"/>
    <s v="Tropicana"/>
    <s v="Wadsworth Dyet"/>
    <d v="2023-08-24T00:00:00"/>
    <n v="8"/>
    <s v="08-Aug"/>
    <x v="2"/>
    <x v="1"/>
    <s v="1003-4"/>
    <x v="8"/>
    <x v="1"/>
    <s v="Online"/>
    <n v="71"/>
    <n v="30"/>
  </r>
  <r>
    <n v="52578"/>
    <s v="Wynn"/>
    <s v="Danell Spurnier"/>
    <d v="2023-08-26T00:00:00"/>
    <n v="8"/>
    <s v="08-Aug"/>
    <x v="2"/>
    <x v="1"/>
    <s v="1003-4"/>
    <x v="8"/>
    <x v="3"/>
    <s v="Direct"/>
    <n v="79"/>
    <n v="60"/>
  </r>
  <r>
    <n v="52579"/>
    <s v="The Cosmopolitan"/>
    <s v="Mirelle Perrelle"/>
    <d v="2023-08-26T00:00:00"/>
    <n v="8"/>
    <s v="08-Aug"/>
    <x v="2"/>
    <x v="1"/>
    <s v="1006-5"/>
    <x v="0"/>
    <x v="1"/>
    <s v="Online"/>
    <n v="85"/>
    <n v="50"/>
  </r>
  <r>
    <n v="52580"/>
    <s v="MGM Grand"/>
    <s v="Rodolfo Richings"/>
    <d v="2023-08-26T00:00:00"/>
    <n v="8"/>
    <s v="08-Aug"/>
    <x v="2"/>
    <x v="1"/>
    <s v="1006-0"/>
    <x v="2"/>
    <x v="1"/>
    <s v="Direct"/>
    <n v="170"/>
    <n v="100"/>
  </r>
  <r>
    <n v="52581"/>
    <s v="Planet Hollywood"/>
    <s v="Reece McCorkell"/>
    <d v="2023-08-26T00:00:00"/>
    <n v="8"/>
    <s v="08-Aug"/>
    <x v="2"/>
    <x v="1"/>
    <s v="1002-0"/>
    <x v="7"/>
    <x v="1"/>
    <s v="Retail"/>
    <n v="146"/>
    <n v="76"/>
  </r>
  <r>
    <n v="52582"/>
    <s v="Bellagio"/>
    <s v="Shelden McAster"/>
    <d v="2023-08-29T00:00:00"/>
    <n v="8"/>
    <s v="08-Aug"/>
    <x v="2"/>
    <x v="1"/>
    <s v="1001-0"/>
    <x v="1"/>
    <x v="1"/>
    <s v="Online"/>
    <n v="219"/>
    <n v="89"/>
  </r>
  <r>
    <n v="52583"/>
    <s v="Mandalay Bay"/>
    <s v="Rubin Flippelli"/>
    <d v="2023-08-30T00:00:00"/>
    <n v="8"/>
    <s v="08-Aug"/>
    <x v="2"/>
    <x v="1"/>
    <s v="1002-0"/>
    <x v="7"/>
    <x v="1"/>
    <s v="Online"/>
    <n v="70"/>
    <n v="40"/>
  </r>
  <r>
    <n v="52584"/>
    <s v="New York-New York"/>
    <s v="Pacorro Vesque"/>
    <d v="2023-08-30T00:00:00"/>
    <n v="8"/>
    <s v="08-Aug"/>
    <x v="2"/>
    <x v="1"/>
    <s v="1003-4"/>
    <x v="8"/>
    <x v="4"/>
    <s v="Online"/>
    <n v="31"/>
    <n v="30"/>
  </r>
  <r>
    <n v="52585"/>
    <s v="Allure"/>
    <s v="Gottfried Dufton"/>
    <d v="2023-08-31T00:00:00"/>
    <n v="8"/>
    <s v="08-Aug"/>
    <x v="2"/>
    <x v="1"/>
    <s v="1003-4"/>
    <x v="8"/>
    <x v="1"/>
    <s v="Online"/>
    <n v="163"/>
    <n v="63"/>
  </r>
  <r>
    <n v="52586"/>
    <s v="The Cosmopolitan"/>
    <s v="Mirelle Perrelle"/>
    <d v="2023-09-01T00:00:00"/>
    <n v="9"/>
    <s v="09-Sep"/>
    <x v="2"/>
    <x v="1"/>
    <s v="1002-0"/>
    <x v="7"/>
    <x v="3"/>
    <s v="Direct"/>
    <n v="39"/>
    <n v="32"/>
  </r>
  <r>
    <n v="52587"/>
    <s v="Wynn"/>
    <s v="Danell Spurnier"/>
    <d v="2023-09-02T00:00:00"/>
    <n v="9"/>
    <s v="09-Sep"/>
    <x v="2"/>
    <x v="1"/>
    <s v="1004-0"/>
    <x v="5"/>
    <x v="1"/>
    <s v="Online"/>
    <n v="156"/>
    <n v="71"/>
  </r>
  <r>
    <n v="52588"/>
    <s v="Encore"/>
    <s v="Britney Josowitz"/>
    <d v="2023-09-02T00:00:00"/>
    <n v="9"/>
    <s v="09-Sep"/>
    <x v="2"/>
    <x v="1"/>
    <s v="1004-5"/>
    <x v="10"/>
    <x v="5"/>
    <s v="Online"/>
    <n v="131"/>
    <n v="131"/>
  </r>
  <r>
    <n v="52589"/>
    <s v="Allure"/>
    <s v="Kory Cubbinelli"/>
    <d v="2023-09-02T00:00:00"/>
    <n v="9"/>
    <s v="09-Sep"/>
    <x v="2"/>
    <x v="1"/>
    <s v="1006-0"/>
    <x v="2"/>
    <x v="4"/>
    <s v="Online"/>
    <n v="138"/>
    <n v="138"/>
  </r>
  <r>
    <n v="52590"/>
    <s v="Caesars Palace"/>
    <s v="Yetta Klulisek"/>
    <d v="2023-09-02T00:00:00"/>
    <n v="9"/>
    <s v="09-Sep"/>
    <x v="2"/>
    <x v="1"/>
    <s v="1003-4"/>
    <x v="8"/>
    <x v="0"/>
    <s v="Online"/>
    <n v="117"/>
    <n v="89"/>
  </r>
  <r>
    <n v="52591"/>
    <s v="MGM Grand"/>
    <s v="Rodolfo Richings"/>
    <d v="2023-09-03T00:00:00"/>
    <n v="9"/>
    <s v="09-Sep"/>
    <x v="2"/>
    <x v="1"/>
    <s v="1007-4"/>
    <x v="6"/>
    <x v="3"/>
    <s v="Retail"/>
    <n v="147"/>
    <n v="109"/>
  </r>
  <r>
    <n v="52592"/>
    <s v="Encore"/>
    <s v="Britney Josowitz"/>
    <d v="2023-09-03T00:00:00"/>
    <n v="9"/>
    <s v="09-Sep"/>
    <x v="2"/>
    <x v="1"/>
    <s v="1003-4"/>
    <x v="8"/>
    <x v="4"/>
    <s v="Online"/>
    <n v="96"/>
    <n v="66"/>
  </r>
  <r>
    <n v="52593"/>
    <s v="M Resort"/>
    <s v="Virgie O' Mullan"/>
    <d v="2023-09-04T00:00:00"/>
    <n v="9"/>
    <s v="09-Sep"/>
    <x v="2"/>
    <x v="1"/>
    <s v="1002-0"/>
    <x v="7"/>
    <x v="2"/>
    <s v="Online"/>
    <n v="126"/>
    <n v="113"/>
  </r>
  <r>
    <n v="52594"/>
    <s v="The Venetian"/>
    <s v="Enrica Callear"/>
    <d v="2023-09-07T00:00:00"/>
    <n v="9"/>
    <s v="09-Sep"/>
    <x v="2"/>
    <x v="1"/>
    <s v="1004-0"/>
    <x v="5"/>
    <x v="4"/>
    <s v="Online"/>
    <n v="24"/>
    <n v="22"/>
  </r>
  <r>
    <n v="52595"/>
    <s v="Aria Resort"/>
    <s v="Nydia Boreham"/>
    <d v="2023-09-07T00:00:00"/>
    <n v="9"/>
    <s v="09-Sep"/>
    <x v="2"/>
    <x v="1"/>
    <s v="1007-0"/>
    <x v="4"/>
    <x v="0"/>
    <s v="Online"/>
    <n v="80"/>
    <n v="68"/>
  </r>
  <r>
    <n v="52596"/>
    <s v="The Palazzo"/>
    <s v="Derek Tristram"/>
    <d v="2023-09-07T00:00:00"/>
    <n v="9"/>
    <s v="09-Sep"/>
    <x v="2"/>
    <x v="1"/>
    <s v="1007-4"/>
    <x v="6"/>
    <x v="3"/>
    <s v="Online"/>
    <n v="21"/>
    <n v="16"/>
  </r>
  <r>
    <n v="52597"/>
    <s v="Planet Hollywood"/>
    <s v="Reece McCorkell"/>
    <d v="2023-09-07T00:00:00"/>
    <n v="9"/>
    <s v="09-Sep"/>
    <x v="2"/>
    <x v="1"/>
    <s v="1005-0"/>
    <x v="9"/>
    <x v="0"/>
    <s v="Online"/>
    <n v="79"/>
    <n v="65"/>
  </r>
  <r>
    <n v="52598"/>
    <s v="Bellagio"/>
    <s v="Barnard Fausch"/>
    <d v="2023-09-08T00:00:00"/>
    <n v="9"/>
    <s v="09-Sep"/>
    <x v="2"/>
    <x v="1"/>
    <s v="1003-4"/>
    <x v="8"/>
    <x v="3"/>
    <s v="Retail"/>
    <n v="98"/>
    <n v="79"/>
  </r>
  <r>
    <n v="52599"/>
    <s v="Aria Resort"/>
    <s v="Nydia Boreham"/>
    <d v="2023-09-10T00:00:00"/>
    <n v="9"/>
    <s v="09-Sep"/>
    <x v="2"/>
    <x v="1"/>
    <s v="1004-0"/>
    <x v="5"/>
    <x v="5"/>
    <s v="Retail"/>
    <n v="43"/>
    <n v="30"/>
  </r>
  <r>
    <n v="52600"/>
    <s v="Tropicana"/>
    <s v="Wadsworth Dyet"/>
    <d v="2023-09-10T00:00:00"/>
    <n v="9"/>
    <s v="09-Sep"/>
    <x v="2"/>
    <x v="1"/>
    <s v="1004-5"/>
    <x v="10"/>
    <x v="2"/>
    <s v="Online"/>
    <n v="63"/>
    <n v="63"/>
  </r>
  <r>
    <n v="52601"/>
    <s v="The Palazzo"/>
    <s v="Derek Tristram"/>
    <d v="2023-09-10T00:00:00"/>
    <n v="9"/>
    <s v="09-Sep"/>
    <x v="2"/>
    <x v="1"/>
    <s v="1005-0"/>
    <x v="9"/>
    <x v="3"/>
    <s v="Online"/>
    <n v="58"/>
    <n v="50"/>
  </r>
  <r>
    <n v="52602"/>
    <s v="Wynn"/>
    <s v="Danell Spurnier"/>
    <d v="2023-09-12T00:00:00"/>
    <n v="9"/>
    <s v="09-Sep"/>
    <x v="2"/>
    <x v="1"/>
    <s v="1004-0"/>
    <x v="5"/>
    <x v="0"/>
    <s v="Direct"/>
    <n v="23"/>
    <n v="17"/>
  </r>
  <r>
    <n v="52603"/>
    <s v="MGM Grand"/>
    <s v="Rodolfo Richings"/>
    <d v="2023-09-12T00:00:00"/>
    <n v="9"/>
    <s v="09-Sep"/>
    <x v="2"/>
    <x v="1"/>
    <s v="1007-0"/>
    <x v="4"/>
    <x v="2"/>
    <s v="Retail"/>
    <n v="34"/>
    <n v="27"/>
  </r>
  <r>
    <n v="52604"/>
    <s v="Bellagio"/>
    <s v="Shelden McAster"/>
    <d v="2023-09-13T00:00:00"/>
    <n v="9"/>
    <s v="09-Sep"/>
    <x v="2"/>
    <x v="1"/>
    <s v="1001-0"/>
    <x v="1"/>
    <x v="1"/>
    <s v="Direct"/>
    <n v="131"/>
    <n v="76"/>
  </r>
  <r>
    <n v="52605"/>
    <s v="Bellagio"/>
    <s v="Barnard Fausch"/>
    <d v="2023-09-13T00:00:00"/>
    <n v="9"/>
    <s v="09-Sep"/>
    <x v="2"/>
    <x v="1"/>
    <s v="1005-0"/>
    <x v="9"/>
    <x v="3"/>
    <s v="Retail"/>
    <n v="109"/>
    <n v="93"/>
  </r>
  <r>
    <n v="52606"/>
    <s v="Wynn"/>
    <s v="Danell Spurnier"/>
    <d v="2023-09-13T00:00:00"/>
    <n v="9"/>
    <s v="09-Sep"/>
    <x v="2"/>
    <x v="1"/>
    <s v="1003-0"/>
    <x v="3"/>
    <x v="0"/>
    <s v="Retail"/>
    <n v="24"/>
    <n v="24"/>
  </r>
  <r>
    <n v="52607"/>
    <s v="Planet Hollywood"/>
    <s v="Reece McCorkell"/>
    <d v="2023-09-14T00:00:00"/>
    <n v="9"/>
    <s v="09-Sep"/>
    <x v="2"/>
    <x v="1"/>
    <s v="1006-0"/>
    <x v="2"/>
    <x v="3"/>
    <s v="Retail"/>
    <n v="110"/>
    <n v="110"/>
  </r>
  <r>
    <n v="52608"/>
    <s v="MGM Grand"/>
    <s v="Malynda Pawels"/>
    <d v="2023-09-14T00:00:00"/>
    <n v="9"/>
    <s v="09-Sep"/>
    <x v="2"/>
    <x v="1"/>
    <s v="1003-0"/>
    <x v="3"/>
    <x v="5"/>
    <s v="Online"/>
    <n v="68"/>
    <n v="68"/>
  </r>
  <r>
    <n v="52609"/>
    <s v="MGM Grand"/>
    <s v="Rodolfo Richings"/>
    <d v="2023-09-15T00:00:00"/>
    <n v="9"/>
    <s v="09-Sep"/>
    <x v="2"/>
    <x v="1"/>
    <s v="1006-5"/>
    <x v="0"/>
    <x v="2"/>
    <s v="Retail"/>
    <n v="125"/>
    <n v="125"/>
  </r>
  <r>
    <n v="52610"/>
    <s v="Bellagio"/>
    <s v="Barnard Fausch"/>
    <d v="2023-09-15T00:00:00"/>
    <n v="9"/>
    <s v="09-Sep"/>
    <x v="2"/>
    <x v="1"/>
    <s v="1006-0"/>
    <x v="2"/>
    <x v="0"/>
    <s v="Online"/>
    <n v="111"/>
    <n v="111"/>
  </r>
  <r>
    <n v="52611"/>
    <s v="Tropicana"/>
    <s v="Wadsworth Dyet"/>
    <d v="2023-09-17T00:00:00"/>
    <n v="9"/>
    <s v="09-Sep"/>
    <x v="2"/>
    <x v="1"/>
    <s v="1003-4"/>
    <x v="8"/>
    <x v="1"/>
    <s v="Retail"/>
    <n v="218"/>
    <n v="102"/>
  </r>
  <r>
    <n v="52612"/>
    <s v="The Cosmopolitan"/>
    <s v="Mirelle Perrelle"/>
    <d v="2023-09-17T00:00:00"/>
    <n v="9"/>
    <s v="09-Sep"/>
    <x v="2"/>
    <x v="1"/>
    <s v="1006-0"/>
    <x v="2"/>
    <x v="1"/>
    <s v="Online"/>
    <n v="83"/>
    <n v="49"/>
  </r>
  <r>
    <n v="52613"/>
    <s v="The Cosmopolitan"/>
    <s v="Mirelle Perrelle"/>
    <d v="2023-09-19T00:00:00"/>
    <n v="9"/>
    <s v="09-Sep"/>
    <x v="2"/>
    <x v="1"/>
    <s v="1004-0"/>
    <x v="5"/>
    <x v="4"/>
    <s v="Online"/>
    <n v="70"/>
    <n v="50"/>
  </r>
  <r>
    <n v="52614"/>
    <s v="M Resort"/>
    <s v="Virgie O' Mullan"/>
    <d v="2023-09-19T00:00:00"/>
    <n v="9"/>
    <s v="09-Sep"/>
    <x v="2"/>
    <x v="1"/>
    <s v="1001-0"/>
    <x v="1"/>
    <x v="3"/>
    <s v="Retail"/>
    <n v="103"/>
    <n v="69"/>
  </r>
  <r>
    <n v="52615"/>
    <s v="New York-New York"/>
    <s v="Pacorro Vesque"/>
    <d v="2023-09-20T00:00:00"/>
    <n v="9"/>
    <s v="09-Sep"/>
    <x v="2"/>
    <x v="1"/>
    <s v="1007-4"/>
    <x v="6"/>
    <x v="2"/>
    <s v="Online"/>
    <n v="118"/>
    <n v="84"/>
  </r>
  <r>
    <n v="52616"/>
    <s v="Caesars Palace"/>
    <s v="Yetta Klulisek"/>
    <d v="2023-09-20T00:00:00"/>
    <n v="9"/>
    <s v="09-Sep"/>
    <x v="2"/>
    <x v="1"/>
    <s v="1003-0"/>
    <x v="3"/>
    <x v="1"/>
    <s v="Online"/>
    <n v="53"/>
    <n v="31"/>
  </r>
  <r>
    <n v="52617"/>
    <s v="Allure"/>
    <s v="Gottfried Dufton"/>
    <d v="2023-09-20T00:00:00"/>
    <n v="9"/>
    <s v="09-Sep"/>
    <x v="2"/>
    <x v="1"/>
    <s v="1004-0"/>
    <x v="5"/>
    <x v="4"/>
    <s v="Online"/>
    <n v="79"/>
    <n v="63"/>
  </r>
  <r>
    <n v="52618"/>
    <s v="Allure"/>
    <s v="Gottfried Dufton"/>
    <d v="2023-09-21T00:00:00"/>
    <n v="9"/>
    <s v="09-Sep"/>
    <x v="2"/>
    <x v="1"/>
    <s v="1007-4"/>
    <x v="6"/>
    <x v="4"/>
    <s v="Online"/>
    <n v="61"/>
    <n v="56"/>
  </r>
  <r>
    <n v="52619"/>
    <s v="Bellagio"/>
    <s v="Shelden McAster"/>
    <d v="2023-09-21T00:00:00"/>
    <n v="9"/>
    <s v="09-Sep"/>
    <x v="2"/>
    <x v="1"/>
    <s v="1006-0"/>
    <x v="2"/>
    <x v="1"/>
    <s v="Online"/>
    <n v="206"/>
    <n v="121"/>
  </r>
  <r>
    <n v="52620"/>
    <s v="Aria Resort"/>
    <s v="Nydia Boreham"/>
    <d v="2023-09-24T00:00:00"/>
    <n v="9"/>
    <s v="09-Sep"/>
    <x v="2"/>
    <x v="1"/>
    <s v="1006-5"/>
    <x v="0"/>
    <x v="4"/>
    <s v="Retail"/>
    <n v="24"/>
    <n v="24"/>
  </r>
  <r>
    <n v="52621"/>
    <s v="Planet Hollywood"/>
    <s v="Reece McCorkell"/>
    <d v="2023-09-24T00:00:00"/>
    <n v="9"/>
    <s v="09-Sep"/>
    <x v="2"/>
    <x v="1"/>
    <s v="1001-0"/>
    <x v="1"/>
    <x v="0"/>
    <s v="Online"/>
    <n v="68"/>
    <n v="46"/>
  </r>
  <r>
    <n v="52622"/>
    <s v="Mandalay Bay"/>
    <s v="Rubin Flippelli"/>
    <d v="2023-09-24T00:00:00"/>
    <n v="9"/>
    <s v="09-Sep"/>
    <x v="2"/>
    <x v="1"/>
    <s v="1006-5"/>
    <x v="0"/>
    <x v="5"/>
    <s v="Online"/>
    <n v="76"/>
    <n v="76"/>
  </r>
  <r>
    <n v="52623"/>
    <s v="Allure"/>
    <s v="Kory Cubbinelli"/>
    <d v="2023-09-26T00:00:00"/>
    <n v="9"/>
    <s v="09-Sep"/>
    <x v="2"/>
    <x v="1"/>
    <s v="1005-0"/>
    <x v="9"/>
    <x v="3"/>
    <s v="Online"/>
    <n v="95"/>
    <n v="93"/>
  </r>
  <r>
    <n v="52624"/>
    <s v="The Venetian"/>
    <s v="Enrica Callear"/>
    <d v="2023-09-26T00:00:00"/>
    <n v="9"/>
    <s v="09-Sep"/>
    <x v="2"/>
    <x v="1"/>
    <s v="1006-5"/>
    <x v="0"/>
    <x v="5"/>
    <s v="Retail"/>
    <n v="110"/>
    <n v="110"/>
  </r>
  <r>
    <n v="52625"/>
    <s v="Mandalay Bay"/>
    <s v="Rubin Flippelli"/>
    <d v="2023-09-27T00:00:00"/>
    <n v="9"/>
    <s v="09-Sep"/>
    <x v="2"/>
    <x v="1"/>
    <s v="1007-4"/>
    <x v="6"/>
    <x v="2"/>
    <s v="Retail"/>
    <n v="123"/>
    <n v="106"/>
  </r>
  <r>
    <n v="52626"/>
    <s v="Allure"/>
    <s v="Gottfried Dufton"/>
    <d v="2023-09-28T00:00:00"/>
    <n v="9"/>
    <s v="09-Sep"/>
    <x v="2"/>
    <x v="1"/>
    <s v="1007-4"/>
    <x v="6"/>
    <x v="4"/>
    <s v="Online"/>
    <n v="40"/>
    <n v="37"/>
  </r>
  <r>
    <n v="52627"/>
    <s v="Wynn"/>
    <s v="Danell Spurnier"/>
    <d v="2023-09-28T00:00:00"/>
    <n v="9"/>
    <s v="09-Sep"/>
    <x v="2"/>
    <x v="1"/>
    <s v="1007-4"/>
    <x v="6"/>
    <x v="3"/>
    <s v="Online"/>
    <n v="46"/>
    <n v="41"/>
  </r>
  <r>
    <n v="52628"/>
    <s v="Wynn"/>
    <s v="Danell Spurnier"/>
    <d v="2023-09-28T00:00:00"/>
    <n v="9"/>
    <s v="09-Sep"/>
    <x v="2"/>
    <x v="1"/>
    <s v="1004-0"/>
    <x v="5"/>
    <x v="1"/>
    <s v="Direct"/>
    <n v="39"/>
    <n v="19"/>
  </r>
  <r>
    <n v="52629"/>
    <s v="MGM Grand"/>
    <s v="Rodolfo Richings"/>
    <d v="2023-09-29T00:00:00"/>
    <n v="9"/>
    <s v="09-Sep"/>
    <x v="2"/>
    <x v="1"/>
    <s v="1004-0"/>
    <x v="5"/>
    <x v="1"/>
    <s v="Retail"/>
    <n v="192"/>
    <n v="98"/>
  </r>
  <r>
    <n v="52630"/>
    <s v="The Palazzo"/>
    <s v="Derek Tristram"/>
    <d v="2023-09-29T00:00:00"/>
    <n v="9"/>
    <s v="09-Sep"/>
    <x v="2"/>
    <x v="1"/>
    <s v="1007-0"/>
    <x v="4"/>
    <x v="3"/>
    <s v="Online"/>
    <n v="71"/>
    <n v="60"/>
  </r>
  <r>
    <n v="52631"/>
    <s v="Planet Hollywood"/>
    <s v="Reece McCorkell"/>
    <d v="2023-09-30T00:00:00"/>
    <n v="9"/>
    <s v="09-Sep"/>
    <x v="2"/>
    <x v="1"/>
    <s v="1001-0"/>
    <x v="1"/>
    <x v="5"/>
    <s v="Online"/>
    <n v="33"/>
    <n v="21"/>
  </r>
  <r>
    <n v="52632"/>
    <s v="M Resort"/>
    <s v="Virgie O' Mullan"/>
    <d v="2023-10-01T00:00:00"/>
    <n v="10"/>
    <s v="10-Oct"/>
    <x v="3"/>
    <x v="1"/>
    <s v="1006-0"/>
    <x v="2"/>
    <x v="2"/>
    <s v="Online"/>
    <n v="102"/>
    <n v="102"/>
  </r>
  <r>
    <n v="52633"/>
    <s v="Planet Hollywood"/>
    <s v="Reece McCorkell"/>
    <d v="2023-10-01T00:00:00"/>
    <n v="10"/>
    <s v="10-Oct"/>
    <x v="3"/>
    <x v="1"/>
    <s v="1006-0"/>
    <x v="2"/>
    <x v="3"/>
    <s v="Online"/>
    <n v="92"/>
    <n v="92"/>
  </r>
  <r>
    <n v="52634"/>
    <s v="The Palazzo"/>
    <s v="Derek Tristram"/>
    <d v="2023-10-01T00:00:00"/>
    <n v="10"/>
    <s v="10-Oct"/>
    <x v="3"/>
    <x v="1"/>
    <s v="1002-0"/>
    <x v="7"/>
    <x v="1"/>
    <s v="Online"/>
    <n v="168"/>
    <n v="89"/>
  </r>
  <r>
    <n v="52635"/>
    <s v="The Cosmopolitan"/>
    <s v="Mirelle Perrelle"/>
    <d v="2023-10-02T00:00:00"/>
    <n v="10"/>
    <s v="10-Oct"/>
    <x v="3"/>
    <x v="1"/>
    <s v="1001-0"/>
    <x v="1"/>
    <x v="0"/>
    <s v="Online"/>
    <n v="116"/>
    <n v="92"/>
  </r>
  <r>
    <n v="52636"/>
    <s v="Aria Resort"/>
    <s v="Nydia Boreham"/>
    <d v="2023-10-04T00:00:00"/>
    <n v="10"/>
    <s v="10-Oct"/>
    <x v="3"/>
    <x v="1"/>
    <s v="1003-0"/>
    <x v="3"/>
    <x v="1"/>
    <s v="Retail"/>
    <n v="194"/>
    <n v="114"/>
  </r>
  <r>
    <n v="52637"/>
    <s v="The Cosmopolitan"/>
    <s v="Mirelle Perrelle"/>
    <d v="2023-10-05T00:00:00"/>
    <n v="10"/>
    <s v="10-Oct"/>
    <x v="3"/>
    <x v="1"/>
    <s v="1004-0"/>
    <x v="5"/>
    <x v="0"/>
    <s v="Online"/>
    <n v="134"/>
    <n v="105"/>
  </r>
  <r>
    <n v="52638"/>
    <s v="M Resort"/>
    <s v="Virgie O' Mullan"/>
    <d v="2023-10-05T00:00:00"/>
    <n v="10"/>
    <s v="10-Oct"/>
    <x v="3"/>
    <x v="1"/>
    <s v="1003-4"/>
    <x v="8"/>
    <x v="1"/>
    <s v="Online"/>
    <n v="145"/>
    <n v="82"/>
  </r>
  <r>
    <n v="52639"/>
    <s v="MGM Grand"/>
    <s v="Malynda Pawels"/>
    <d v="2023-10-05T00:00:00"/>
    <n v="10"/>
    <s v="10-Oct"/>
    <x v="3"/>
    <x v="1"/>
    <s v="1003-0"/>
    <x v="3"/>
    <x v="2"/>
    <s v="Online"/>
    <n v="38"/>
    <n v="38"/>
  </r>
  <r>
    <n v="52640"/>
    <s v="The Palazzo"/>
    <s v="Derek Tristram"/>
    <d v="2023-10-06T00:00:00"/>
    <n v="10"/>
    <s v="10-Oct"/>
    <x v="3"/>
    <x v="1"/>
    <s v="1004-0"/>
    <x v="5"/>
    <x v="0"/>
    <s v="Online"/>
    <n v="119"/>
    <n v="92"/>
  </r>
  <r>
    <n v="52641"/>
    <s v="The Palazzo"/>
    <s v="Derek Tristram"/>
    <d v="2023-10-06T00:00:00"/>
    <n v="10"/>
    <s v="10-Oct"/>
    <x v="3"/>
    <x v="1"/>
    <s v="1006-0"/>
    <x v="2"/>
    <x v="3"/>
    <s v="Online"/>
    <n v="41"/>
    <n v="41"/>
  </r>
  <r>
    <n v="52642"/>
    <s v="Aria Resort"/>
    <s v="Nydia Boreham"/>
    <d v="2023-10-07T00:00:00"/>
    <n v="10"/>
    <s v="10-Oct"/>
    <x v="3"/>
    <x v="1"/>
    <s v="1004-5"/>
    <x v="10"/>
    <x v="5"/>
    <s v="Online"/>
    <n v="98"/>
    <n v="98"/>
  </r>
  <r>
    <n v="52643"/>
    <s v="Encore"/>
    <s v="Britney Josowitz"/>
    <d v="2023-10-08T00:00:00"/>
    <n v="10"/>
    <s v="10-Oct"/>
    <x v="3"/>
    <x v="1"/>
    <s v="1003-0"/>
    <x v="3"/>
    <x v="0"/>
    <s v="Online"/>
    <n v="90"/>
    <n v="90"/>
  </r>
  <r>
    <n v="52644"/>
    <s v="The Palazzo"/>
    <s v="Derek Tristram"/>
    <d v="2023-10-09T00:00:00"/>
    <n v="10"/>
    <s v="10-Oct"/>
    <x v="3"/>
    <x v="1"/>
    <s v="1004-5"/>
    <x v="10"/>
    <x v="2"/>
    <s v="Retail"/>
    <n v="105"/>
    <n v="105"/>
  </r>
  <r>
    <n v="52645"/>
    <s v="The Palazzo"/>
    <s v="Derek Tristram"/>
    <d v="2023-10-10T00:00:00"/>
    <n v="10"/>
    <s v="10-Oct"/>
    <x v="3"/>
    <x v="1"/>
    <s v="1006-5"/>
    <x v="0"/>
    <x v="1"/>
    <s v="Direct"/>
    <n v="41"/>
    <n v="24"/>
  </r>
  <r>
    <n v="52646"/>
    <s v="Aria Resort"/>
    <s v="Nydia Boreham"/>
    <d v="2023-10-11T00:00:00"/>
    <n v="10"/>
    <s v="10-Oct"/>
    <x v="3"/>
    <x v="1"/>
    <s v="1002-0"/>
    <x v="7"/>
    <x v="2"/>
    <s v="Retail"/>
    <n v="22"/>
    <n v="19"/>
  </r>
  <r>
    <n v="52647"/>
    <s v="Wynn"/>
    <s v="Danell Spurnier"/>
    <d v="2023-10-11T00:00:00"/>
    <n v="10"/>
    <s v="10-Oct"/>
    <x v="3"/>
    <x v="1"/>
    <s v="1007-0"/>
    <x v="4"/>
    <x v="1"/>
    <s v="Retail"/>
    <n v="112"/>
    <n v="62"/>
  </r>
  <r>
    <n v="52648"/>
    <s v="Bellagio"/>
    <s v="Barnard Fausch"/>
    <d v="2023-10-12T00:00:00"/>
    <n v="10"/>
    <s v="10-Oct"/>
    <x v="3"/>
    <x v="1"/>
    <s v="1004-5"/>
    <x v="10"/>
    <x v="5"/>
    <s v="Online"/>
    <n v="41"/>
    <n v="41"/>
  </r>
  <r>
    <n v="52649"/>
    <s v="The Palazzo"/>
    <s v="Derek Tristram"/>
    <d v="2023-10-12T00:00:00"/>
    <n v="10"/>
    <s v="10-Oct"/>
    <x v="3"/>
    <x v="1"/>
    <s v="1006-0"/>
    <x v="2"/>
    <x v="1"/>
    <s v="Online"/>
    <n v="248"/>
    <n v="146"/>
  </r>
  <r>
    <n v="52650"/>
    <s v="Tropicana"/>
    <s v="Wadsworth Dyet"/>
    <d v="2023-10-13T00:00:00"/>
    <n v="10"/>
    <s v="10-Oct"/>
    <x v="3"/>
    <x v="1"/>
    <s v="1006-5"/>
    <x v="0"/>
    <x v="3"/>
    <s v="Retail"/>
    <n v="79"/>
    <n v="79"/>
  </r>
  <r>
    <n v="52651"/>
    <s v="M Resort"/>
    <s v="Virgie O' Mullan"/>
    <d v="2023-10-13T00:00:00"/>
    <n v="10"/>
    <s v="10-Oct"/>
    <x v="3"/>
    <x v="1"/>
    <s v="1007-0"/>
    <x v="4"/>
    <x v="3"/>
    <s v="Online"/>
    <n v="59"/>
    <n v="47"/>
  </r>
  <r>
    <n v="52652"/>
    <s v="Mandalay Bay"/>
    <s v="Rubin Flippelli"/>
    <d v="2023-10-13T00:00:00"/>
    <n v="10"/>
    <s v="10-Oct"/>
    <x v="3"/>
    <x v="1"/>
    <s v="1004-0"/>
    <x v="5"/>
    <x v="5"/>
    <s v="Retail"/>
    <n v="102"/>
    <n v="78"/>
  </r>
  <r>
    <n v="52653"/>
    <s v="M Resort"/>
    <s v="Virgie O' Mullan"/>
    <d v="2023-10-13T00:00:00"/>
    <n v="10"/>
    <s v="10-Oct"/>
    <x v="3"/>
    <x v="1"/>
    <s v="1002-0"/>
    <x v="7"/>
    <x v="2"/>
    <s v="Online"/>
    <n v="30"/>
    <n v="23"/>
  </r>
  <r>
    <n v="52654"/>
    <s v="New York-New York"/>
    <s v="Pacorro Vesque"/>
    <d v="2023-10-15T00:00:00"/>
    <n v="10"/>
    <s v="10-Oct"/>
    <x v="3"/>
    <x v="1"/>
    <s v="1003-0"/>
    <x v="3"/>
    <x v="2"/>
    <s v="Online"/>
    <n v="55"/>
    <n v="55"/>
  </r>
  <r>
    <n v="52655"/>
    <s v="Caesars Palace"/>
    <s v="Yetta Klulisek"/>
    <d v="2023-10-15T00:00:00"/>
    <n v="10"/>
    <s v="10-Oct"/>
    <x v="3"/>
    <x v="1"/>
    <s v="1004-5"/>
    <x v="10"/>
    <x v="0"/>
    <s v="Online"/>
    <n v="111"/>
    <n v="111"/>
  </r>
  <r>
    <n v="52656"/>
    <s v="Wynn"/>
    <s v="Danell Spurnier"/>
    <d v="2023-10-16T00:00:00"/>
    <n v="10"/>
    <s v="10-Oct"/>
    <x v="3"/>
    <x v="1"/>
    <s v="1003-0"/>
    <x v="3"/>
    <x v="1"/>
    <s v="Online"/>
    <n v="221"/>
    <n v="130"/>
  </r>
  <r>
    <n v="52657"/>
    <s v="Bellagio"/>
    <s v="Barnard Fausch"/>
    <d v="2023-10-16T00:00:00"/>
    <n v="10"/>
    <s v="10-Oct"/>
    <x v="3"/>
    <x v="1"/>
    <s v="1004-0"/>
    <x v="5"/>
    <x v="3"/>
    <s v="Retail"/>
    <n v="90"/>
    <n v="65"/>
  </r>
  <r>
    <n v="52658"/>
    <s v="MGM Grand"/>
    <s v="Malynda Pawels"/>
    <d v="2023-10-18T00:00:00"/>
    <n v="10"/>
    <s v="10-Oct"/>
    <x v="3"/>
    <x v="1"/>
    <s v="1007-0"/>
    <x v="4"/>
    <x v="4"/>
    <s v="Online"/>
    <n v="109"/>
    <n v="104"/>
  </r>
  <r>
    <n v="52659"/>
    <s v="M Resort"/>
    <s v="Virgie O' Mullan"/>
    <d v="2023-10-18T00:00:00"/>
    <n v="10"/>
    <s v="10-Oct"/>
    <x v="3"/>
    <x v="1"/>
    <s v="1006-0"/>
    <x v="2"/>
    <x v="4"/>
    <s v="Online"/>
    <n v="87"/>
    <n v="87"/>
  </r>
  <r>
    <n v="52660"/>
    <s v="Encore"/>
    <s v="Britney Josowitz"/>
    <d v="2023-10-19T00:00:00"/>
    <n v="10"/>
    <s v="10-Oct"/>
    <x v="3"/>
    <x v="1"/>
    <s v="1003-4"/>
    <x v="8"/>
    <x v="2"/>
    <s v="Online"/>
    <n v="90"/>
    <n v="60"/>
  </r>
  <r>
    <n v="52661"/>
    <s v="MGM Grand"/>
    <s v="Malynda Pawels"/>
    <d v="2023-10-20T00:00:00"/>
    <n v="10"/>
    <s v="10-Oct"/>
    <x v="3"/>
    <x v="1"/>
    <s v="1004-5"/>
    <x v="10"/>
    <x v="2"/>
    <s v="Retail"/>
    <n v="121"/>
    <n v="121"/>
  </r>
  <r>
    <n v="52662"/>
    <s v="The Cosmopolitan"/>
    <s v="Mirelle Perrelle"/>
    <d v="2023-10-21T00:00:00"/>
    <n v="10"/>
    <s v="10-Oct"/>
    <x v="3"/>
    <x v="1"/>
    <s v="1003-4"/>
    <x v="8"/>
    <x v="3"/>
    <s v="Online"/>
    <n v="117"/>
    <n v="77"/>
  </r>
  <r>
    <n v="52663"/>
    <s v="Tropicana"/>
    <s v="Wadsworth Dyet"/>
    <d v="2023-10-24T00:00:00"/>
    <n v="10"/>
    <s v="10-Oct"/>
    <x v="3"/>
    <x v="1"/>
    <s v="1003-0"/>
    <x v="3"/>
    <x v="3"/>
    <s v="Online"/>
    <n v="35"/>
    <n v="35"/>
  </r>
  <r>
    <n v="52664"/>
    <s v="Wynn"/>
    <s v="Danell Spurnier"/>
    <d v="2023-10-25T00:00:00"/>
    <n v="10"/>
    <s v="10-Oct"/>
    <x v="3"/>
    <x v="1"/>
    <s v="1001-0"/>
    <x v="1"/>
    <x v="5"/>
    <s v="Online"/>
    <n v="42"/>
    <n v="42"/>
  </r>
  <r>
    <n v="52665"/>
    <s v="Allure"/>
    <s v="Gottfried Dufton"/>
    <d v="2023-10-26T00:00:00"/>
    <n v="10"/>
    <s v="10-Oct"/>
    <x v="3"/>
    <x v="1"/>
    <s v="1007-4"/>
    <x v="6"/>
    <x v="3"/>
    <s v="Online"/>
    <n v="120"/>
    <n v="118"/>
  </r>
  <r>
    <n v="52666"/>
    <s v="Tropicana"/>
    <s v="Wadsworth Dyet"/>
    <d v="2023-10-26T00:00:00"/>
    <n v="10"/>
    <s v="10-Oct"/>
    <x v="3"/>
    <x v="1"/>
    <s v="1002-0"/>
    <x v="7"/>
    <x v="4"/>
    <s v="Retail"/>
    <n v="21"/>
    <n v="18"/>
  </r>
  <r>
    <n v="52667"/>
    <s v="The Venetian"/>
    <s v="Enrica Callear"/>
    <d v="2023-10-26T00:00:00"/>
    <n v="10"/>
    <s v="10-Oct"/>
    <x v="3"/>
    <x v="1"/>
    <s v="1004-5"/>
    <x v="10"/>
    <x v="4"/>
    <s v="Online"/>
    <n v="99"/>
    <n v="99"/>
  </r>
  <r>
    <n v="52668"/>
    <s v="Caesars Palace"/>
    <s v="Yetta Klulisek"/>
    <d v="2023-10-27T00:00:00"/>
    <n v="10"/>
    <s v="10-Oct"/>
    <x v="3"/>
    <x v="1"/>
    <s v="1002-0"/>
    <x v="7"/>
    <x v="2"/>
    <s v="Online"/>
    <n v="135"/>
    <n v="123"/>
  </r>
  <r>
    <n v="52669"/>
    <s v="Planet Hollywood"/>
    <s v="Reece McCorkell"/>
    <d v="2023-10-29T00:00:00"/>
    <n v="10"/>
    <s v="10-Oct"/>
    <x v="3"/>
    <x v="1"/>
    <s v="1004-5"/>
    <x v="10"/>
    <x v="0"/>
    <s v="Online"/>
    <n v="150"/>
    <n v="150"/>
  </r>
  <r>
    <n v="52670"/>
    <s v="M Resort"/>
    <s v="Virgie O' Mullan"/>
    <d v="2023-10-29T00:00:00"/>
    <n v="10"/>
    <s v="10-Oct"/>
    <x v="3"/>
    <x v="1"/>
    <s v="1002-0"/>
    <x v="7"/>
    <x v="4"/>
    <s v="Online"/>
    <n v="90"/>
    <n v="59"/>
  </r>
  <r>
    <n v="52671"/>
    <s v="The Palazzo"/>
    <s v="Derek Tristram"/>
    <d v="2023-10-30T00:00:00"/>
    <n v="10"/>
    <s v="10-Oct"/>
    <x v="3"/>
    <x v="1"/>
    <s v="1002-0"/>
    <x v="7"/>
    <x v="0"/>
    <s v="Online"/>
    <n v="48"/>
    <n v="40"/>
  </r>
  <r>
    <n v="52672"/>
    <s v="Caesars Palace"/>
    <s v="Yetta Klulisek"/>
    <d v="2023-10-30T00:00:00"/>
    <n v="10"/>
    <s v="10-Oct"/>
    <x v="3"/>
    <x v="1"/>
    <s v="1001-0"/>
    <x v="1"/>
    <x v="1"/>
    <s v="Online"/>
    <n v="100"/>
    <n v="58"/>
  </r>
  <r>
    <n v="52673"/>
    <s v="M Resort"/>
    <s v="Virgie O' Mullan"/>
    <d v="2023-10-31T00:00:00"/>
    <n v="10"/>
    <s v="10-Oct"/>
    <x v="3"/>
    <x v="1"/>
    <s v="1003-4"/>
    <x v="8"/>
    <x v="1"/>
    <s v="Online"/>
    <n v="138"/>
    <n v="58"/>
  </r>
  <r>
    <n v="52674"/>
    <s v="Allure"/>
    <s v="Kory Cubbinelli"/>
    <d v="2023-11-01T00:00:00"/>
    <n v="11"/>
    <s v="11-Nov"/>
    <x v="3"/>
    <x v="1"/>
    <s v="1003-0"/>
    <x v="3"/>
    <x v="5"/>
    <s v="Online"/>
    <n v="92"/>
    <n v="92"/>
  </r>
  <r>
    <n v="52675"/>
    <s v="Caesars Palace"/>
    <s v="Yetta Klulisek"/>
    <d v="2023-11-02T00:00:00"/>
    <n v="11"/>
    <s v="11-Nov"/>
    <x v="3"/>
    <x v="1"/>
    <s v="1003-0"/>
    <x v="3"/>
    <x v="5"/>
    <s v="Retail"/>
    <n v="118"/>
    <n v="118"/>
  </r>
  <r>
    <n v="52676"/>
    <s v="Caesars Palace"/>
    <s v="Yetta Klulisek"/>
    <d v="2023-11-03T00:00:00"/>
    <n v="11"/>
    <s v="11-Nov"/>
    <x v="3"/>
    <x v="1"/>
    <s v="1007-4"/>
    <x v="6"/>
    <x v="4"/>
    <s v="Online"/>
    <n v="83"/>
    <n v="73"/>
  </r>
  <r>
    <n v="52677"/>
    <s v="The Venetian"/>
    <s v="Enrica Callear"/>
    <d v="2023-11-04T00:00:00"/>
    <n v="11"/>
    <s v="11-Nov"/>
    <x v="3"/>
    <x v="1"/>
    <s v="1002-0"/>
    <x v="7"/>
    <x v="2"/>
    <s v="Online"/>
    <n v="52"/>
    <n v="43"/>
  </r>
  <r>
    <n v="52678"/>
    <s v="The Cosmopolitan"/>
    <s v="Mirelle Perrelle"/>
    <d v="2023-11-05T00:00:00"/>
    <n v="11"/>
    <s v="11-Nov"/>
    <x v="3"/>
    <x v="1"/>
    <s v="1006-5"/>
    <x v="0"/>
    <x v="2"/>
    <s v="Retail"/>
    <n v="124"/>
    <n v="124"/>
  </r>
  <r>
    <n v="52679"/>
    <s v="Encore"/>
    <s v="Britney Josowitz"/>
    <d v="2023-11-08T00:00:00"/>
    <n v="11"/>
    <s v="11-Nov"/>
    <x v="3"/>
    <x v="1"/>
    <s v="1002-0"/>
    <x v="7"/>
    <x v="0"/>
    <s v="Online"/>
    <n v="90"/>
    <n v="78"/>
  </r>
  <r>
    <n v="52680"/>
    <s v="Encore"/>
    <s v="Britney Josowitz"/>
    <d v="2023-11-08T00:00:00"/>
    <n v="11"/>
    <s v="11-Nov"/>
    <x v="3"/>
    <x v="1"/>
    <s v="1007-0"/>
    <x v="4"/>
    <x v="4"/>
    <s v="Online"/>
    <n v="146"/>
    <n v="111"/>
  </r>
  <r>
    <n v="52681"/>
    <s v="The Venetian"/>
    <s v="Enrica Callear"/>
    <d v="2023-11-09T00:00:00"/>
    <n v="11"/>
    <s v="11-Nov"/>
    <x v="3"/>
    <x v="1"/>
    <s v="1006-5"/>
    <x v="0"/>
    <x v="3"/>
    <s v="Retail"/>
    <n v="42"/>
    <n v="42"/>
  </r>
  <r>
    <n v="52682"/>
    <s v="The Venetian"/>
    <s v="Enrica Callear"/>
    <d v="2023-11-09T00:00:00"/>
    <n v="11"/>
    <s v="11-Nov"/>
    <x v="3"/>
    <x v="1"/>
    <s v="1007-0"/>
    <x v="4"/>
    <x v="0"/>
    <s v="Retail"/>
    <n v="99"/>
    <n v="85"/>
  </r>
  <r>
    <n v="52683"/>
    <s v="Allure"/>
    <s v="Kory Cubbinelli"/>
    <d v="2023-11-09T00:00:00"/>
    <n v="11"/>
    <s v="11-Nov"/>
    <x v="3"/>
    <x v="1"/>
    <s v="1001-0"/>
    <x v="1"/>
    <x v="2"/>
    <s v="Retail"/>
    <n v="117"/>
    <n v="83"/>
  </r>
  <r>
    <n v="52684"/>
    <s v="Caesars Palace"/>
    <s v="Yetta Klulisek"/>
    <d v="2023-11-10T00:00:00"/>
    <n v="11"/>
    <s v="11-Nov"/>
    <x v="3"/>
    <x v="1"/>
    <s v="1004-5"/>
    <x v="10"/>
    <x v="0"/>
    <s v="Online"/>
    <n v="75"/>
    <n v="75"/>
  </r>
  <r>
    <n v="52685"/>
    <s v="Planet Hollywood"/>
    <s v="Reece McCorkell"/>
    <d v="2023-11-11T00:00:00"/>
    <n v="11"/>
    <s v="11-Nov"/>
    <x v="3"/>
    <x v="1"/>
    <s v="1003-4"/>
    <x v="8"/>
    <x v="5"/>
    <s v="Online"/>
    <n v="123"/>
    <n v="112"/>
  </r>
  <r>
    <n v="52686"/>
    <s v="M Resort"/>
    <s v="Virgie O' Mullan"/>
    <d v="2023-11-12T00:00:00"/>
    <n v="11"/>
    <s v="11-Nov"/>
    <x v="3"/>
    <x v="1"/>
    <s v="1006-0"/>
    <x v="2"/>
    <x v="5"/>
    <s v="Online"/>
    <n v="36"/>
    <n v="36"/>
  </r>
  <r>
    <n v="52687"/>
    <s v="MGM Grand"/>
    <s v="Rodolfo Richings"/>
    <d v="2023-11-12T00:00:00"/>
    <n v="11"/>
    <s v="11-Nov"/>
    <x v="3"/>
    <x v="1"/>
    <s v="1005-0"/>
    <x v="9"/>
    <x v="4"/>
    <s v="Online"/>
    <n v="142"/>
    <n v="125"/>
  </r>
  <r>
    <n v="52688"/>
    <s v="New York-New York"/>
    <s v="Pacorro Vesque"/>
    <d v="2023-11-16T00:00:00"/>
    <n v="11"/>
    <s v="11-Nov"/>
    <x v="3"/>
    <x v="1"/>
    <s v="1006-5"/>
    <x v="0"/>
    <x v="2"/>
    <s v="Online"/>
    <n v="116"/>
    <n v="116"/>
  </r>
  <r>
    <n v="52689"/>
    <s v="Wynn"/>
    <s v="Danell Spurnier"/>
    <d v="2023-11-16T00:00:00"/>
    <n v="11"/>
    <s v="11-Nov"/>
    <x v="3"/>
    <x v="1"/>
    <s v="1003-0"/>
    <x v="3"/>
    <x v="2"/>
    <s v="Direct"/>
    <n v="134"/>
    <n v="134"/>
  </r>
  <r>
    <n v="52690"/>
    <s v="Aria Resort"/>
    <s v="Nydia Boreham"/>
    <d v="2023-11-17T00:00:00"/>
    <n v="11"/>
    <s v="11-Nov"/>
    <x v="3"/>
    <x v="1"/>
    <s v="1001-0"/>
    <x v="1"/>
    <x v="4"/>
    <s v="Online"/>
    <n v="95"/>
    <n v="94"/>
  </r>
  <r>
    <n v="52691"/>
    <s v="New York-New York"/>
    <s v="Pacorro Vesque"/>
    <d v="2023-11-17T00:00:00"/>
    <n v="11"/>
    <s v="11-Nov"/>
    <x v="3"/>
    <x v="1"/>
    <s v="1007-4"/>
    <x v="6"/>
    <x v="1"/>
    <s v="Online"/>
    <n v="126"/>
    <n v="61"/>
  </r>
  <r>
    <n v="52692"/>
    <s v="Bellagio"/>
    <s v="Shelden McAster"/>
    <d v="2023-11-17T00:00:00"/>
    <n v="11"/>
    <s v="11-Nov"/>
    <x v="3"/>
    <x v="1"/>
    <s v="1005-0"/>
    <x v="9"/>
    <x v="4"/>
    <s v="Online"/>
    <n v="28"/>
    <n v="28"/>
  </r>
  <r>
    <n v="52693"/>
    <s v="Tropicana"/>
    <s v="Wadsworth Dyet"/>
    <d v="2023-11-17T00:00:00"/>
    <n v="11"/>
    <s v="11-Nov"/>
    <x v="3"/>
    <x v="1"/>
    <s v="1002-0"/>
    <x v="7"/>
    <x v="2"/>
    <s v="Online"/>
    <n v="27"/>
    <n v="21"/>
  </r>
  <r>
    <n v="52694"/>
    <s v="Aria Resort"/>
    <s v="Nydia Boreham"/>
    <d v="2023-11-17T00:00:00"/>
    <n v="11"/>
    <s v="11-Nov"/>
    <x v="3"/>
    <x v="1"/>
    <s v="1002-0"/>
    <x v="7"/>
    <x v="3"/>
    <s v="Online"/>
    <n v="149"/>
    <n v="97"/>
  </r>
  <r>
    <n v="52695"/>
    <s v="Bellagio"/>
    <s v="Shelden McAster"/>
    <d v="2023-11-18T00:00:00"/>
    <n v="11"/>
    <s v="11-Nov"/>
    <x v="3"/>
    <x v="1"/>
    <s v="1006-5"/>
    <x v="0"/>
    <x v="0"/>
    <s v="Online"/>
    <n v="82"/>
    <n v="82"/>
  </r>
  <r>
    <n v="52696"/>
    <s v="New York-New York"/>
    <s v="Pacorro Vesque"/>
    <d v="2023-11-19T00:00:00"/>
    <n v="11"/>
    <s v="11-Nov"/>
    <x v="3"/>
    <x v="1"/>
    <s v="1003-0"/>
    <x v="3"/>
    <x v="5"/>
    <s v="Retail"/>
    <n v="63"/>
    <n v="63"/>
  </r>
  <r>
    <n v="52697"/>
    <s v="Allure"/>
    <s v="Kory Cubbinelli"/>
    <d v="2023-11-20T00:00:00"/>
    <n v="11"/>
    <s v="11-Nov"/>
    <x v="3"/>
    <x v="1"/>
    <s v="1006-0"/>
    <x v="2"/>
    <x v="1"/>
    <s v="Retail"/>
    <n v="231"/>
    <n v="136"/>
  </r>
  <r>
    <n v="52698"/>
    <s v="The Palazzo"/>
    <s v="Derek Tristram"/>
    <d v="2023-11-20T00:00:00"/>
    <n v="11"/>
    <s v="11-Nov"/>
    <x v="3"/>
    <x v="1"/>
    <s v="1007-0"/>
    <x v="4"/>
    <x v="4"/>
    <s v="Online"/>
    <n v="141"/>
    <n v="117"/>
  </r>
  <r>
    <n v="52699"/>
    <s v="Mandalay Bay"/>
    <s v="Rubin Flippelli"/>
    <d v="2023-11-21T00:00:00"/>
    <n v="11"/>
    <s v="11-Nov"/>
    <x v="3"/>
    <x v="1"/>
    <s v="1001-0"/>
    <x v="1"/>
    <x v="0"/>
    <s v="Online"/>
    <n v="43"/>
    <n v="38"/>
  </r>
  <r>
    <n v="52700"/>
    <s v="The Venetian"/>
    <s v="Enrica Callear"/>
    <d v="2023-11-21T00:00:00"/>
    <n v="11"/>
    <s v="11-Nov"/>
    <x v="3"/>
    <x v="1"/>
    <s v="1004-5"/>
    <x v="10"/>
    <x v="2"/>
    <s v="Retail"/>
    <n v="88"/>
    <n v="88"/>
  </r>
  <r>
    <n v="52701"/>
    <s v="Allure"/>
    <s v="Kory Cubbinelli"/>
    <d v="2023-11-24T00:00:00"/>
    <n v="11"/>
    <s v="11-Nov"/>
    <x v="3"/>
    <x v="1"/>
    <s v="1003-4"/>
    <x v="8"/>
    <x v="3"/>
    <s v="Online"/>
    <n v="134"/>
    <n v="123"/>
  </r>
  <r>
    <n v="52702"/>
    <s v="MGM Grand"/>
    <s v="Rodolfo Richings"/>
    <d v="2023-11-25T00:00:00"/>
    <n v="11"/>
    <s v="11-Nov"/>
    <x v="3"/>
    <x v="1"/>
    <s v="1007-4"/>
    <x v="6"/>
    <x v="0"/>
    <s v="Direct"/>
    <n v="101"/>
    <n v="85"/>
  </r>
  <r>
    <n v="52703"/>
    <s v="New York-New York"/>
    <s v="Pacorro Vesque"/>
    <d v="2023-11-27T00:00:00"/>
    <n v="11"/>
    <s v="11-Nov"/>
    <x v="3"/>
    <x v="1"/>
    <s v="1007-0"/>
    <x v="4"/>
    <x v="3"/>
    <s v="Retail"/>
    <n v="91"/>
    <n v="62"/>
  </r>
  <r>
    <n v="52704"/>
    <s v="Tropicana"/>
    <s v="Wadsworth Dyet"/>
    <d v="2023-11-28T00:00:00"/>
    <n v="11"/>
    <s v="11-Nov"/>
    <x v="3"/>
    <x v="1"/>
    <s v="1002-0"/>
    <x v="7"/>
    <x v="5"/>
    <s v="Online"/>
    <n v="121"/>
    <n v="105"/>
  </r>
  <r>
    <n v="52705"/>
    <s v="The Cosmopolitan"/>
    <s v="Mirelle Perrelle"/>
    <d v="2023-11-30T00:00:00"/>
    <n v="11"/>
    <s v="11-Nov"/>
    <x v="3"/>
    <x v="1"/>
    <s v="1007-0"/>
    <x v="4"/>
    <x v="3"/>
    <s v="Online"/>
    <n v="70"/>
    <n v="66"/>
  </r>
  <r>
    <n v="52706"/>
    <s v="Planet Hollywood"/>
    <s v="Reece McCorkell"/>
    <d v="2023-11-30T00:00:00"/>
    <n v="11"/>
    <s v="11-Nov"/>
    <x v="3"/>
    <x v="1"/>
    <s v="1002-0"/>
    <x v="7"/>
    <x v="2"/>
    <s v="Online"/>
    <n v="87"/>
    <n v="83"/>
  </r>
  <r>
    <n v="52707"/>
    <s v="Mandalay Bay"/>
    <s v="Rubin Flippelli"/>
    <d v="2023-11-30T00:00:00"/>
    <n v="11"/>
    <s v="11-Nov"/>
    <x v="3"/>
    <x v="1"/>
    <s v="1002-0"/>
    <x v="7"/>
    <x v="1"/>
    <s v="Online"/>
    <n v="114"/>
    <n v="58"/>
  </r>
  <r>
    <n v="52708"/>
    <s v="Tropicana"/>
    <s v="Wadsworth Dyet"/>
    <d v="2023-12-02T00:00:00"/>
    <n v="12"/>
    <s v="12-Dec"/>
    <x v="3"/>
    <x v="1"/>
    <s v="1004-5"/>
    <x v="10"/>
    <x v="1"/>
    <s v="Online"/>
    <n v="250"/>
    <n v="147"/>
  </r>
  <r>
    <n v="52709"/>
    <s v="Allure"/>
    <s v="Kory Cubbinelli"/>
    <d v="2023-12-03T00:00:00"/>
    <n v="12"/>
    <s v="12-Dec"/>
    <x v="3"/>
    <x v="1"/>
    <s v="1006-5"/>
    <x v="0"/>
    <x v="0"/>
    <s v="Online"/>
    <n v="49"/>
    <n v="49"/>
  </r>
  <r>
    <n v="52710"/>
    <s v="Tropicana"/>
    <s v="Wadsworth Dyet"/>
    <d v="2023-12-03T00:00:00"/>
    <n v="12"/>
    <s v="12-Dec"/>
    <x v="3"/>
    <x v="1"/>
    <s v="1004-5"/>
    <x v="10"/>
    <x v="4"/>
    <s v="Retail"/>
    <n v="132"/>
    <n v="132"/>
  </r>
  <r>
    <n v="52711"/>
    <s v="Planet Hollywood"/>
    <s v="Reece McCorkell"/>
    <d v="2023-12-04T00:00:00"/>
    <n v="12"/>
    <s v="12-Dec"/>
    <x v="3"/>
    <x v="1"/>
    <s v="1006-5"/>
    <x v="0"/>
    <x v="1"/>
    <s v="Online"/>
    <n v="43"/>
    <n v="25"/>
  </r>
  <r>
    <n v="52712"/>
    <s v="Wynn"/>
    <s v="Danell Spurnier"/>
    <d v="2023-12-04T00:00:00"/>
    <n v="12"/>
    <s v="12-Dec"/>
    <x v="3"/>
    <x v="1"/>
    <s v="1006-5"/>
    <x v="0"/>
    <x v="4"/>
    <s v="Online"/>
    <n v="81"/>
    <n v="81"/>
  </r>
  <r>
    <n v="52713"/>
    <s v="MGM Grand"/>
    <s v="Malynda Pawels"/>
    <d v="2023-12-04T00:00:00"/>
    <n v="12"/>
    <s v="12-Dec"/>
    <x v="3"/>
    <x v="1"/>
    <s v="1002-0"/>
    <x v="7"/>
    <x v="0"/>
    <s v="Online"/>
    <n v="65"/>
    <n v="55"/>
  </r>
  <r>
    <n v="52714"/>
    <s v="Wynn"/>
    <s v="Danell Spurnier"/>
    <d v="2023-12-05T00:00:00"/>
    <n v="12"/>
    <s v="12-Dec"/>
    <x v="3"/>
    <x v="1"/>
    <s v="1003-4"/>
    <x v="8"/>
    <x v="3"/>
    <s v="Online"/>
    <n v="149"/>
    <n v="139"/>
  </r>
  <r>
    <n v="52715"/>
    <s v="Allure"/>
    <s v="Kory Cubbinelli"/>
    <d v="2023-12-07T00:00:00"/>
    <n v="12"/>
    <s v="12-Dec"/>
    <x v="3"/>
    <x v="1"/>
    <s v="1007-0"/>
    <x v="4"/>
    <x v="0"/>
    <s v="Online"/>
    <n v="50"/>
    <n v="33"/>
  </r>
  <r>
    <n v="52716"/>
    <s v="M Resort"/>
    <s v="Virgie O' Mullan"/>
    <d v="2023-12-09T00:00:00"/>
    <n v="12"/>
    <s v="12-Dec"/>
    <x v="3"/>
    <x v="1"/>
    <s v="1007-0"/>
    <x v="4"/>
    <x v="2"/>
    <s v="Online"/>
    <n v="73"/>
    <n v="58"/>
  </r>
  <r>
    <n v="52717"/>
    <s v="Aria Resort"/>
    <s v="Nydia Boreham"/>
    <d v="2023-12-09T00:00:00"/>
    <n v="12"/>
    <s v="12-Dec"/>
    <x v="3"/>
    <x v="1"/>
    <s v="1006-5"/>
    <x v="0"/>
    <x v="2"/>
    <s v="Online"/>
    <n v="107"/>
    <n v="107"/>
  </r>
  <r>
    <n v="52718"/>
    <s v="Tropicana"/>
    <s v="Wadsworth Dyet"/>
    <d v="2023-12-12T00:00:00"/>
    <n v="12"/>
    <s v="12-Dec"/>
    <x v="3"/>
    <x v="1"/>
    <s v="1005-0"/>
    <x v="9"/>
    <x v="4"/>
    <s v="Online"/>
    <n v="124"/>
    <n v="81"/>
  </r>
  <r>
    <n v="52719"/>
    <s v="Wynn"/>
    <s v="Danell Spurnier"/>
    <d v="2023-12-13T00:00:00"/>
    <n v="12"/>
    <s v="12-Dec"/>
    <x v="3"/>
    <x v="1"/>
    <s v="1001-0"/>
    <x v="1"/>
    <x v="0"/>
    <s v="Direct"/>
    <n v="135"/>
    <n v="130"/>
  </r>
  <r>
    <n v="52720"/>
    <s v="Caesars Palace"/>
    <s v="Yetta Klulisek"/>
    <d v="2023-12-13T00:00:00"/>
    <n v="12"/>
    <s v="12-Dec"/>
    <x v="3"/>
    <x v="1"/>
    <s v="1007-0"/>
    <x v="4"/>
    <x v="1"/>
    <s v="Online"/>
    <n v="97"/>
    <n v="47"/>
  </r>
  <r>
    <n v="52721"/>
    <s v="Wynn"/>
    <s v="Danell Spurnier"/>
    <d v="2023-12-15T00:00:00"/>
    <n v="12"/>
    <s v="12-Dec"/>
    <x v="3"/>
    <x v="1"/>
    <s v="1001-0"/>
    <x v="1"/>
    <x v="5"/>
    <s v="Online"/>
    <n v="42"/>
    <n v="40"/>
  </r>
  <r>
    <n v="52722"/>
    <s v="The Palazzo"/>
    <s v="Derek Tristram"/>
    <d v="2023-12-16T00:00:00"/>
    <n v="12"/>
    <s v="12-Dec"/>
    <x v="3"/>
    <x v="1"/>
    <s v="1004-0"/>
    <x v="5"/>
    <x v="4"/>
    <s v="Direct"/>
    <n v="126"/>
    <n v="93"/>
  </r>
  <r>
    <n v="52723"/>
    <s v="The Venetian"/>
    <s v="Enrica Callear"/>
    <d v="2023-12-16T00:00:00"/>
    <n v="12"/>
    <s v="12-Dec"/>
    <x v="3"/>
    <x v="1"/>
    <s v="1007-4"/>
    <x v="6"/>
    <x v="5"/>
    <s v="Online"/>
    <n v="22"/>
    <n v="16"/>
  </r>
  <r>
    <n v="52724"/>
    <s v="M Resort"/>
    <s v="Virgie O' Mullan"/>
    <d v="2023-12-16T00:00:00"/>
    <n v="12"/>
    <s v="12-Dec"/>
    <x v="3"/>
    <x v="1"/>
    <s v="1007-4"/>
    <x v="6"/>
    <x v="1"/>
    <s v="Online"/>
    <n v="192"/>
    <n v="84"/>
  </r>
  <r>
    <n v="52725"/>
    <s v="The Venetian"/>
    <s v="Enrica Callear"/>
    <d v="2023-12-17T00:00:00"/>
    <n v="12"/>
    <s v="12-Dec"/>
    <x v="3"/>
    <x v="1"/>
    <s v="1005-0"/>
    <x v="9"/>
    <x v="2"/>
    <s v="Retail"/>
    <n v="23"/>
    <n v="22"/>
  </r>
  <r>
    <n v="52726"/>
    <s v="Aria Resort"/>
    <s v="Nydia Boreham"/>
    <d v="2023-12-18T00:00:00"/>
    <n v="12"/>
    <s v="12-Dec"/>
    <x v="3"/>
    <x v="1"/>
    <s v="1007-0"/>
    <x v="4"/>
    <x v="4"/>
    <s v="Direct"/>
    <n v="82"/>
    <n v="71"/>
  </r>
  <r>
    <n v="52727"/>
    <s v="Mandalay Bay"/>
    <s v="Rubin Flippelli"/>
    <d v="2023-12-19T00:00:00"/>
    <n v="12"/>
    <s v="12-Dec"/>
    <x v="3"/>
    <x v="1"/>
    <s v="1006-5"/>
    <x v="0"/>
    <x v="1"/>
    <s v="Online"/>
    <n v="201"/>
    <n v="118"/>
  </r>
  <r>
    <n v="52728"/>
    <s v="Aria Resort"/>
    <s v="Nydia Boreham"/>
    <d v="2023-12-19T00:00:00"/>
    <n v="12"/>
    <s v="12-Dec"/>
    <x v="3"/>
    <x v="1"/>
    <s v="1003-4"/>
    <x v="8"/>
    <x v="3"/>
    <s v="Online"/>
    <n v="59"/>
    <n v="38"/>
  </r>
  <r>
    <n v="52729"/>
    <s v="Allure"/>
    <s v="Gottfried Dufton"/>
    <d v="2023-12-19T00:00:00"/>
    <n v="12"/>
    <s v="12-Dec"/>
    <x v="3"/>
    <x v="1"/>
    <s v="1006-0"/>
    <x v="2"/>
    <x v="2"/>
    <s v="Online"/>
    <n v="33"/>
    <n v="33"/>
  </r>
  <r>
    <n v="52730"/>
    <s v="The Palazzo"/>
    <s v="Derek Tristram"/>
    <d v="2023-12-19T00:00:00"/>
    <n v="12"/>
    <s v="12-Dec"/>
    <x v="3"/>
    <x v="1"/>
    <s v="1005-0"/>
    <x v="9"/>
    <x v="1"/>
    <s v="Online"/>
    <n v="63"/>
    <n v="35"/>
  </r>
  <r>
    <n v="52731"/>
    <s v="Mandalay Bay"/>
    <s v="Rubin Flippelli"/>
    <d v="2023-12-20T00:00:00"/>
    <n v="12"/>
    <s v="12-Dec"/>
    <x v="3"/>
    <x v="1"/>
    <s v="1007-4"/>
    <x v="6"/>
    <x v="4"/>
    <s v="Retail"/>
    <n v="33"/>
    <n v="26"/>
  </r>
  <r>
    <n v="52732"/>
    <s v="Caesars Palace"/>
    <s v="Yetta Klulisek"/>
    <d v="2023-12-20T00:00:00"/>
    <n v="12"/>
    <s v="12-Dec"/>
    <x v="3"/>
    <x v="1"/>
    <s v="1006-5"/>
    <x v="0"/>
    <x v="5"/>
    <s v="Online"/>
    <n v="80"/>
    <n v="80"/>
  </r>
  <r>
    <n v="52733"/>
    <s v="Caesars Palace"/>
    <s v="Yetta Klulisek"/>
    <d v="2023-12-20T00:00:00"/>
    <n v="12"/>
    <s v="12-Dec"/>
    <x v="3"/>
    <x v="1"/>
    <s v="1002-0"/>
    <x v="7"/>
    <x v="0"/>
    <s v="Retail"/>
    <n v="28"/>
    <n v="21"/>
  </r>
  <r>
    <n v="52734"/>
    <s v="The Cosmopolitan"/>
    <s v="Mirelle Perrelle"/>
    <d v="2023-12-21T00:00:00"/>
    <n v="12"/>
    <s v="12-Dec"/>
    <x v="3"/>
    <x v="1"/>
    <s v="1005-0"/>
    <x v="9"/>
    <x v="4"/>
    <s v="Retail"/>
    <n v="123"/>
    <n v="89"/>
  </r>
  <r>
    <n v="52735"/>
    <s v="MGM Grand"/>
    <s v="Malynda Pawels"/>
    <d v="2023-12-21T00:00:00"/>
    <n v="12"/>
    <s v="12-Dec"/>
    <x v="3"/>
    <x v="1"/>
    <s v="1003-4"/>
    <x v="8"/>
    <x v="0"/>
    <s v="Retail"/>
    <n v="150"/>
    <n v="137"/>
  </r>
  <r>
    <n v="52736"/>
    <s v="Caesars Palace"/>
    <s v="Yetta Klulisek"/>
    <d v="2023-12-23T00:00:00"/>
    <n v="12"/>
    <s v="12-Dec"/>
    <x v="3"/>
    <x v="1"/>
    <s v="1003-0"/>
    <x v="3"/>
    <x v="3"/>
    <s v="Online"/>
    <n v="82"/>
    <n v="82"/>
  </r>
  <r>
    <n v="52737"/>
    <s v="Encore"/>
    <s v="Britney Josowitz"/>
    <d v="2023-12-23T00:00:00"/>
    <n v="12"/>
    <s v="12-Dec"/>
    <x v="3"/>
    <x v="1"/>
    <s v="1007-0"/>
    <x v="4"/>
    <x v="5"/>
    <s v="Retail"/>
    <n v="38"/>
    <n v="29"/>
  </r>
  <r>
    <n v="52738"/>
    <s v="The Palazzo"/>
    <s v="Derek Tristram"/>
    <d v="2023-12-25T00:00:00"/>
    <n v="12"/>
    <s v="12-Dec"/>
    <x v="3"/>
    <x v="1"/>
    <s v="1006-0"/>
    <x v="2"/>
    <x v="3"/>
    <s v="Online"/>
    <n v="26"/>
    <n v="26"/>
  </r>
  <r>
    <n v="52739"/>
    <s v="MGM Grand"/>
    <s v="Malynda Pawels"/>
    <d v="2023-12-25T00:00:00"/>
    <n v="12"/>
    <s v="12-Dec"/>
    <x v="3"/>
    <x v="1"/>
    <s v="1004-0"/>
    <x v="5"/>
    <x v="0"/>
    <s v="Online"/>
    <n v="39"/>
    <n v="34"/>
  </r>
  <r>
    <n v="52740"/>
    <s v="Bellagio"/>
    <s v="Shelden McAster"/>
    <d v="2023-12-25T00:00:00"/>
    <n v="12"/>
    <s v="12-Dec"/>
    <x v="3"/>
    <x v="1"/>
    <s v="1006-5"/>
    <x v="0"/>
    <x v="2"/>
    <s v="Retail"/>
    <n v="106"/>
    <n v="106"/>
  </r>
  <r>
    <n v="52741"/>
    <s v="Tropicana"/>
    <s v="Wadsworth Dyet"/>
    <d v="2023-12-26T00:00:00"/>
    <n v="12"/>
    <s v="12-Dec"/>
    <x v="3"/>
    <x v="1"/>
    <s v="1003-0"/>
    <x v="3"/>
    <x v="4"/>
    <s v="Online"/>
    <n v="33"/>
    <n v="33"/>
  </r>
  <r>
    <n v="52742"/>
    <s v="The Venetian"/>
    <s v="Enrica Callear"/>
    <d v="2023-12-27T00:00:00"/>
    <n v="12"/>
    <s v="12-Dec"/>
    <x v="3"/>
    <x v="1"/>
    <s v="1004-5"/>
    <x v="10"/>
    <x v="3"/>
    <s v="Retail"/>
    <n v="91"/>
    <n v="91"/>
  </r>
  <r>
    <n v="52743"/>
    <s v="The Venetian"/>
    <s v="Enrica Callear"/>
    <d v="2023-12-27T00:00:00"/>
    <n v="12"/>
    <s v="12-Dec"/>
    <x v="3"/>
    <x v="1"/>
    <s v="1007-4"/>
    <x v="6"/>
    <x v="5"/>
    <s v="Retail"/>
    <n v="141"/>
    <n v="135"/>
  </r>
  <r>
    <n v="52744"/>
    <s v="Bellagio"/>
    <s v="Shelden McAster"/>
    <d v="2023-12-28T00:00:00"/>
    <n v="12"/>
    <s v="12-Dec"/>
    <x v="3"/>
    <x v="1"/>
    <s v="1006-5"/>
    <x v="0"/>
    <x v="4"/>
    <s v="Retail"/>
    <n v="41"/>
    <n v="41"/>
  </r>
  <r>
    <n v="52745"/>
    <s v="Wynn"/>
    <s v="Danell Spurnier"/>
    <d v="2023-12-28T00:00:00"/>
    <n v="12"/>
    <s v="12-Dec"/>
    <x v="3"/>
    <x v="1"/>
    <s v="1003-4"/>
    <x v="8"/>
    <x v="5"/>
    <s v="Direct"/>
    <n v="131"/>
    <n v="85"/>
  </r>
  <r>
    <n v="52746"/>
    <s v="M Resort"/>
    <s v="Virgie O' Mullan"/>
    <d v="2023-12-28T00:00:00"/>
    <n v="12"/>
    <s v="12-Dec"/>
    <x v="3"/>
    <x v="1"/>
    <s v="1004-5"/>
    <x v="10"/>
    <x v="2"/>
    <s v="Direct"/>
    <n v="141"/>
    <n v="141"/>
  </r>
  <r>
    <n v="52747"/>
    <s v="Tropicana"/>
    <s v="Wadsworth Dyet"/>
    <d v="2023-12-29T00:00:00"/>
    <n v="12"/>
    <s v="12-Dec"/>
    <x v="3"/>
    <x v="1"/>
    <s v="1006-0"/>
    <x v="2"/>
    <x v="2"/>
    <s v="Direct"/>
    <n v="88"/>
    <n v="88"/>
  </r>
  <r>
    <n v="52748"/>
    <s v="Bellagio"/>
    <s v="Barnard Fausch"/>
    <d v="2023-12-29T00:00:00"/>
    <n v="12"/>
    <s v="12-Dec"/>
    <x v="3"/>
    <x v="1"/>
    <s v="1005-0"/>
    <x v="9"/>
    <x v="1"/>
    <s v="Online"/>
    <n v="201"/>
    <n v="87"/>
  </r>
  <r>
    <n v="52749"/>
    <s v="Caesars Palace"/>
    <s v="Yetta Klulisek"/>
    <d v="2023-12-31T00:00:00"/>
    <n v="12"/>
    <s v="12-Dec"/>
    <x v="3"/>
    <x v="1"/>
    <s v="1006-0"/>
    <x v="2"/>
    <x v="0"/>
    <s v="Direct"/>
    <n v="146"/>
    <n v="146"/>
  </r>
  <r>
    <n v="52750"/>
    <s v="New York-New York"/>
    <s v="Pacorro Vesque"/>
    <d v="2023-12-31T00:00:00"/>
    <n v="12"/>
    <s v="12-Dec"/>
    <x v="3"/>
    <x v="1"/>
    <s v="1006-5"/>
    <x v="0"/>
    <x v="3"/>
    <s v="Online"/>
    <n v="56"/>
    <n v="5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EF8FF46-5A55-4EA9-946F-28F0B5712322}" name="PivotTable1" cacheId="0" applyNumberFormats="0" applyBorderFormats="0" applyFontFormats="0" applyPatternFormats="0" applyAlignmentFormats="0" applyWidthHeightFormats="1" dataCaption="Values" updatedVersion="8" minRefreshableVersion="3" useAutoFormatting="1" colGrandTotals="0" itemPrintTitles="1" createdVersion="8" indent="0" outline="1" outlineData="1" multipleFieldFilters="0" chartFormat="2">
  <location ref="B5:D13" firstHeaderRow="1" firstDataRow="2" firstDataCol="1"/>
  <pivotFields count="14">
    <pivotField showAll="0"/>
    <pivotField showAll="0"/>
    <pivotField showAll="0"/>
    <pivotField numFmtId="14" showAll="0"/>
    <pivotField showAll="0"/>
    <pivotField showAll="0"/>
    <pivotField showAll="0">
      <items count="5">
        <item x="0"/>
        <item x="1"/>
        <item x="2"/>
        <item x="3"/>
        <item t="default"/>
      </items>
    </pivotField>
    <pivotField axis="axisCol" showAll="0">
      <items count="3">
        <item x="0"/>
        <item x="1"/>
        <item t="default"/>
      </items>
    </pivotField>
    <pivotField showAll="0"/>
    <pivotField showAll="0">
      <items count="12">
        <item x="2"/>
        <item h="1" x="0"/>
        <item x="9"/>
        <item x="1"/>
        <item h="1" x="3"/>
        <item h="1" x="8"/>
        <item h="1" x="5"/>
        <item h="1" x="10"/>
        <item h="1" x="4"/>
        <item h="1" x="6"/>
        <item h="1" x="7"/>
        <item t="default"/>
      </items>
    </pivotField>
    <pivotField axis="axisRow" showAll="0">
      <items count="7">
        <item x="1"/>
        <item x="3"/>
        <item x="2"/>
        <item x="4"/>
        <item x="0"/>
        <item x="5"/>
        <item t="default"/>
      </items>
    </pivotField>
    <pivotField showAll="0"/>
    <pivotField dataField="1" showAll="0"/>
    <pivotField showAll="0"/>
  </pivotFields>
  <rowFields count="1">
    <field x="10"/>
  </rowFields>
  <rowItems count="7">
    <i>
      <x/>
    </i>
    <i>
      <x v="1"/>
    </i>
    <i>
      <x v="2"/>
    </i>
    <i>
      <x v="3"/>
    </i>
    <i>
      <x v="4"/>
    </i>
    <i>
      <x v="5"/>
    </i>
    <i t="grand">
      <x/>
    </i>
  </rowItems>
  <colFields count="1">
    <field x="7"/>
  </colFields>
  <colItems count="2">
    <i>
      <x/>
    </i>
    <i>
      <x v="1"/>
    </i>
  </colItems>
  <dataFields count="1">
    <dataField name="Units Sold" fld="12" baseField="0" baseItem="0" numFmtId="3"/>
  </dataFields>
  <chartFormats count="2">
    <chartFormat chart="1" format="0" series="1">
      <pivotArea type="data" outline="0" fieldPosition="0">
        <references count="2">
          <reference field="4294967294" count="1" selected="0">
            <x v="0"/>
          </reference>
          <reference field="7" count="1" selected="0">
            <x v="0"/>
          </reference>
        </references>
      </pivotArea>
    </chartFormat>
    <chartFormat chart="1" format="1" series="1">
      <pivotArea type="data" outline="0" fieldPosition="0">
        <references count="2">
          <reference field="4294967294" count="1" selected="0">
            <x v="0"/>
          </reference>
          <reference field="7"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Qtr" xr10:uid="{8C3802F0-E252-4264-B0CF-F8FA21304901}" sourceName="Qtr">
  <pivotTables>
    <pivotTable tabId="3" name="PivotTable1"/>
  </pivotTables>
  <data>
    <tabular pivotCacheId="1745315982">
      <items count="4">
        <i x="0" s="1"/>
        <i x="1" s="1"/>
        <i x="2" s="1"/>
        <i x="3"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Qtr" xr10:uid="{A3700B17-90BA-4F42-95CB-00049E7C2DBF}" cache="Slicer_Qtr" caption="Qtr" rowHeight="251883"/>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319E8EF-979F-4CAF-AED0-D8AAB3A46BE2}" name="tblOrders" displayName="tblOrders" ref="A3:N970">
  <autoFilter ref="A3:N970" xr:uid="{F596232F-FA3C-4382-8EF8-5EDBB68DA0E3}"/>
  <tableColumns count="14">
    <tableColumn id="2" xr3:uid="{62C729E3-715D-4895-B80C-0A4608F6E513}" name="Order ID"/>
    <tableColumn id="8" xr3:uid="{9811EFC1-9F5C-4D4E-8186-4FF18C9429DA}" name="Customer Name"/>
    <tableColumn id="11" xr3:uid="{DAB47356-4C30-45E8-8F72-DEC967EC53B6}" name="Rep Name" dataDxfId="31"/>
    <tableColumn id="3" xr3:uid="{C685BFBE-EFFC-4B40-8F54-C7F9F472B67F}" name="Order Date" dataDxfId="30"/>
    <tableColumn id="16" xr3:uid="{813FF0AF-C0CE-46DF-86C8-2D30A303FDD4}" name="Mo No." dataDxfId="29">
      <calculatedColumnFormula>MONTH(tblOrders[[#This Row],[Order Date]])</calculatedColumnFormula>
    </tableColumn>
    <tableColumn id="14" xr3:uid="{AB26F6F6-E45C-4419-88F3-FC6CCE263AB8}" name="Month" dataDxfId="28">
      <calculatedColumnFormula>TEXT(tblOrders[[#This Row],[Order Date]],"mm-mmm")</calculatedColumnFormula>
    </tableColumn>
    <tableColumn id="1" xr3:uid="{0B0CD777-AE6E-47C4-9F3B-BAF8F4BFB8B4}" name="Qtr" dataDxfId="27">
      <calculatedColumnFormula>"Q"&amp;ROUNDUP(MONTH(tblOrders[[#This Row],[Order Date]])/3,0)</calculatedColumnFormula>
    </tableColumn>
    <tableColumn id="15" xr3:uid="{9625F117-314B-4347-A732-A342533F5CDC}" name="Year" dataDxfId="26">
      <calculatedColumnFormula>YEAR(tblOrders[[#This Row],[Order Date]])</calculatedColumnFormula>
    </tableColumn>
    <tableColumn id="4" xr3:uid="{24EC3523-7B11-47FE-9509-E71CEDD3CB12}" name="Product ID"/>
    <tableColumn id="9" xr3:uid="{88640BDE-971C-491C-8C02-5E952222EE6F}" name="Product Name" dataDxfId="25"/>
    <tableColumn id="6" xr3:uid="{E006543D-5DB8-4FE3-9C77-88B9CC39AA05}" name="Color"/>
    <tableColumn id="7" xr3:uid="{8694E206-934D-47A7-8070-EF3F47DF805F}" name="Source" dataDxfId="24"/>
    <tableColumn id="5" xr3:uid="{E14C9718-638B-43EC-94C4-B2B4ACB03230}" name="Ordered" totalsRowFunction="sum" dataDxfId="23"/>
    <tableColumn id="10" xr3:uid="{030EEE1F-872A-4BA6-BD6C-9174F4CECE5B}" name="Delivered" totalsRowFunction="sum" dataDxfId="22"/>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93B9F-F069-4115-A2F0-641541549E4C}">
  <dimension ref="A1:N13"/>
  <sheetViews>
    <sheetView showGridLines="0" workbookViewId="0">
      <selection activeCell="S2" sqref="S2"/>
    </sheetView>
  </sheetViews>
  <sheetFormatPr defaultRowHeight="14.4" x14ac:dyDescent="0.3"/>
  <cols>
    <col min="1" max="1" width="3.6640625" customWidth="1"/>
    <col min="2" max="2" width="12.44140625" bestFit="1" customWidth="1"/>
    <col min="3" max="3" width="15.5546875" bestFit="1" customWidth="1"/>
    <col min="4" max="4" width="6.5546875" bestFit="1" customWidth="1"/>
    <col min="5" max="5" width="8.88671875" customWidth="1"/>
  </cols>
  <sheetData>
    <row r="1" spans="1:14" s="3" customFormat="1" ht="31.5" customHeight="1" x14ac:dyDescent="0.4">
      <c r="A1" s="2"/>
      <c r="B1" s="2" t="s">
        <v>87</v>
      </c>
    </row>
    <row r="3" spans="1:14" ht="15.6" x14ac:dyDescent="0.3">
      <c r="B3" s="4" t="s">
        <v>89</v>
      </c>
      <c r="F3" s="4" t="s">
        <v>90</v>
      </c>
      <c r="N3" s="4" t="s">
        <v>88</v>
      </c>
    </row>
    <row r="5" spans="1:14" x14ac:dyDescent="0.3">
      <c r="B5" s="22" t="s">
        <v>91</v>
      </c>
      <c r="C5" s="22" t="s">
        <v>84</v>
      </c>
    </row>
    <row r="6" spans="1:14" x14ac:dyDescent="0.3">
      <c r="B6" s="22" t="s">
        <v>86</v>
      </c>
      <c r="C6">
        <v>2022</v>
      </c>
      <c r="D6">
        <v>2023</v>
      </c>
    </row>
    <row r="7" spans="1:14" x14ac:dyDescent="0.3">
      <c r="B7" s="23" t="s">
        <v>28</v>
      </c>
      <c r="C7" s="24">
        <v>9298</v>
      </c>
      <c r="D7" s="24">
        <v>10331</v>
      </c>
    </row>
    <row r="8" spans="1:14" x14ac:dyDescent="0.3">
      <c r="B8" s="23" t="s">
        <v>45</v>
      </c>
      <c r="C8" s="24">
        <v>6356</v>
      </c>
      <c r="D8" s="24">
        <v>7884</v>
      </c>
    </row>
    <row r="9" spans="1:14" x14ac:dyDescent="0.3">
      <c r="B9" s="23" t="s">
        <v>37</v>
      </c>
      <c r="C9" s="24">
        <v>6642</v>
      </c>
      <c r="D9" s="24">
        <v>5847</v>
      </c>
    </row>
    <row r="10" spans="1:14" x14ac:dyDescent="0.3">
      <c r="B10" s="23" t="s">
        <v>51</v>
      </c>
      <c r="C10" s="24">
        <v>8056</v>
      </c>
      <c r="D10" s="24">
        <v>6182</v>
      </c>
    </row>
    <row r="11" spans="1:14" x14ac:dyDescent="0.3">
      <c r="B11" s="23" t="s">
        <v>18</v>
      </c>
      <c r="C11" s="24">
        <v>6398</v>
      </c>
      <c r="D11" s="24">
        <v>6618</v>
      </c>
    </row>
    <row r="12" spans="1:14" x14ac:dyDescent="0.3">
      <c r="B12" s="23" t="s">
        <v>54</v>
      </c>
      <c r="C12" s="24">
        <v>5938</v>
      </c>
      <c r="D12" s="24">
        <v>6757</v>
      </c>
    </row>
    <row r="13" spans="1:14" x14ac:dyDescent="0.3">
      <c r="B13" s="23" t="s">
        <v>85</v>
      </c>
      <c r="C13" s="24">
        <v>42688</v>
      </c>
      <c r="D13" s="24">
        <v>43619</v>
      </c>
    </row>
  </sheetData>
  <pageMargins left="0.7" right="0.7" top="0.75" bottom="0.75" header="0.3" footer="0.3"/>
  <pageSetup orientation="portrait" horizontalDpi="300" verticalDpi="300" r:id="rId2"/>
  <drawing r:id="rId3"/>
  <extLst>
    <ext xmlns:x14="http://schemas.microsoft.com/office/spreadsheetml/2009/9/main" uri="{A8765BA9-456A-4dab-B4F3-ACF838C121DE}">
      <x14:slicerList>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29B5F-76D8-4DB7-8FD6-9FE68274B445}">
  <dimension ref="A1:Y23"/>
  <sheetViews>
    <sheetView showGridLines="0" tabSelected="1" workbookViewId="0">
      <selection activeCell="N6" sqref="N6"/>
    </sheetView>
  </sheetViews>
  <sheetFormatPr defaultRowHeight="14.4" outlineLevelCol="1" x14ac:dyDescent="0.3"/>
  <cols>
    <col min="1" max="1" width="3.88671875" customWidth="1"/>
    <col min="3" max="3" width="10.5546875" bestFit="1" customWidth="1"/>
    <col min="4" max="4" width="11.5546875" bestFit="1" customWidth="1"/>
    <col min="5" max="5" width="10.109375" customWidth="1"/>
    <col min="13" max="13" width="9.109375" customWidth="1"/>
    <col min="14" max="14" width="2.6640625" customWidth="1"/>
    <col min="15" max="15" width="19.109375" customWidth="1"/>
    <col min="17" max="17" width="16" hidden="1" customWidth="1" outlineLevel="1"/>
    <col min="18" max="18" width="2.6640625" customWidth="1" collapsed="1"/>
    <col min="19" max="19" width="2.6640625" hidden="1" customWidth="1" outlineLevel="1"/>
    <col min="20" max="21" width="15.5546875" hidden="1" customWidth="1" outlineLevel="1"/>
    <col min="22" max="22" width="2.6640625" customWidth="1" collapsed="1"/>
    <col min="23" max="23" width="11.33203125" hidden="1" customWidth="1" outlineLevel="1"/>
    <col min="24" max="24" width="18" hidden="1" customWidth="1" outlineLevel="1"/>
    <col min="25" max="25" width="9.109375" collapsed="1"/>
  </cols>
  <sheetData>
    <row r="1" spans="1:24" s="3" customFormat="1" ht="31.5" customHeight="1" x14ac:dyDescent="0.4">
      <c r="A1" s="2"/>
      <c r="B1" s="2" t="s">
        <v>95</v>
      </c>
    </row>
    <row r="3" spans="1:24" ht="15.6" x14ac:dyDescent="0.3">
      <c r="B3" s="4" t="s">
        <v>97</v>
      </c>
      <c r="F3" s="4" t="s">
        <v>78</v>
      </c>
      <c r="N3" s="4" t="s">
        <v>96</v>
      </c>
      <c r="Q3" s="4" t="s">
        <v>92</v>
      </c>
      <c r="R3" s="4"/>
      <c r="S3" s="4" t="s">
        <v>93</v>
      </c>
      <c r="U3" s="4"/>
      <c r="V3" s="4"/>
      <c r="W3" s="4" t="s">
        <v>94</v>
      </c>
    </row>
    <row r="4" spans="1:24" ht="5.25" customHeight="1" x14ac:dyDescent="0.3"/>
    <row r="5" spans="1:24" ht="18" customHeight="1" x14ac:dyDescent="0.3">
      <c r="B5" s="7" t="str" cm="1">
        <f t="array" aca="1" ref="B5:D12" ca="1">_xlfn.PIVOTBY(tblOrders[Color],tblOrders[Year],tblOrders[Ordered],_xleta.SUM,,1,,0,,ISNUMBER(_xlfn.XMATCH(INDIRECT("tblOrders["&amp;O5&amp;"]"),_xlfn.ANCHORARRAY(Q6))))</f>
        <v/>
      </c>
      <c r="C5" s="8">
        <f ca="1"/>
        <v>2022</v>
      </c>
      <c r="D5" s="8">
        <f ca="1"/>
        <v>2023</v>
      </c>
      <c r="N5" s="5"/>
      <c r="O5" s="6" t="s">
        <v>6</v>
      </c>
      <c r="Q5" s="17" t="s">
        <v>81</v>
      </c>
      <c r="R5" s="11"/>
      <c r="S5" s="17"/>
      <c r="T5" s="17" t="s">
        <v>79</v>
      </c>
      <c r="U5" s="17" t="s">
        <v>80</v>
      </c>
      <c r="V5" s="11"/>
      <c r="W5" s="17" t="s">
        <v>82</v>
      </c>
      <c r="X5" s="17" t="s">
        <v>83</v>
      </c>
    </row>
    <row r="6" spans="1:24" ht="15" customHeight="1" x14ac:dyDescent="0.3">
      <c r="B6" s="9" t="str">
        <f ca="1"/>
        <v>Black</v>
      </c>
      <c r="C6" s="10">
        <f ca="1"/>
        <v>4009</v>
      </c>
      <c r="D6" s="10">
        <f ca="1"/>
        <v>4626</v>
      </c>
      <c r="N6" s="18" t="b">
        <v>1</v>
      </c>
      <c r="O6" s="19" t="str" cm="1">
        <f t="array" aca="1" ref="O6:O9" ca="1">_xlfn._xlws.SORT(_xlfn.UNIQUE(INDIRECT("tblOrders["&amp;O5&amp;"]")))</f>
        <v>Q1</v>
      </c>
      <c r="Q6" t="str" cm="1">
        <f t="array" aca="1" ref="Q6:Q7" ca="1">_xlfn._xlws.FILTER(_xlfn.ANCHORARRAY(O6),_xlfn.CHOOSECOLS(_xlfn.ANCHORARRAY(O6):N6,1),_xlfn.ANCHORARRAY(O6))</f>
        <v>Q1</v>
      </c>
      <c r="S6" s="25" t="b">
        <v>1</v>
      </c>
      <c r="T6" t="str" cm="1">
        <f t="array" ref="T6:T19">TRANSPOSE(tblOrders[#Headers])</f>
        <v>Order ID</v>
      </c>
      <c r="U6" t="str" cm="1">
        <f t="array" ref="U6:U13">_xlfn._xlws.FILTER(_xlfn.ANCHORARRAY(T6),_xlfn.CHOOSECOLS(_xlfn.ANCHORARRAY(T6):S6,1)=TRUE,_xlfn.ANCHORARRAY(T6))</f>
        <v>Order ID</v>
      </c>
      <c r="W6">
        <f ca="1">ROWS(_xlfn.ANCHORARRAY(O6))</f>
        <v>4</v>
      </c>
      <c r="X6" t="str">
        <f ca="1">"Filtered for "&amp;O5&amp;": "&amp;IF(W8,"ALL",_xlfn.ARRAYTOTEXT(_xlfn.ANCHORARRAY(Q6)))</f>
        <v>Filtered for Qtr: Q1, Q2</v>
      </c>
    </row>
    <row r="7" spans="1:24" ht="15" customHeight="1" x14ac:dyDescent="0.3">
      <c r="B7" s="11" t="str">
        <f ca="1"/>
        <v>Cherry</v>
      </c>
      <c r="C7" s="12">
        <f ca="1"/>
        <v>3843</v>
      </c>
      <c r="D7" s="12">
        <f ca="1"/>
        <v>4258</v>
      </c>
      <c r="N7" s="21" t="b">
        <v>1</v>
      </c>
      <c r="O7" s="20" t="str">
        <f ca="1"/>
        <v>Q2</v>
      </c>
      <c r="Q7" t="str">
        <f ca="1"/>
        <v>Q2</v>
      </c>
      <c r="S7" s="25" t="b">
        <v>1</v>
      </c>
      <c r="T7" t="str">
        <v>Customer Name</v>
      </c>
      <c r="U7" t="str">
        <v>Customer Name</v>
      </c>
      <c r="W7" cm="1">
        <f t="array" aca="1" ref="W7" ca="1">SUM(_xlfn.CHOOSECOLS(_xlfn.ANCHORARRAY(O6):N6,1)*1)</f>
        <v>2</v>
      </c>
    </row>
    <row r="8" spans="1:24" ht="15" customHeight="1" x14ac:dyDescent="0.3">
      <c r="B8" s="11" t="str">
        <f ca="1"/>
        <v>Grey</v>
      </c>
      <c r="C8" s="12">
        <f ca="1"/>
        <v>3014</v>
      </c>
      <c r="D8" s="12">
        <f ca="1"/>
        <v>2228</v>
      </c>
      <c r="N8" s="21" t="b">
        <v>0</v>
      </c>
      <c r="O8" s="20" t="str">
        <f ca="1"/>
        <v>Q3</v>
      </c>
      <c r="S8" s="25" t="b">
        <v>1</v>
      </c>
      <c r="T8" t="str">
        <v>Rep Name</v>
      </c>
      <c r="U8" t="str">
        <v>Rep Name</v>
      </c>
      <c r="W8" t="b">
        <f ca="1">OR(W7=0,W6=W7)</f>
        <v>0</v>
      </c>
    </row>
    <row r="9" spans="1:24" ht="15" customHeight="1" x14ac:dyDescent="0.3">
      <c r="B9" s="11" t="str">
        <f ca="1"/>
        <v>Sage</v>
      </c>
      <c r="C9" s="12">
        <f ca="1"/>
        <v>3307</v>
      </c>
      <c r="D9" s="12">
        <f ca="1"/>
        <v>3026</v>
      </c>
      <c r="N9" s="21" t="b">
        <v>0</v>
      </c>
      <c r="O9" s="20" t="str">
        <f ca="1"/>
        <v>Q4</v>
      </c>
      <c r="S9" s="25" t="b">
        <v>0</v>
      </c>
      <c r="T9" t="str">
        <v>Order Date</v>
      </c>
      <c r="U9" t="str">
        <v>Month</v>
      </c>
    </row>
    <row r="10" spans="1:24" ht="15" customHeight="1" x14ac:dyDescent="0.3">
      <c r="B10" s="11" t="str">
        <f ca="1"/>
        <v>Walnut</v>
      </c>
      <c r="C10" s="12">
        <f ca="1"/>
        <v>3221</v>
      </c>
      <c r="D10" s="12">
        <f ca="1"/>
        <v>2913</v>
      </c>
      <c r="N10" s="21" t="b">
        <v>1</v>
      </c>
      <c r="O10" s="20"/>
      <c r="S10" s="25" t="b">
        <v>0</v>
      </c>
      <c r="T10" t="str">
        <v>Mo No.</v>
      </c>
      <c r="U10" t="str">
        <v>Qtr</v>
      </c>
    </row>
    <row r="11" spans="1:24" ht="15" customHeight="1" x14ac:dyDescent="0.3">
      <c r="B11" s="13" t="str">
        <f ca="1"/>
        <v>White</v>
      </c>
      <c r="C11" s="14">
        <f ca="1"/>
        <v>3091</v>
      </c>
      <c r="D11" s="14">
        <f ca="1"/>
        <v>3340</v>
      </c>
      <c r="N11" s="21" t="b">
        <v>1</v>
      </c>
      <c r="O11" s="20"/>
      <c r="S11" s="25" t="b">
        <v>1</v>
      </c>
      <c r="T11" t="str">
        <v>Month</v>
      </c>
      <c r="U11" t="str">
        <v>Product ID</v>
      </c>
    </row>
    <row r="12" spans="1:24" ht="15" customHeight="1" x14ac:dyDescent="0.3">
      <c r="B12" s="15" t="str">
        <f ca="1"/>
        <v>Total</v>
      </c>
      <c r="C12" s="16">
        <f ca="1"/>
        <v>20485</v>
      </c>
      <c r="D12" s="16">
        <f ca="1"/>
        <v>20391</v>
      </c>
      <c r="N12" s="21" t="b">
        <v>1</v>
      </c>
      <c r="O12" s="20"/>
      <c r="S12" s="25" t="b">
        <v>1</v>
      </c>
      <c r="T12" t="str">
        <v>Qtr</v>
      </c>
      <c r="U12" t="str">
        <v>Product Name</v>
      </c>
    </row>
    <row r="13" spans="1:24" ht="15" customHeight="1" x14ac:dyDescent="0.3">
      <c r="N13" s="21" t="b">
        <v>1</v>
      </c>
      <c r="O13" s="20"/>
      <c r="S13" s="25" t="b">
        <v>0</v>
      </c>
      <c r="T13" t="str">
        <v>Year</v>
      </c>
      <c r="U13" t="str">
        <v>Source</v>
      </c>
    </row>
    <row r="14" spans="1:24" ht="15" customHeight="1" x14ac:dyDescent="0.3">
      <c r="N14" s="21" t="b">
        <v>1</v>
      </c>
      <c r="O14" s="20"/>
      <c r="S14" s="25" t="b">
        <v>1</v>
      </c>
      <c r="T14" t="str">
        <v>Product ID</v>
      </c>
    </row>
    <row r="15" spans="1:24" ht="15" customHeight="1" x14ac:dyDescent="0.3">
      <c r="N15" s="21" t="b">
        <v>1</v>
      </c>
      <c r="O15" s="20"/>
      <c r="S15" s="25" t="b">
        <v>1</v>
      </c>
      <c r="T15" t="str">
        <v>Product Name</v>
      </c>
    </row>
    <row r="16" spans="1:24" ht="15" customHeight="1" x14ac:dyDescent="0.3">
      <c r="N16" s="21" t="b">
        <v>1</v>
      </c>
      <c r="O16" s="20"/>
      <c r="S16" s="25" t="b">
        <v>0</v>
      </c>
      <c r="T16" t="str">
        <v>Color</v>
      </c>
    </row>
    <row r="17" spans="14:20" ht="15" customHeight="1" x14ac:dyDescent="0.3">
      <c r="N17" s="21" t="b">
        <v>1</v>
      </c>
      <c r="O17" s="20"/>
      <c r="S17" s="25" t="b">
        <v>1</v>
      </c>
      <c r="T17" t="str">
        <v>Source</v>
      </c>
    </row>
    <row r="18" spans="14:20" ht="15" customHeight="1" x14ac:dyDescent="0.3">
      <c r="N18" s="21" t="b">
        <v>1</v>
      </c>
      <c r="O18" s="20"/>
      <c r="S18" s="25" t="b">
        <v>0</v>
      </c>
      <c r="T18" t="str">
        <v>Ordered</v>
      </c>
    </row>
    <row r="19" spans="14:20" ht="15" customHeight="1" x14ac:dyDescent="0.3">
      <c r="N19" s="21" t="b">
        <v>1</v>
      </c>
      <c r="O19" s="20"/>
      <c r="S19" s="25" t="b">
        <v>0</v>
      </c>
      <c r="T19" t="str">
        <v>Delivered</v>
      </c>
    </row>
    <row r="20" spans="14:20" ht="15" customHeight="1" x14ac:dyDescent="0.3">
      <c r="N20" s="21" t="b">
        <v>1</v>
      </c>
      <c r="O20" s="20"/>
    </row>
    <row r="21" spans="14:20" ht="15" customHeight="1" x14ac:dyDescent="0.3">
      <c r="N21" s="21" t="b">
        <v>1</v>
      </c>
      <c r="O21" s="20"/>
    </row>
    <row r="22" spans="14:20" ht="15" customHeight="1" x14ac:dyDescent="0.3">
      <c r="N22" s="21" t="b">
        <v>1</v>
      </c>
      <c r="O22" s="20"/>
    </row>
    <row r="23" spans="14:20" ht="15" customHeight="1" x14ac:dyDescent="0.3">
      <c r="N23" s="21" t="b">
        <v>1</v>
      </c>
      <c r="O23" s="20"/>
    </row>
  </sheetData>
  <conditionalFormatting sqref="N6:N23">
    <cfRule type="expression" dxfId="21" priority="8">
      <formula>NOT(ISBLANK($O6))</formula>
    </cfRule>
    <cfRule type="expression" dxfId="20" priority="9">
      <formula>ISBLANK($O6)</formula>
    </cfRule>
    <cfRule type="cellIs" dxfId="19" priority="10" operator="equal">
      <formula>FALSE</formula>
    </cfRule>
  </conditionalFormatting>
  <conditionalFormatting sqref="N6:O23">
    <cfRule type="expression" dxfId="18" priority="12">
      <formula>AND(NOT(ISBLANK($O6)),ISBLANK($O7))</formula>
    </cfRule>
  </conditionalFormatting>
  <conditionalFormatting sqref="N23:O23">
    <cfRule type="expression" dxfId="17" priority="16">
      <formula>AND(NOT(ISBLANK($O23)),ISBLANK(#REF!))</formula>
    </cfRule>
  </conditionalFormatting>
  <conditionalFormatting sqref="O6:O23">
    <cfRule type="expression" dxfId="16" priority="13">
      <formula>NOT(ISBLANK($O6))</formula>
    </cfRule>
    <cfRule type="expression" dxfId="15" priority="14">
      <formula>ISBLANK($O6)</formula>
    </cfRule>
    <cfRule type="expression" dxfId="14" priority="15">
      <formula>NOT($N6)</formula>
    </cfRule>
  </conditionalFormatting>
  <dataValidations count="1">
    <dataValidation type="list" allowBlank="1" showInputMessage="1" showErrorMessage="1" sqref="O5" xr:uid="{D8C2F3F5-C1EA-43D7-B912-E0714F9A1AFB}">
      <formula1>_xlfn.ANCHORARRAY($U$6)</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050D4-2A6F-460B-A48A-F7907AF96DEA}">
  <dimension ref="A1:AC23"/>
  <sheetViews>
    <sheetView showGridLines="0" workbookViewId="0">
      <selection activeCell="B5" sqref="B5"/>
    </sheetView>
  </sheetViews>
  <sheetFormatPr defaultRowHeight="14.4" outlineLevelCol="1" x14ac:dyDescent="0.3"/>
  <cols>
    <col min="1" max="1" width="3.88671875" customWidth="1"/>
    <col min="3" max="3" width="10.5546875" bestFit="1" customWidth="1"/>
    <col min="4" max="4" width="11.5546875" bestFit="1" customWidth="1"/>
    <col min="5" max="5" width="10.109375" customWidth="1"/>
    <col min="13" max="13" width="9.109375" customWidth="1"/>
    <col min="14" max="14" width="2.6640625" customWidth="1"/>
    <col min="15" max="15" width="19.109375" customWidth="1"/>
    <col min="16" max="16" width="5.33203125" customWidth="1"/>
    <col min="17" max="17" width="3.44140625" customWidth="1"/>
    <col min="18" max="18" width="16.6640625" customWidth="1"/>
    <col min="20" max="21" width="16" hidden="1" customWidth="1" outlineLevel="1"/>
    <col min="22" max="22" width="2.6640625" customWidth="1" collapsed="1"/>
    <col min="23" max="23" width="2.6640625" hidden="1" customWidth="1" outlineLevel="1"/>
    <col min="24" max="25" width="15.5546875" hidden="1" customWidth="1" outlineLevel="1"/>
    <col min="26" max="26" width="2.6640625" customWidth="1" collapsed="1"/>
    <col min="27" max="27" width="11.33203125" hidden="1" customWidth="1" outlineLevel="1"/>
    <col min="28" max="28" width="18" hidden="1" customWidth="1" outlineLevel="1"/>
    <col min="29" max="29" width="9.109375" collapsed="1"/>
  </cols>
  <sheetData>
    <row r="1" spans="1:28" s="3" customFormat="1" ht="31.5" customHeight="1" x14ac:dyDescent="0.4">
      <c r="A1" s="2"/>
      <c r="B1" s="2" t="s">
        <v>95</v>
      </c>
    </row>
    <row r="3" spans="1:28" ht="15.6" x14ac:dyDescent="0.3">
      <c r="B3" s="4" t="s">
        <v>97</v>
      </c>
      <c r="F3" s="4" t="s">
        <v>78</v>
      </c>
      <c r="N3" s="4" t="s">
        <v>98</v>
      </c>
      <c r="T3" s="4" t="s">
        <v>92</v>
      </c>
      <c r="U3" s="4"/>
      <c r="V3" s="4"/>
      <c r="W3" s="4" t="s">
        <v>93</v>
      </c>
      <c r="Y3" s="4"/>
      <c r="Z3" s="4"/>
      <c r="AA3" s="4" t="s">
        <v>94</v>
      </c>
    </row>
    <row r="4" spans="1:28" ht="5.25" customHeight="1" x14ac:dyDescent="0.3"/>
    <row r="5" spans="1:28" ht="18" customHeight="1" x14ac:dyDescent="0.3">
      <c r="B5" s="7" t="str" cm="1">
        <f t="array" aca="1" ref="B5:D12" ca="1">_xlfn.PIVOTBY(tblOrders[Color],tblOrders[Year],tblOrders[Ordered],_xleta.SUM,,1,,0,,
(ISNUMBER(_xlfn.XMATCH(INDIRECT("tblOrders["&amp;O5&amp;"]"),_xlfn.ANCHORARRAY(T6))))*(ISNUMBER(_xlfn.XMATCH(INDIRECT("tblOrders["&amp;R5&amp;"]"),_xlfn.ANCHORARRAY(U6)))))</f>
        <v/>
      </c>
      <c r="C5" s="8">
        <f ca="1"/>
        <v>2022</v>
      </c>
      <c r="D5" s="8">
        <f ca="1"/>
        <v>2023</v>
      </c>
      <c r="N5" s="5"/>
      <c r="O5" s="6" t="s">
        <v>6</v>
      </c>
      <c r="Q5" s="5"/>
      <c r="R5" s="6" t="s">
        <v>9</v>
      </c>
      <c r="T5" s="17" t="s">
        <v>81</v>
      </c>
      <c r="U5" s="17" t="s">
        <v>81</v>
      </c>
      <c r="V5" s="11"/>
      <c r="W5" s="17"/>
      <c r="X5" s="17" t="s">
        <v>79</v>
      </c>
      <c r="Y5" s="17" t="s">
        <v>80</v>
      </c>
      <c r="Z5" s="11"/>
      <c r="AA5" s="17" t="s">
        <v>82</v>
      </c>
      <c r="AB5" s="17" t="s">
        <v>83</v>
      </c>
    </row>
    <row r="6" spans="1:28" ht="15" customHeight="1" x14ac:dyDescent="0.3">
      <c r="B6" s="9" t="str">
        <f ca="1"/>
        <v>Black</v>
      </c>
      <c r="C6" s="10">
        <f ca="1"/>
        <v>1013</v>
      </c>
      <c r="D6" s="10">
        <f ca="1"/>
        <v>1360</v>
      </c>
      <c r="N6" s="18" t="b">
        <v>1</v>
      </c>
      <c r="O6" s="19" t="str" cm="1">
        <f t="array" aca="1" ref="O6:O9" ca="1">_xlfn._xlws.SORT(_xlfn.UNIQUE(INDIRECT("tblOrders["&amp;O5&amp;"]")))</f>
        <v>Q1</v>
      </c>
      <c r="Q6" s="18" t="b">
        <v>1</v>
      </c>
      <c r="R6" s="19" t="str" cm="1">
        <f t="array" aca="1" ref="R6:R16" ca="1">_xlfn._xlws.SORT(_xlfn.UNIQUE(INDIRECT("tblOrders["&amp;R5&amp;"]")))</f>
        <v>Comfort Plus</v>
      </c>
      <c r="T6" t="str" cm="1">
        <f t="array" aca="1" ref="T6:T7" ca="1">_xlfn._xlws.FILTER(_xlfn.ANCHORARRAY(O6),_xlfn.CHOOSECOLS(_xlfn.ANCHORARRAY(O6):N6,1)=TRUE,_xlfn.ANCHORARRAY(O6))</f>
        <v>Q1</v>
      </c>
      <c r="U6" t="str" cm="1">
        <f t="array" aca="1" ref="U6:U8" ca="1">_xlfn._xlws.FILTER(_xlfn.ANCHORARRAY(R6),_xlfn.CHOOSECOLS(_xlfn.ANCHORARRAY(R6):Q6,1)=TRUE,_xlfn.ANCHORARRAY(R6))</f>
        <v>Comfort Plus</v>
      </c>
      <c r="W6" s="25" t="b">
        <v>0</v>
      </c>
      <c r="X6" t="str" cm="1">
        <f t="array" ref="X6:X19">TRANSPOSE(tblOrders[#Headers])</f>
        <v>Order ID</v>
      </c>
      <c r="Y6" t="str" cm="1">
        <f t="array" ref="Y6:Y12">_xlfn._xlws.FILTER(_xlfn.ANCHORARRAY(X6),_xlfn.CHOOSECOLS(_xlfn.ANCHORARRAY(X6):W6,1)=TRUE,_xlfn.ANCHORARRAY(X6))</f>
        <v>Customer Name</v>
      </c>
      <c r="AA6">
        <f ca="1">ROWS(_xlfn.ANCHORARRAY(O6))</f>
        <v>4</v>
      </c>
      <c r="AB6" t="str">
        <f ca="1">"Filtered for "&amp;O5&amp;": "&amp;IF(AA8,"ALL",_xlfn.ARRAYTOTEXT(_xlfn.ANCHORARRAY(T6)))</f>
        <v>Filtered for Qtr: Q1, Q2</v>
      </c>
    </row>
    <row r="7" spans="1:28" ht="15" customHeight="1" x14ac:dyDescent="0.3">
      <c r="B7" s="11" t="str">
        <f ca="1"/>
        <v>Cherry</v>
      </c>
      <c r="C7" s="12">
        <f ca="1"/>
        <v>768</v>
      </c>
      <c r="D7" s="12">
        <f ca="1"/>
        <v>1562</v>
      </c>
      <c r="N7" s="21" t="b">
        <v>1</v>
      </c>
      <c r="O7" s="20" t="str">
        <f ca="1"/>
        <v>Q2</v>
      </c>
      <c r="Q7" s="21" t="b">
        <v>0</v>
      </c>
      <c r="R7" s="20" t="str">
        <f ca="1"/>
        <v>Comfort Wheels</v>
      </c>
      <c r="T7" t="str">
        <f ca="1"/>
        <v>Q2</v>
      </c>
      <c r="U7" t="str">
        <f ca="1"/>
        <v>Folding Chair</v>
      </c>
      <c r="W7" s="25" t="b">
        <v>1</v>
      </c>
      <c r="X7" t="str">
        <v>Customer Name</v>
      </c>
      <c r="Y7" t="str">
        <v>Rep Name</v>
      </c>
      <c r="AA7" cm="1">
        <f t="array" aca="1" ref="AA7" ca="1">SUM(_xlfn.CHOOSECOLS(_xlfn.ANCHORARRAY(O6):N6,1)*1)</f>
        <v>2</v>
      </c>
    </row>
    <row r="8" spans="1:28" ht="15" customHeight="1" x14ac:dyDescent="0.3">
      <c r="B8" s="11" t="str">
        <f ca="1"/>
        <v>Grey</v>
      </c>
      <c r="C8" s="12">
        <f ca="1"/>
        <v>709</v>
      </c>
      <c r="D8" s="12">
        <f ca="1"/>
        <v>444</v>
      </c>
      <c r="N8" s="21" t="b">
        <v>0</v>
      </c>
      <c r="O8" s="20" t="str">
        <f ca="1"/>
        <v>Q3</v>
      </c>
      <c r="Q8" s="21" t="b">
        <v>1</v>
      </c>
      <c r="R8" s="20" t="str">
        <f ca="1"/>
        <v>Folding Chair</v>
      </c>
      <c r="U8" t="str">
        <f ca="1"/>
        <v>Highback Chair</v>
      </c>
      <c r="W8" s="25" t="b">
        <v>1</v>
      </c>
      <c r="X8" t="str">
        <v>Rep Name</v>
      </c>
      <c r="Y8" t="str">
        <v>Month</v>
      </c>
      <c r="AA8" t="b">
        <f ca="1">OR(AA7=0,AA6=AA7)</f>
        <v>0</v>
      </c>
    </row>
    <row r="9" spans="1:28" ht="15" customHeight="1" x14ac:dyDescent="0.3">
      <c r="B9" s="11" t="str">
        <f ca="1"/>
        <v>Sage</v>
      </c>
      <c r="C9" s="12">
        <f ca="1"/>
        <v>959</v>
      </c>
      <c r="D9" s="12">
        <f ca="1"/>
        <v>1118</v>
      </c>
      <c r="N9" s="21" t="b">
        <v>0</v>
      </c>
      <c r="O9" s="20" t="str">
        <f ca="1"/>
        <v>Q4</v>
      </c>
      <c r="Q9" s="21" t="b">
        <v>1</v>
      </c>
      <c r="R9" s="20" t="str">
        <f ca="1"/>
        <v>Highback Chair</v>
      </c>
      <c r="W9" s="25" t="b">
        <v>0</v>
      </c>
      <c r="X9" t="str">
        <v>Order Date</v>
      </c>
      <c r="Y9" t="str">
        <v>Qtr</v>
      </c>
    </row>
    <row r="10" spans="1:28" ht="15" customHeight="1" x14ac:dyDescent="0.3">
      <c r="B10" s="11" t="str">
        <f ca="1"/>
        <v>Walnut</v>
      </c>
      <c r="C10" s="12">
        <f ca="1"/>
        <v>1040</v>
      </c>
      <c r="D10" s="12">
        <f ca="1"/>
        <v>543</v>
      </c>
      <c r="N10" s="21" t="b">
        <v>0</v>
      </c>
      <c r="O10" s="20"/>
      <c r="Q10" s="21" t="b">
        <v>0</v>
      </c>
      <c r="R10" s="20" t="str">
        <f ca="1"/>
        <v>Lowback Chair</v>
      </c>
      <c r="W10" s="25" t="b">
        <v>0</v>
      </c>
      <c r="X10" t="str">
        <v>Mo No.</v>
      </c>
      <c r="Y10" t="str">
        <v>Product ID</v>
      </c>
    </row>
    <row r="11" spans="1:28" ht="15" customHeight="1" x14ac:dyDescent="0.3">
      <c r="B11" s="13" t="str">
        <f ca="1"/>
        <v>White</v>
      </c>
      <c r="C11" s="14">
        <f ca="1"/>
        <v>518</v>
      </c>
      <c r="D11" s="14">
        <f ca="1"/>
        <v>1231</v>
      </c>
      <c r="N11" s="21" t="b">
        <v>0</v>
      </c>
      <c r="O11" s="20"/>
      <c r="Q11" s="21" t="b">
        <v>0</v>
      </c>
      <c r="R11" s="20" t="str">
        <f ca="1"/>
        <v>Lowback Wheels</v>
      </c>
      <c r="W11" s="25" t="b">
        <v>1</v>
      </c>
      <c r="X11" t="str">
        <v>Month</v>
      </c>
      <c r="Y11" t="str">
        <v>Product Name</v>
      </c>
    </row>
    <row r="12" spans="1:28" ht="15" customHeight="1" x14ac:dyDescent="0.3">
      <c r="B12" s="15" t="str">
        <f ca="1"/>
        <v>Total</v>
      </c>
      <c r="C12" s="16">
        <f ca="1"/>
        <v>5007</v>
      </c>
      <c r="D12" s="16">
        <f ca="1"/>
        <v>6258</v>
      </c>
      <c r="N12" s="21" t="b">
        <v>0</v>
      </c>
      <c r="O12" s="20"/>
      <c r="Q12" s="21" t="b">
        <v>0</v>
      </c>
      <c r="R12" s="20" t="str">
        <f ca="1"/>
        <v>Padded Chair</v>
      </c>
      <c r="W12" s="25" t="b">
        <v>1</v>
      </c>
      <c r="X12" t="str">
        <v>Qtr</v>
      </c>
      <c r="Y12" t="str">
        <v>Source</v>
      </c>
    </row>
    <row r="13" spans="1:28" ht="15" customHeight="1" x14ac:dyDescent="0.3">
      <c r="N13" s="21" t="b">
        <v>0</v>
      </c>
      <c r="O13" s="20"/>
      <c r="Q13" s="21" t="b">
        <v>0</v>
      </c>
      <c r="R13" s="20" t="str">
        <f ca="1"/>
        <v>Padded Wheels</v>
      </c>
      <c r="W13" s="25" t="b">
        <v>0</v>
      </c>
      <c r="X13" t="str">
        <v>Year</v>
      </c>
    </row>
    <row r="14" spans="1:28" ht="15" customHeight="1" x14ac:dyDescent="0.3">
      <c r="N14" s="21" t="b">
        <v>0</v>
      </c>
      <c r="O14" s="20"/>
      <c r="Q14" s="21" t="b">
        <v>0</v>
      </c>
      <c r="R14" s="20" t="str">
        <f ca="1"/>
        <v>Stool</v>
      </c>
      <c r="W14" s="25" t="b">
        <v>1</v>
      </c>
      <c r="X14" t="str">
        <v>Product ID</v>
      </c>
    </row>
    <row r="15" spans="1:28" ht="15" customHeight="1" x14ac:dyDescent="0.3">
      <c r="N15" s="21" t="b">
        <v>0</v>
      </c>
      <c r="O15" s="20"/>
      <c r="Q15" s="21" t="b">
        <v>0</v>
      </c>
      <c r="R15" s="20" t="str">
        <f ca="1"/>
        <v>Stool Wheels</v>
      </c>
      <c r="W15" s="25" t="b">
        <v>1</v>
      </c>
      <c r="X15" t="str">
        <v>Product Name</v>
      </c>
    </row>
    <row r="16" spans="1:28" ht="15" customHeight="1" x14ac:dyDescent="0.3">
      <c r="N16" s="21" t="b">
        <v>0</v>
      </c>
      <c r="O16" s="20"/>
      <c r="Q16" s="21" t="b">
        <v>0</v>
      </c>
      <c r="R16" s="20" t="str">
        <f ca="1"/>
        <v>Swivel Chair</v>
      </c>
      <c r="W16" s="25" t="b">
        <v>0</v>
      </c>
      <c r="X16" t="str">
        <v>Color</v>
      </c>
    </row>
    <row r="17" spans="14:24" ht="15" customHeight="1" x14ac:dyDescent="0.3">
      <c r="N17" s="21" t="b">
        <v>0</v>
      </c>
      <c r="O17" s="20"/>
      <c r="Q17" s="21" t="b">
        <v>0</v>
      </c>
      <c r="R17" s="20"/>
      <c r="W17" s="25" t="b">
        <v>1</v>
      </c>
      <c r="X17" t="str">
        <v>Source</v>
      </c>
    </row>
    <row r="18" spans="14:24" ht="15" customHeight="1" x14ac:dyDescent="0.3">
      <c r="N18" s="21" t="b">
        <v>0</v>
      </c>
      <c r="O18" s="20"/>
      <c r="Q18" s="21" t="b">
        <v>0</v>
      </c>
      <c r="R18" s="20"/>
      <c r="W18" s="25" t="b">
        <v>0</v>
      </c>
      <c r="X18" t="str">
        <v>Ordered</v>
      </c>
    </row>
    <row r="19" spans="14:24" ht="15" customHeight="1" x14ac:dyDescent="0.3">
      <c r="N19" s="21" t="b">
        <v>0</v>
      </c>
      <c r="O19" s="20"/>
      <c r="Q19" s="21" t="b">
        <v>0</v>
      </c>
      <c r="R19" s="20"/>
      <c r="W19" s="25" t="b">
        <v>0</v>
      </c>
      <c r="X19" t="str">
        <v>Delivered</v>
      </c>
    </row>
    <row r="20" spans="14:24" ht="15" customHeight="1" x14ac:dyDescent="0.3">
      <c r="N20" s="21" t="b">
        <v>0</v>
      </c>
      <c r="O20" s="20"/>
      <c r="Q20" s="21" t="b">
        <v>0</v>
      </c>
      <c r="R20" s="20"/>
    </row>
    <row r="21" spans="14:24" ht="15" customHeight="1" x14ac:dyDescent="0.3">
      <c r="N21" s="21" t="b">
        <v>0</v>
      </c>
      <c r="O21" s="20"/>
      <c r="Q21" s="21" t="b">
        <v>0</v>
      </c>
      <c r="R21" s="20"/>
    </row>
    <row r="22" spans="14:24" ht="15" customHeight="1" x14ac:dyDescent="0.3">
      <c r="N22" s="21" t="b">
        <v>0</v>
      </c>
      <c r="O22" s="20"/>
      <c r="Q22" s="21" t="b">
        <v>0</v>
      </c>
      <c r="R22" s="20"/>
    </row>
    <row r="23" spans="14:24" ht="15" customHeight="1" x14ac:dyDescent="0.3">
      <c r="N23" s="21" t="b">
        <v>0</v>
      </c>
      <c r="O23" s="20"/>
      <c r="Q23" s="21" t="b">
        <v>0</v>
      </c>
      <c r="R23" s="20"/>
    </row>
  </sheetData>
  <conditionalFormatting sqref="N6:N23">
    <cfRule type="expression" dxfId="13" priority="9">
      <formula>NOT(ISBLANK($O6))</formula>
    </cfRule>
    <cfRule type="expression" dxfId="12" priority="10">
      <formula>ISBLANK($O6)</formula>
    </cfRule>
    <cfRule type="cellIs" dxfId="11" priority="11" operator="equal">
      <formula>FALSE</formula>
    </cfRule>
  </conditionalFormatting>
  <conditionalFormatting sqref="N6:O23">
    <cfRule type="expression" dxfId="10" priority="12">
      <formula>AND(NOT(ISBLANK($O6)),ISBLANK($O7))</formula>
    </cfRule>
  </conditionalFormatting>
  <conditionalFormatting sqref="O6:O23">
    <cfRule type="expression" dxfId="9" priority="13">
      <formula>NOT(ISBLANK($O6))</formula>
    </cfRule>
    <cfRule type="expression" dxfId="8" priority="14">
      <formula>ISBLANK($O6)</formula>
    </cfRule>
    <cfRule type="expression" dxfId="7" priority="15">
      <formula>NOT($N6)</formula>
    </cfRule>
  </conditionalFormatting>
  <conditionalFormatting sqref="Q6:Q23">
    <cfRule type="expression" dxfId="6" priority="1">
      <formula>NOT(ISBLANK($R6))</formula>
    </cfRule>
    <cfRule type="expression" dxfId="5" priority="2">
      <formula>ISBLANK($R6)</formula>
    </cfRule>
    <cfRule type="cellIs" dxfId="4" priority="3" operator="equal">
      <formula>FALSE</formula>
    </cfRule>
  </conditionalFormatting>
  <conditionalFormatting sqref="Q6:R23">
    <cfRule type="expression" dxfId="3" priority="4">
      <formula>AND(NOT(ISBLANK($R6)),ISBLANK($R7))</formula>
    </cfRule>
  </conditionalFormatting>
  <conditionalFormatting sqref="R6:R23">
    <cfRule type="expression" dxfId="2" priority="5">
      <formula>NOT(ISBLANK($R6))</formula>
    </cfRule>
    <cfRule type="expression" dxfId="1" priority="6">
      <formula>ISBLANK($R6)</formula>
    </cfRule>
    <cfRule type="expression" dxfId="0" priority="7">
      <formula>NOT($Q6)</formula>
    </cfRule>
  </conditionalFormatting>
  <dataValidations count="1">
    <dataValidation type="list" allowBlank="1" showInputMessage="1" showErrorMessage="1" sqref="O5 R5" xr:uid="{1450CB90-7956-4D8A-9451-C8E0EEF124C1}">
      <formula1>_xlfn.ANCHORARRAY($Y$6)</formula1>
    </dataValidation>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541C8-D8D9-43E0-97A2-7887A8C85713}">
  <dimension ref="A2:Y970"/>
  <sheetViews>
    <sheetView workbookViewId="0">
      <selection activeCell="P7" sqref="P7"/>
    </sheetView>
  </sheetViews>
  <sheetFormatPr defaultRowHeight="14.4" x14ac:dyDescent="0.3"/>
  <cols>
    <col min="1" max="1" width="10.88671875" bestFit="1" customWidth="1"/>
    <col min="2" max="2" width="18.33203125" bestFit="1" customWidth="1"/>
    <col min="3" max="3" width="16" customWidth="1"/>
    <col min="4" max="4" width="13.109375" customWidth="1"/>
    <col min="5" max="5" width="9.5546875" customWidth="1"/>
    <col min="6" max="6" width="9" customWidth="1"/>
    <col min="7" max="7" width="7.33203125" customWidth="1"/>
    <col min="8" max="8" width="7.33203125" bestFit="1" customWidth="1"/>
    <col min="9" max="9" width="12.6640625" customWidth="1"/>
    <col min="10" max="10" width="16.109375" bestFit="1" customWidth="1"/>
    <col min="11" max="11" width="9.5546875" bestFit="1" customWidth="1"/>
    <col min="12" max="12" width="10.6640625" customWidth="1"/>
    <col min="13" max="13" width="10.6640625" bestFit="1" customWidth="1"/>
    <col min="14" max="14" width="12.109375" customWidth="1"/>
  </cols>
  <sheetData>
    <row r="2" spans="1:25" ht="15.6" x14ac:dyDescent="0.3">
      <c r="A2" s="4" t="s">
        <v>99</v>
      </c>
      <c r="V2" s="4" t="s">
        <v>100</v>
      </c>
    </row>
    <row r="3" spans="1:25" x14ac:dyDescent="0.3">
      <c r="A3" t="s">
        <v>0</v>
      </c>
      <c r="B3" t="s">
        <v>1</v>
      </c>
      <c r="C3" t="s">
        <v>2</v>
      </c>
      <c r="D3" t="s">
        <v>3</v>
      </c>
      <c r="E3" t="s">
        <v>4</v>
      </c>
      <c r="F3" t="s">
        <v>5</v>
      </c>
      <c r="G3" t="s">
        <v>6</v>
      </c>
      <c r="H3" t="s">
        <v>7</v>
      </c>
      <c r="I3" t="s">
        <v>8</v>
      </c>
      <c r="J3" t="s">
        <v>9</v>
      </c>
      <c r="K3" t="s">
        <v>10</v>
      </c>
      <c r="L3" t="s">
        <v>11</v>
      </c>
      <c r="M3" t="s">
        <v>12</v>
      </c>
      <c r="N3" t="s">
        <v>13</v>
      </c>
      <c r="V3" t="str" cm="1">
        <f t="array" ref="V3:Y10">_xlfn.PIVOTBY(tblOrders[Color],tblOrders[Year],tblOrders[Ordered],_xleta.SUM)</f>
        <v/>
      </c>
      <c r="W3">
        <v>2022</v>
      </c>
      <c r="X3">
        <v>2023</v>
      </c>
      <c r="Y3" t="str">
        <v>Total</v>
      </c>
    </row>
    <row r="4" spans="1:25" x14ac:dyDescent="0.3">
      <c r="A4">
        <v>51784</v>
      </c>
      <c r="B4" t="s">
        <v>14</v>
      </c>
      <c r="C4" t="s">
        <v>15</v>
      </c>
      <c r="D4" s="1">
        <v>44563</v>
      </c>
      <c r="E4">
        <f>MONTH(tblOrders[[#This Row],[Order Date]])</f>
        <v>1</v>
      </c>
      <c r="F4" t="str">
        <f>TEXT(tblOrders[[#This Row],[Order Date]],"mm-mmm")</f>
        <v>01-Jan</v>
      </c>
      <c r="G4" t="str">
        <f>"Q"&amp;ROUNDUP(MONTH(tblOrders[[#This Row],[Order Date]])/3,0)</f>
        <v>Q1</v>
      </c>
      <c r="H4">
        <f>YEAR(tblOrders[[#This Row],[Order Date]])</f>
        <v>2022</v>
      </c>
      <c r="I4" t="s">
        <v>16</v>
      </c>
      <c r="J4" t="s">
        <v>17</v>
      </c>
      <c r="K4" t="s">
        <v>18</v>
      </c>
      <c r="L4" t="s">
        <v>19</v>
      </c>
      <c r="M4">
        <v>75</v>
      </c>
      <c r="N4">
        <v>75</v>
      </c>
      <c r="V4" t="str">
        <v>Black</v>
      </c>
      <c r="W4">
        <v>9298</v>
      </c>
      <c r="X4">
        <v>10331</v>
      </c>
      <c r="Y4">
        <v>19629</v>
      </c>
    </row>
    <row r="5" spans="1:25" x14ac:dyDescent="0.3">
      <c r="A5">
        <v>51785</v>
      </c>
      <c r="B5" t="s">
        <v>20</v>
      </c>
      <c r="C5" t="s">
        <v>21</v>
      </c>
      <c r="D5" s="1">
        <v>44564</v>
      </c>
      <c r="E5">
        <f>MONTH(tblOrders[[#This Row],[Order Date]])</f>
        <v>1</v>
      </c>
      <c r="F5" t="str">
        <f>TEXT(tblOrders[[#This Row],[Order Date]],"mm-mmm")</f>
        <v>01-Jan</v>
      </c>
      <c r="G5" t="str">
        <f>"Q"&amp;ROUNDUP(MONTH(tblOrders[[#This Row],[Order Date]])/3,0)</f>
        <v>Q1</v>
      </c>
      <c r="H5">
        <f>YEAR(tblOrders[[#This Row],[Order Date]])</f>
        <v>2022</v>
      </c>
      <c r="I5" t="s">
        <v>22</v>
      </c>
      <c r="J5" t="s">
        <v>23</v>
      </c>
      <c r="K5" t="s">
        <v>18</v>
      </c>
      <c r="L5" t="s">
        <v>19</v>
      </c>
      <c r="M5">
        <v>117</v>
      </c>
      <c r="N5">
        <v>87</v>
      </c>
      <c r="V5" t="str">
        <v>Cherry</v>
      </c>
      <c r="W5">
        <v>6356</v>
      </c>
      <c r="X5">
        <v>7884</v>
      </c>
      <c r="Y5">
        <v>14240</v>
      </c>
    </row>
    <row r="6" spans="1:25" x14ac:dyDescent="0.3">
      <c r="A6">
        <v>51786</v>
      </c>
      <c r="B6" t="s">
        <v>24</v>
      </c>
      <c r="C6" t="s">
        <v>25</v>
      </c>
      <c r="D6" s="1">
        <v>44564</v>
      </c>
      <c r="E6">
        <f>MONTH(tblOrders[[#This Row],[Order Date]])</f>
        <v>1</v>
      </c>
      <c r="F6" t="str">
        <f>TEXT(tblOrders[[#This Row],[Order Date]],"mm-mmm")</f>
        <v>01-Jan</v>
      </c>
      <c r="G6" t="str">
        <f>"Q"&amp;ROUNDUP(MONTH(tblOrders[[#This Row],[Order Date]])/3,0)</f>
        <v>Q1</v>
      </c>
      <c r="H6">
        <f>YEAR(tblOrders[[#This Row],[Order Date]])</f>
        <v>2022</v>
      </c>
      <c r="I6" t="s">
        <v>26</v>
      </c>
      <c r="J6" t="s">
        <v>27</v>
      </c>
      <c r="K6" t="s">
        <v>28</v>
      </c>
      <c r="L6" t="s">
        <v>19</v>
      </c>
      <c r="M6">
        <v>66</v>
      </c>
      <c r="N6">
        <v>66</v>
      </c>
      <c r="V6" t="str">
        <v>Grey</v>
      </c>
      <c r="W6">
        <v>6642</v>
      </c>
      <c r="X6">
        <v>5847</v>
      </c>
      <c r="Y6">
        <v>12489</v>
      </c>
    </row>
    <row r="7" spans="1:25" x14ac:dyDescent="0.3">
      <c r="A7">
        <v>51787</v>
      </c>
      <c r="B7" t="s">
        <v>29</v>
      </c>
      <c r="C7" t="s">
        <v>30</v>
      </c>
      <c r="D7" s="1">
        <v>44564</v>
      </c>
      <c r="E7">
        <f>MONTH(tblOrders[[#This Row],[Order Date]])</f>
        <v>1</v>
      </c>
      <c r="F7" t="str">
        <f>TEXT(tblOrders[[#This Row],[Order Date]],"mm-mmm")</f>
        <v>01-Jan</v>
      </c>
      <c r="G7" t="str">
        <f>"Q"&amp;ROUNDUP(MONTH(tblOrders[[#This Row],[Order Date]])/3,0)</f>
        <v>Q1</v>
      </c>
      <c r="H7">
        <f>YEAR(tblOrders[[#This Row],[Order Date]])</f>
        <v>2022</v>
      </c>
      <c r="I7" t="s">
        <v>31</v>
      </c>
      <c r="J7" t="s">
        <v>32</v>
      </c>
      <c r="K7" t="s">
        <v>28</v>
      </c>
      <c r="L7" t="s">
        <v>19</v>
      </c>
      <c r="M7">
        <v>21</v>
      </c>
      <c r="N7">
        <v>21</v>
      </c>
      <c r="V7" t="str">
        <v>Sage</v>
      </c>
      <c r="W7">
        <v>8056</v>
      </c>
      <c r="X7">
        <v>6182</v>
      </c>
      <c r="Y7">
        <v>14238</v>
      </c>
    </row>
    <row r="8" spans="1:25" x14ac:dyDescent="0.3">
      <c r="A8">
        <v>51788</v>
      </c>
      <c r="B8" t="s">
        <v>33</v>
      </c>
      <c r="C8" t="s">
        <v>34</v>
      </c>
      <c r="D8" s="1">
        <v>44565</v>
      </c>
      <c r="E8">
        <f>MONTH(tblOrders[[#This Row],[Order Date]])</f>
        <v>1</v>
      </c>
      <c r="F8" t="str">
        <f>TEXT(tblOrders[[#This Row],[Order Date]],"mm-mmm")</f>
        <v>01-Jan</v>
      </c>
      <c r="G8" t="str">
        <f>"Q"&amp;ROUNDUP(MONTH(tblOrders[[#This Row],[Order Date]])/3,0)</f>
        <v>Q1</v>
      </c>
      <c r="H8">
        <f>YEAR(tblOrders[[#This Row],[Order Date]])</f>
        <v>2022</v>
      </c>
      <c r="I8" t="s">
        <v>35</v>
      </c>
      <c r="J8" t="s">
        <v>36</v>
      </c>
      <c r="K8" t="s">
        <v>37</v>
      </c>
      <c r="L8" t="s">
        <v>19</v>
      </c>
      <c r="M8">
        <v>131</v>
      </c>
      <c r="N8">
        <v>90</v>
      </c>
      <c r="V8" t="str">
        <v>Walnut</v>
      </c>
      <c r="W8">
        <v>6398</v>
      </c>
      <c r="X8">
        <v>6618</v>
      </c>
      <c r="Y8">
        <v>13016</v>
      </c>
    </row>
    <row r="9" spans="1:25" x14ac:dyDescent="0.3">
      <c r="A9">
        <v>51789</v>
      </c>
      <c r="B9" t="s">
        <v>14</v>
      </c>
      <c r="C9" t="s">
        <v>15</v>
      </c>
      <c r="D9" s="1">
        <v>44566</v>
      </c>
      <c r="E9">
        <f>MONTH(tblOrders[[#This Row],[Order Date]])</f>
        <v>1</v>
      </c>
      <c r="F9" t="str">
        <f>TEXT(tblOrders[[#This Row],[Order Date]],"mm-mmm")</f>
        <v>01-Jan</v>
      </c>
      <c r="G9" t="str">
        <f>"Q"&amp;ROUNDUP(MONTH(tblOrders[[#This Row],[Order Date]])/3,0)</f>
        <v>Q1</v>
      </c>
      <c r="H9">
        <f>YEAR(tblOrders[[#This Row],[Order Date]])</f>
        <v>2022</v>
      </c>
      <c r="I9" t="s">
        <v>26</v>
      </c>
      <c r="J9" t="s">
        <v>27</v>
      </c>
      <c r="K9" t="s">
        <v>37</v>
      </c>
      <c r="L9" t="s">
        <v>19</v>
      </c>
      <c r="M9">
        <v>37</v>
      </c>
      <c r="N9">
        <v>37</v>
      </c>
      <c r="V9" t="str">
        <v>White</v>
      </c>
      <c r="W9">
        <v>5938</v>
      </c>
      <c r="X9">
        <v>6757</v>
      </c>
      <c r="Y9">
        <v>12695</v>
      </c>
    </row>
    <row r="10" spans="1:25" x14ac:dyDescent="0.3">
      <c r="A10">
        <v>51790</v>
      </c>
      <c r="B10" t="s">
        <v>38</v>
      </c>
      <c r="C10" t="s">
        <v>39</v>
      </c>
      <c r="D10" s="1">
        <v>44567</v>
      </c>
      <c r="E10">
        <f>MONTH(tblOrders[[#This Row],[Order Date]])</f>
        <v>1</v>
      </c>
      <c r="F10" t="str">
        <f>TEXT(tblOrders[[#This Row],[Order Date]],"mm-mmm")</f>
        <v>01-Jan</v>
      </c>
      <c r="G10" t="str">
        <f>"Q"&amp;ROUNDUP(MONTH(tblOrders[[#This Row],[Order Date]])/3,0)</f>
        <v>Q1</v>
      </c>
      <c r="H10">
        <f>YEAR(tblOrders[[#This Row],[Order Date]])</f>
        <v>2022</v>
      </c>
      <c r="I10" t="s">
        <v>16</v>
      </c>
      <c r="J10" t="s">
        <v>17</v>
      </c>
      <c r="K10" t="s">
        <v>28</v>
      </c>
      <c r="L10" t="s">
        <v>40</v>
      </c>
      <c r="M10">
        <v>67</v>
      </c>
      <c r="N10">
        <v>67</v>
      </c>
      <c r="V10" t="str">
        <v>Total</v>
      </c>
      <c r="W10">
        <v>42688</v>
      </c>
      <c r="X10">
        <v>43619</v>
      </c>
      <c r="Y10">
        <v>86307</v>
      </c>
    </row>
    <row r="11" spans="1:25" x14ac:dyDescent="0.3">
      <c r="A11">
        <v>51791</v>
      </c>
      <c r="B11" t="s">
        <v>41</v>
      </c>
      <c r="C11" t="s">
        <v>42</v>
      </c>
      <c r="D11" s="1">
        <v>44567</v>
      </c>
      <c r="E11">
        <f>MONTH(tblOrders[[#This Row],[Order Date]])</f>
        <v>1</v>
      </c>
      <c r="F11" t="str">
        <f>TEXT(tblOrders[[#This Row],[Order Date]],"mm-mmm")</f>
        <v>01-Jan</v>
      </c>
      <c r="G11" t="str">
        <f>"Q"&amp;ROUNDUP(MONTH(tblOrders[[#This Row],[Order Date]])/3,0)</f>
        <v>Q1</v>
      </c>
      <c r="H11">
        <f>YEAR(tblOrders[[#This Row],[Order Date]])</f>
        <v>2022</v>
      </c>
      <c r="I11" t="s">
        <v>43</v>
      </c>
      <c r="J11" t="s">
        <v>44</v>
      </c>
      <c r="K11" t="s">
        <v>45</v>
      </c>
      <c r="L11" t="s">
        <v>46</v>
      </c>
      <c r="M11">
        <v>81</v>
      </c>
      <c r="N11">
        <v>60</v>
      </c>
    </row>
    <row r="12" spans="1:25" x14ac:dyDescent="0.3">
      <c r="A12">
        <v>51792</v>
      </c>
      <c r="B12" t="s">
        <v>29</v>
      </c>
      <c r="C12" t="s">
        <v>30</v>
      </c>
      <c r="D12" s="1">
        <v>44568</v>
      </c>
      <c r="E12">
        <f>MONTH(tblOrders[[#This Row],[Order Date]])</f>
        <v>1</v>
      </c>
      <c r="F12" t="str">
        <f>TEXT(tblOrders[[#This Row],[Order Date]],"mm-mmm")</f>
        <v>01-Jan</v>
      </c>
      <c r="G12" t="str">
        <f>"Q"&amp;ROUNDUP(MONTH(tblOrders[[#This Row],[Order Date]])/3,0)</f>
        <v>Q1</v>
      </c>
      <c r="H12">
        <f>YEAR(tblOrders[[#This Row],[Order Date]])</f>
        <v>2022</v>
      </c>
      <c r="I12" t="s">
        <v>47</v>
      </c>
      <c r="J12" t="s">
        <v>48</v>
      </c>
      <c r="K12" t="s">
        <v>45</v>
      </c>
      <c r="L12" t="s">
        <v>40</v>
      </c>
      <c r="M12">
        <v>140</v>
      </c>
      <c r="N12">
        <v>102</v>
      </c>
    </row>
    <row r="13" spans="1:25" x14ac:dyDescent="0.3">
      <c r="A13">
        <v>51793</v>
      </c>
      <c r="B13" t="s">
        <v>49</v>
      </c>
      <c r="C13" t="s">
        <v>50</v>
      </c>
      <c r="D13" s="1">
        <v>44569</v>
      </c>
      <c r="E13">
        <f>MONTH(tblOrders[[#This Row],[Order Date]])</f>
        <v>1</v>
      </c>
      <c r="F13" t="str">
        <f>TEXT(tblOrders[[#This Row],[Order Date]],"mm-mmm")</f>
        <v>01-Jan</v>
      </c>
      <c r="G13" t="str">
        <f>"Q"&amp;ROUNDUP(MONTH(tblOrders[[#This Row],[Order Date]])/3,0)</f>
        <v>Q1</v>
      </c>
      <c r="H13">
        <f>YEAR(tblOrders[[#This Row],[Order Date]])</f>
        <v>2022</v>
      </c>
      <c r="I13" t="s">
        <v>26</v>
      </c>
      <c r="J13" t="s">
        <v>27</v>
      </c>
      <c r="K13" t="s">
        <v>45</v>
      </c>
      <c r="L13" t="s">
        <v>19</v>
      </c>
      <c r="M13">
        <v>28</v>
      </c>
      <c r="N13">
        <v>28</v>
      </c>
    </row>
    <row r="14" spans="1:25" x14ac:dyDescent="0.3">
      <c r="A14">
        <v>51794</v>
      </c>
      <c r="B14" t="s">
        <v>49</v>
      </c>
      <c r="C14" t="s">
        <v>50</v>
      </c>
      <c r="D14" s="1">
        <v>44569</v>
      </c>
      <c r="E14">
        <f>MONTH(tblOrders[[#This Row],[Order Date]])</f>
        <v>1</v>
      </c>
      <c r="F14" t="str">
        <f>TEXT(tblOrders[[#This Row],[Order Date]],"mm-mmm")</f>
        <v>01-Jan</v>
      </c>
      <c r="G14" t="str">
        <f>"Q"&amp;ROUNDUP(MONTH(tblOrders[[#This Row],[Order Date]])/3,0)</f>
        <v>Q1</v>
      </c>
      <c r="H14">
        <f>YEAR(tblOrders[[#This Row],[Order Date]])</f>
        <v>2022</v>
      </c>
      <c r="I14" t="s">
        <v>31</v>
      </c>
      <c r="J14" t="s">
        <v>32</v>
      </c>
      <c r="K14" t="s">
        <v>51</v>
      </c>
      <c r="L14" t="s">
        <v>19</v>
      </c>
      <c r="M14">
        <v>42</v>
      </c>
      <c r="N14">
        <v>42</v>
      </c>
    </row>
    <row r="15" spans="1:25" x14ac:dyDescent="0.3">
      <c r="A15">
        <v>51795</v>
      </c>
      <c r="B15" t="s">
        <v>52</v>
      </c>
      <c r="C15" t="s">
        <v>53</v>
      </c>
      <c r="D15" s="1">
        <v>44569</v>
      </c>
      <c r="E15">
        <f>MONTH(tblOrders[[#This Row],[Order Date]])</f>
        <v>1</v>
      </c>
      <c r="F15" t="str">
        <f>TEXT(tblOrders[[#This Row],[Order Date]],"mm-mmm")</f>
        <v>01-Jan</v>
      </c>
      <c r="G15" t="str">
        <f>"Q"&amp;ROUNDUP(MONTH(tblOrders[[#This Row],[Order Date]])/3,0)</f>
        <v>Q1</v>
      </c>
      <c r="H15">
        <f>YEAR(tblOrders[[#This Row],[Order Date]])</f>
        <v>2022</v>
      </c>
      <c r="I15" t="s">
        <v>35</v>
      </c>
      <c r="J15" t="s">
        <v>36</v>
      </c>
      <c r="K15" t="s">
        <v>54</v>
      </c>
      <c r="L15" t="s">
        <v>46</v>
      </c>
      <c r="M15">
        <v>69</v>
      </c>
      <c r="N15">
        <v>66</v>
      </c>
    </row>
    <row r="16" spans="1:25" x14ac:dyDescent="0.3">
      <c r="A16">
        <v>51796</v>
      </c>
      <c r="B16" t="s">
        <v>55</v>
      </c>
      <c r="C16" t="s">
        <v>56</v>
      </c>
      <c r="D16" s="1">
        <v>44569</v>
      </c>
      <c r="E16">
        <f>MONTH(tblOrders[[#This Row],[Order Date]])</f>
        <v>1</v>
      </c>
      <c r="F16" t="str">
        <f>TEXT(tblOrders[[#This Row],[Order Date]],"mm-mmm")</f>
        <v>01-Jan</v>
      </c>
      <c r="G16" t="str">
        <f>"Q"&amp;ROUNDUP(MONTH(tblOrders[[#This Row],[Order Date]])/3,0)</f>
        <v>Q1</v>
      </c>
      <c r="H16">
        <f>YEAR(tblOrders[[#This Row],[Order Date]])</f>
        <v>2022</v>
      </c>
      <c r="I16" t="s">
        <v>57</v>
      </c>
      <c r="J16" t="s">
        <v>58</v>
      </c>
      <c r="K16" t="s">
        <v>54</v>
      </c>
      <c r="L16" t="s">
        <v>46</v>
      </c>
      <c r="M16">
        <v>89</v>
      </c>
      <c r="N16">
        <v>85</v>
      </c>
    </row>
    <row r="17" spans="1:14" x14ac:dyDescent="0.3">
      <c r="A17">
        <v>51797</v>
      </c>
      <c r="B17" t="s">
        <v>24</v>
      </c>
      <c r="C17" t="s">
        <v>25</v>
      </c>
      <c r="D17" s="1">
        <v>44569</v>
      </c>
      <c r="E17">
        <f>MONTH(tblOrders[[#This Row],[Order Date]])</f>
        <v>1</v>
      </c>
      <c r="F17" t="str">
        <f>TEXT(tblOrders[[#This Row],[Order Date]],"mm-mmm")</f>
        <v>01-Jan</v>
      </c>
      <c r="G17" t="str">
        <f>"Q"&amp;ROUNDUP(MONTH(tblOrders[[#This Row],[Order Date]])/3,0)</f>
        <v>Q1</v>
      </c>
      <c r="H17">
        <f>YEAR(tblOrders[[#This Row],[Order Date]])</f>
        <v>2022</v>
      </c>
      <c r="I17" t="s">
        <v>16</v>
      </c>
      <c r="J17" t="s">
        <v>17</v>
      </c>
      <c r="K17" t="s">
        <v>54</v>
      </c>
      <c r="L17" t="s">
        <v>19</v>
      </c>
      <c r="M17">
        <v>120</v>
      </c>
      <c r="N17">
        <v>120</v>
      </c>
    </row>
    <row r="18" spans="1:14" x14ac:dyDescent="0.3">
      <c r="A18">
        <v>51798</v>
      </c>
      <c r="B18" t="s">
        <v>20</v>
      </c>
      <c r="C18" t="s">
        <v>21</v>
      </c>
      <c r="D18" s="1">
        <v>44570</v>
      </c>
      <c r="E18">
        <f>MONTH(tblOrders[[#This Row],[Order Date]])</f>
        <v>1</v>
      </c>
      <c r="F18" t="str">
        <f>TEXT(tblOrders[[#This Row],[Order Date]],"mm-mmm")</f>
        <v>01-Jan</v>
      </c>
      <c r="G18" t="str">
        <f>"Q"&amp;ROUNDUP(MONTH(tblOrders[[#This Row],[Order Date]])/3,0)</f>
        <v>Q1</v>
      </c>
      <c r="H18">
        <f>YEAR(tblOrders[[#This Row],[Order Date]])</f>
        <v>2022</v>
      </c>
      <c r="I18" t="s">
        <v>31</v>
      </c>
      <c r="J18" t="s">
        <v>32</v>
      </c>
      <c r="K18" t="s">
        <v>54</v>
      </c>
      <c r="L18" t="s">
        <v>19</v>
      </c>
      <c r="M18">
        <v>93</v>
      </c>
      <c r="N18">
        <v>93</v>
      </c>
    </row>
    <row r="19" spans="1:14" x14ac:dyDescent="0.3">
      <c r="A19">
        <v>51799</v>
      </c>
      <c r="B19" t="s">
        <v>59</v>
      </c>
      <c r="C19" t="s">
        <v>60</v>
      </c>
      <c r="D19" s="1">
        <v>44570</v>
      </c>
      <c r="E19">
        <f>MONTH(tblOrders[[#This Row],[Order Date]])</f>
        <v>1</v>
      </c>
      <c r="F19" t="str">
        <f>TEXT(tblOrders[[#This Row],[Order Date]],"mm-mmm")</f>
        <v>01-Jan</v>
      </c>
      <c r="G19" t="str">
        <f>"Q"&amp;ROUNDUP(MONTH(tblOrders[[#This Row],[Order Date]])/3,0)</f>
        <v>Q1</v>
      </c>
      <c r="H19">
        <f>YEAR(tblOrders[[#This Row],[Order Date]])</f>
        <v>2022</v>
      </c>
      <c r="I19" t="s">
        <v>26</v>
      </c>
      <c r="J19" t="s">
        <v>27</v>
      </c>
      <c r="K19" t="s">
        <v>28</v>
      </c>
      <c r="L19" t="s">
        <v>19</v>
      </c>
      <c r="M19">
        <v>95</v>
      </c>
      <c r="N19">
        <v>95</v>
      </c>
    </row>
    <row r="20" spans="1:14" x14ac:dyDescent="0.3">
      <c r="A20">
        <v>51800</v>
      </c>
      <c r="B20" t="s">
        <v>49</v>
      </c>
      <c r="C20" t="s">
        <v>50</v>
      </c>
      <c r="D20" s="1">
        <v>44572</v>
      </c>
      <c r="E20">
        <f>MONTH(tblOrders[[#This Row],[Order Date]])</f>
        <v>1</v>
      </c>
      <c r="F20" t="str">
        <f>TEXT(tblOrders[[#This Row],[Order Date]],"mm-mmm")</f>
        <v>01-Jan</v>
      </c>
      <c r="G20" t="str">
        <f>"Q"&amp;ROUNDUP(MONTH(tblOrders[[#This Row],[Order Date]])/3,0)</f>
        <v>Q1</v>
      </c>
      <c r="H20">
        <f>YEAR(tblOrders[[#This Row],[Order Date]])</f>
        <v>2022</v>
      </c>
      <c r="I20" t="s">
        <v>16</v>
      </c>
      <c r="J20" t="s">
        <v>17</v>
      </c>
      <c r="K20" t="s">
        <v>37</v>
      </c>
      <c r="L20" t="s">
        <v>46</v>
      </c>
      <c r="M20">
        <v>22</v>
      </c>
      <c r="N20">
        <v>22</v>
      </c>
    </row>
    <row r="21" spans="1:14" x14ac:dyDescent="0.3">
      <c r="A21">
        <v>51801</v>
      </c>
      <c r="B21" t="s">
        <v>49</v>
      </c>
      <c r="C21" t="s">
        <v>61</v>
      </c>
      <c r="D21" s="1">
        <v>44572</v>
      </c>
      <c r="E21">
        <f>MONTH(tblOrders[[#This Row],[Order Date]])</f>
        <v>1</v>
      </c>
      <c r="F21" t="str">
        <f>TEXT(tblOrders[[#This Row],[Order Date]],"mm-mmm")</f>
        <v>01-Jan</v>
      </c>
      <c r="G21" t="str">
        <f>"Q"&amp;ROUNDUP(MONTH(tblOrders[[#This Row],[Order Date]])/3,0)</f>
        <v>Q1</v>
      </c>
      <c r="H21">
        <f>YEAR(tblOrders[[#This Row],[Order Date]])</f>
        <v>2022</v>
      </c>
      <c r="I21" t="s">
        <v>62</v>
      </c>
      <c r="J21" t="s">
        <v>63</v>
      </c>
      <c r="K21" t="s">
        <v>45</v>
      </c>
      <c r="L21" t="s">
        <v>19</v>
      </c>
      <c r="M21">
        <v>92</v>
      </c>
      <c r="N21">
        <v>75</v>
      </c>
    </row>
    <row r="22" spans="1:14" x14ac:dyDescent="0.3">
      <c r="A22">
        <v>51802</v>
      </c>
      <c r="B22" t="s">
        <v>55</v>
      </c>
      <c r="C22" t="s">
        <v>56</v>
      </c>
      <c r="D22" s="1">
        <v>44573</v>
      </c>
      <c r="E22">
        <f>MONTH(tblOrders[[#This Row],[Order Date]])</f>
        <v>1</v>
      </c>
      <c r="F22" t="str">
        <f>TEXT(tblOrders[[#This Row],[Order Date]],"mm-mmm")</f>
        <v>01-Jan</v>
      </c>
      <c r="G22" t="str">
        <f>"Q"&amp;ROUNDUP(MONTH(tblOrders[[#This Row],[Order Date]])/3,0)</f>
        <v>Q1</v>
      </c>
      <c r="H22">
        <f>YEAR(tblOrders[[#This Row],[Order Date]])</f>
        <v>2022</v>
      </c>
      <c r="I22" t="s">
        <v>31</v>
      </c>
      <c r="J22" t="s">
        <v>32</v>
      </c>
      <c r="K22" t="s">
        <v>51</v>
      </c>
      <c r="L22" t="s">
        <v>19</v>
      </c>
      <c r="M22">
        <v>76</v>
      </c>
      <c r="N22">
        <v>76</v>
      </c>
    </row>
    <row r="23" spans="1:14" x14ac:dyDescent="0.3">
      <c r="A23">
        <v>51803</v>
      </c>
      <c r="B23" t="s">
        <v>64</v>
      </c>
      <c r="C23" t="s">
        <v>65</v>
      </c>
      <c r="D23" s="1">
        <v>44575</v>
      </c>
      <c r="E23">
        <f>MONTH(tblOrders[[#This Row],[Order Date]])</f>
        <v>1</v>
      </c>
      <c r="F23" t="str">
        <f>TEXT(tblOrders[[#This Row],[Order Date]],"mm-mmm")</f>
        <v>01-Jan</v>
      </c>
      <c r="G23" t="str">
        <f>"Q"&amp;ROUNDUP(MONTH(tblOrders[[#This Row],[Order Date]])/3,0)</f>
        <v>Q1</v>
      </c>
      <c r="H23">
        <f>YEAR(tblOrders[[#This Row],[Order Date]])</f>
        <v>2022</v>
      </c>
      <c r="I23" t="s">
        <v>43</v>
      </c>
      <c r="J23" t="s">
        <v>44</v>
      </c>
      <c r="K23" t="s">
        <v>54</v>
      </c>
      <c r="L23" t="s">
        <v>19</v>
      </c>
      <c r="M23">
        <v>119</v>
      </c>
      <c r="N23">
        <v>111</v>
      </c>
    </row>
    <row r="24" spans="1:14" x14ac:dyDescent="0.3">
      <c r="A24">
        <v>51804</v>
      </c>
      <c r="B24" t="s">
        <v>38</v>
      </c>
      <c r="C24" t="s">
        <v>39</v>
      </c>
      <c r="D24" s="1">
        <v>44576</v>
      </c>
      <c r="E24">
        <f>MONTH(tblOrders[[#This Row],[Order Date]])</f>
        <v>1</v>
      </c>
      <c r="F24" t="str">
        <f>TEXT(tblOrders[[#This Row],[Order Date]],"mm-mmm")</f>
        <v>01-Jan</v>
      </c>
      <c r="G24" t="str">
        <f>"Q"&amp;ROUNDUP(MONTH(tblOrders[[#This Row],[Order Date]])/3,0)</f>
        <v>Q1</v>
      </c>
      <c r="H24">
        <f>YEAR(tblOrders[[#This Row],[Order Date]])</f>
        <v>2022</v>
      </c>
      <c r="I24" t="s">
        <v>66</v>
      </c>
      <c r="J24" t="s">
        <v>67</v>
      </c>
      <c r="K24" t="s">
        <v>18</v>
      </c>
      <c r="L24" t="s">
        <v>19</v>
      </c>
      <c r="M24">
        <v>21</v>
      </c>
      <c r="N24">
        <v>14</v>
      </c>
    </row>
    <row r="25" spans="1:14" x14ac:dyDescent="0.3">
      <c r="A25">
        <v>51805</v>
      </c>
      <c r="B25" t="s">
        <v>29</v>
      </c>
      <c r="C25" t="s">
        <v>30</v>
      </c>
      <c r="D25" s="1">
        <v>44578</v>
      </c>
      <c r="E25">
        <f>MONTH(tblOrders[[#This Row],[Order Date]])</f>
        <v>1</v>
      </c>
      <c r="F25" t="str">
        <f>TEXT(tblOrders[[#This Row],[Order Date]],"mm-mmm")</f>
        <v>01-Jan</v>
      </c>
      <c r="G25" t="str">
        <f>"Q"&amp;ROUNDUP(MONTH(tblOrders[[#This Row],[Order Date]])/3,0)</f>
        <v>Q1</v>
      </c>
      <c r="H25">
        <f>YEAR(tblOrders[[#This Row],[Order Date]])</f>
        <v>2022</v>
      </c>
      <c r="I25" t="s">
        <v>68</v>
      </c>
      <c r="J25" t="s">
        <v>69</v>
      </c>
      <c r="K25" t="s">
        <v>18</v>
      </c>
      <c r="L25" t="s">
        <v>19</v>
      </c>
      <c r="M25">
        <v>127</v>
      </c>
      <c r="N25">
        <v>127</v>
      </c>
    </row>
    <row r="26" spans="1:14" x14ac:dyDescent="0.3">
      <c r="A26">
        <v>51806</v>
      </c>
      <c r="B26" t="s">
        <v>24</v>
      </c>
      <c r="C26" t="s">
        <v>25</v>
      </c>
      <c r="D26" s="1">
        <v>44578</v>
      </c>
      <c r="E26">
        <f>MONTH(tblOrders[[#This Row],[Order Date]])</f>
        <v>1</v>
      </c>
      <c r="F26" t="str">
        <f>TEXT(tblOrders[[#This Row],[Order Date]],"mm-mmm")</f>
        <v>01-Jan</v>
      </c>
      <c r="G26" t="str">
        <f>"Q"&amp;ROUNDUP(MONTH(tblOrders[[#This Row],[Order Date]])/3,0)</f>
        <v>Q1</v>
      </c>
      <c r="H26">
        <f>YEAR(tblOrders[[#This Row],[Order Date]])</f>
        <v>2022</v>
      </c>
      <c r="I26" t="s">
        <v>43</v>
      </c>
      <c r="J26" t="s">
        <v>44</v>
      </c>
      <c r="K26" t="s">
        <v>54</v>
      </c>
      <c r="L26" t="s">
        <v>19</v>
      </c>
      <c r="M26">
        <v>99</v>
      </c>
      <c r="N26">
        <v>79</v>
      </c>
    </row>
    <row r="27" spans="1:14" x14ac:dyDescent="0.3">
      <c r="A27">
        <v>51807</v>
      </c>
      <c r="B27" t="s">
        <v>70</v>
      </c>
      <c r="C27" t="s">
        <v>71</v>
      </c>
      <c r="D27" s="1">
        <v>44581</v>
      </c>
      <c r="E27">
        <f>MONTH(tblOrders[[#This Row],[Order Date]])</f>
        <v>1</v>
      </c>
      <c r="F27" t="str">
        <f>TEXT(tblOrders[[#This Row],[Order Date]],"mm-mmm")</f>
        <v>01-Jan</v>
      </c>
      <c r="G27" t="str">
        <f>"Q"&amp;ROUNDUP(MONTH(tblOrders[[#This Row],[Order Date]])/3,0)</f>
        <v>Q1</v>
      </c>
      <c r="H27">
        <f>YEAR(tblOrders[[#This Row],[Order Date]])</f>
        <v>2022</v>
      </c>
      <c r="I27" t="s">
        <v>31</v>
      </c>
      <c r="J27" t="s">
        <v>32</v>
      </c>
      <c r="K27" t="s">
        <v>37</v>
      </c>
      <c r="L27" t="s">
        <v>19</v>
      </c>
      <c r="M27">
        <v>23</v>
      </c>
      <c r="N27">
        <v>23</v>
      </c>
    </row>
    <row r="28" spans="1:14" x14ac:dyDescent="0.3">
      <c r="A28">
        <v>51808</v>
      </c>
      <c r="B28" t="s">
        <v>20</v>
      </c>
      <c r="C28" t="s">
        <v>21</v>
      </c>
      <c r="D28" s="1">
        <v>44582</v>
      </c>
      <c r="E28">
        <f>MONTH(tblOrders[[#This Row],[Order Date]])</f>
        <v>1</v>
      </c>
      <c r="F28" t="str">
        <f>TEXT(tblOrders[[#This Row],[Order Date]],"mm-mmm")</f>
        <v>01-Jan</v>
      </c>
      <c r="G28" t="str">
        <f>"Q"&amp;ROUNDUP(MONTH(tblOrders[[#This Row],[Order Date]])/3,0)</f>
        <v>Q1</v>
      </c>
      <c r="H28">
        <f>YEAR(tblOrders[[#This Row],[Order Date]])</f>
        <v>2022</v>
      </c>
      <c r="I28" t="s">
        <v>26</v>
      </c>
      <c r="J28" t="s">
        <v>27</v>
      </c>
      <c r="K28" t="s">
        <v>18</v>
      </c>
      <c r="L28" t="s">
        <v>19</v>
      </c>
      <c r="M28">
        <v>83</v>
      </c>
      <c r="N28">
        <v>83</v>
      </c>
    </row>
    <row r="29" spans="1:14" x14ac:dyDescent="0.3">
      <c r="A29">
        <v>51809</v>
      </c>
      <c r="B29" t="s">
        <v>20</v>
      </c>
      <c r="C29" t="s">
        <v>21</v>
      </c>
      <c r="D29" s="1">
        <v>44582</v>
      </c>
      <c r="E29">
        <f>MONTH(tblOrders[[#This Row],[Order Date]])</f>
        <v>1</v>
      </c>
      <c r="F29" t="str">
        <f>TEXT(tblOrders[[#This Row],[Order Date]],"mm-mmm")</f>
        <v>01-Jan</v>
      </c>
      <c r="G29" t="str">
        <f>"Q"&amp;ROUNDUP(MONTH(tblOrders[[#This Row],[Order Date]])/3,0)</f>
        <v>Q1</v>
      </c>
      <c r="H29">
        <f>YEAR(tblOrders[[#This Row],[Order Date]])</f>
        <v>2022</v>
      </c>
      <c r="I29" t="s">
        <v>62</v>
      </c>
      <c r="J29" t="s">
        <v>63</v>
      </c>
      <c r="K29" t="s">
        <v>28</v>
      </c>
      <c r="L29" t="s">
        <v>19</v>
      </c>
      <c r="M29">
        <v>125</v>
      </c>
      <c r="N29">
        <v>95</v>
      </c>
    </row>
    <row r="30" spans="1:14" x14ac:dyDescent="0.3">
      <c r="A30">
        <v>51810</v>
      </c>
      <c r="B30" t="s">
        <v>14</v>
      </c>
      <c r="C30" t="s">
        <v>15</v>
      </c>
      <c r="D30" s="1">
        <v>44583</v>
      </c>
      <c r="E30">
        <f>MONTH(tblOrders[[#This Row],[Order Date]])</f>
        <v>1</v>
      </c>
      <c r="F30" t="str">
        <f>TEXT(tblOrders[[#This Row],[Order Date]],"mm-mmm")</f>
        <v>01-Jan</v>
      </c>
      <c r="G30" t="str">
        <f>"Q"&amp;ROUNDUP(MONTH(tblOrders[[#This Row],[Order Date]])/3,0)</f>
        <v>Q1</v>
      </c>
      <c r="H30">
        <f>YEAR(tblOrders[[#This Row],[Order Date]])</f>
        <v>2022</v>
      </c>
      <c r="I30" t="s">
        <v>47</v>
      </c>
      <c r="J30" t="s">
        <v>48</v>
      </c>
      <c r="K30" t="s">
        <v>45</v>
      </c>
      <c r="L30" t="s">
        <v>19</v>
      </c>
      <c r="M30">
        <v>103</v>
      </c>
      <c r="N30">
        <v>70</v>
      </c>
    </row>
    <row r="31" spans="1:14" x14ac:dyDescent="0.3">
      <c r="A31">
        <v>51811</v>
      </c>
      <c r="B31" t="s">
        <v>72</v>
      </c>
      <c r="C31" t="s">
        <v>73</v>
      </c>
      <c r="D31" s="1">
        <v>44583</v>
      </c>
      <c r="E31">
        <f>MONTH(tblOrders[[#This Row],[Order Date]])</f>
        <v>1</v>
      </c>
      <c r="F31" t="str">
        <f>TEXT(tblOrders[[#This Row],[Order Date]],"mm-mmm")</f>
        <v>01-Jan</v>
      </c>
      <c r="G31" t="str">
        <f>"Q"&amp;ROUNDUP(MONTH(tblOrders[[#This Row],[Order Date]])/3,0)</f>
        <v>Q1</v>
      </c>
      <c r="H31">
        <f>YEAR(tblOrders[[#This Row],[Order Date]])</f>
        <v>2022</v>
      </c>
      <c r="I31" t="s">
        <v>26</v>
      </c>
      <c r="J31" t="s">
        <v>27</v>
      </c>
      <c r="K31" t="s">
        <v>28</v>
      </c>
      <c r="L31" t="s">
        <v>40</v>
      </c>
      <c r="M31">
        <v>98</v>
      </c>
      <c r="N31">
        <v>98</v>
      </c>
    </row>
    <row r="32" spans="1:14" x14ac:dyDescent="0.3">
      <c r="A32">
        <v>51812</v>
      </c>
      <c r="B32" t="s">
        <v>59</v>
      </c>
      <c r="C32" t="s">
        <v>60</v>
      </c>
      <c r="D32" s="1">
        <v>44585</v>
      </c>
      <c r="E32">
        <f>MONTH(tblOrders[[#This Row],[Order Date]])</f>
        <v>1</v>
      </c>
      <c r="F32" t="str">
        <f>TEXT(tblOrders[[#This Row],[Order Date]],"mm-mmm")</f>
        <v>01-Jan</v>
      </c>
      <c r="G32" t="str">
        <f>"Q"&amp;ROUNDUP(MONTH(tblOrders[[#This Row],[Order Date]])/3,0)</f>
        <v>Q1</v>
      </c>
      <c r="H32">
        <f>YEAR(tblOrders[[#This Row],[Order Date]])</f>
        <v>2022</v>
      </c>
      <c r="I32" t="s">
        <v>62</v>
      </c>
      <c r="J32" t="s">
        <v>63</v>
      </c>
      <c r="K32" t="s">
        <v>37</v>
      </c>
      <c r="L32" t="s">
        <v>19</v>
      </c>
      <c r="M32">
        <v>82</v>
      </c>
      <c r="N32">
        <v>80</v>
      </c>
    </row>
    <row r="33" spans="1:14" x14ac:dyDescent="0.3">
      <c r="A33">
        <v>51813</v>
      </c>
      <c r="B33" t="s">
        <v>64</v>
      </c>
      <c r="C33" t="s">
        <v>65</v>
      </c>
      <c r="D33" s="1">
        <v>44586</v>
      </c>
      <c r="E33">
        <f>MONTH(tblOrders[[#This Row],[Order Date]])</f>
        <v>1</v>
      </c>
      <c r="F33" t="str">
        <f>TEXT(tblOrders[[#This Row],[Order Date]],"mm-mmm")</f>
        <v>01-Jan</v>
      </c>
      <c r="G33" t="str">
        <f>"Q"&amp;ROUNDUP(MONTH(tblOrders[[#This Row],[Order Date]])/3,0)</f>
        <v>Q1</v>
      </c>
      <c r="H33">
        <f>YEAR(tblOrders[[#This Row],[Order Date]])</f>
        <v>2022</v>
      </c>
      <c r="I33" t="s">
        <v>31</v>
      </c>
      <c r="J33" t="s">
        <v>32</v>
      </c>
      <c r="K33" t="s">
        <v>54</v>
      </c>
      <c r="L33" t="s">
        <v>46</v>
      </c>
      <c r="M33">
        <v>145</v>
      </c>
      <c r="N33">
        <v>145</v>
      </c>
    </row>
    <row r="34" spans="1:14" x14ac:dyDescent="0.3">
      <c r="A34">
        <v>51814</v>
      </c>
      <c r="B34" t="s">
        <v>72</v>
      </c>
      <c r="C34" t="s">
        <v>73</v>
      </c>
      <c r="D34" s="1">
        <v>44587</v>
      </c>
      <c r="E34">
        <f>MONTH(tblOrders[[#This Row],[Order Date]])</f>
        <v>1</v>
      </c>
      <c r="F34" t="str">
        <f>TEXT(tblOrders[[#This Row],[Order Date]],"mm-mmm")</f>
        <v>01-Jan</v>
      </c>
      <c r="G34" t="str">
        <f>"Q"&amp;ROUNDUP(MONTH(tblOrders[[#This Row],[Order Date]])/3,0)</f>
        <v>Q1</v>
      </c>
      <c r="H34">
        <f>YEAR(tblOrders[[#This Row],[Order Date]])</f>
        <v>2022</v>
      </c>
      <c r="I34" t="s">
        <v>62</v>
      </c>
      <c r="J34" t="s">
        <v>63</v>
      </c>
      <c r="K34" t="s">
        <v>51</v>
      </c>
      <c r="L34" t="s">
        <v>46</v>
      </c>
      <c r="M34">
        <v>140</v>
      </c>
      <c r="N34">
        <v>130</v>
      </c>
    </row>
    <row r="35" spans="1:14" x14ac:dyDescent="0.3">
      <c r="A35">
        <v>51815</v>
      </c>
      <c r="B35" t="s">
        <v>49</v>
      </c>
      <c r="C35" t="s">
        <v>61</v>
      </c>
      <c r="D35" s="1">
        <v>44587</v>
      </c>
      <c r="E35">
        <f>MONTH(tblOrders[[#This Row],[Order Date]])</f>
        <v>1</v>
      </c>
      <c r="F35" t="str">
        <f>TEXT(tblOrders[[#This Row],[Order Date]],"mm-mmm")</f>
        <v>01-Jan</v>
      </c>
      <c r="G35" t="str">
        <f>"Q"&amp;ROUNDUP(MONTH(tblOrders[[#This Row],[Order Date]])/3,0)</f>
        <v>Q1</v>
      </c>
      <c r="H35">
        <f>YEAR(tblOrders[[#This Row],[Order Date]])</f>
        <v>2022</v>
      </c>
      <c r="I35" t="s">
        <v>35</v>
      </c>
      <c r="J35" t="s">
        <v>36</v>
      </c>
      <c r="K35" t="s">
        <v>18</v>
      </c>
      <c r="L35" t="s">
        <v>46</v>
      </c>
      <c r="M35">
        <v>62</v>
      </c>
      <c r="N35">
        <v>50</v>
      </c>
    </row>
    <row r="36" spans="1:14" x14ac:dyDescent="0.3">
      <c r="A36">
        <v>51816</v>
      </c>
      <c r="B36" t="s">
        <v>29</v>
      </c>
      <c r="C36" t="s">
        <v>30</v>
      </c>
      <c r="D36" s="1">
        <v>44588</v>
      </c>
      <c r="E36">
        <f>MONTH(tblOrders[[#This Row],[Order Date]])</f>
        <v>1</v>
      </c>
      <c r="F36" t="str">
        <f>TEXT(tblOrders[[#This Row],[Order Date]],"mm-mmm")</f>
        <v>01-Jan</v>
      </c>
      <c r="G36" t="str">
        <f>"Q"&amp;ROUNDUP(MONTH(tblOrders[[#This Row],[Order Date]])/3,0)</f>
        <v>Q1</v>
      </c>
      <c r="H36">
        <f>YEAR(tblOrders[[#This Row],[Order Date]])</f>
        <v>2022</v>
      </c>
      <c r="I36" t="s">
        <v>68</v>
      </c>
      <c r="J36" t="s">
        <v>69</v>
      </c>
      <c r="K36" t="s">
        <v>51</v>
      </c>
      <c r="L36" t="s">
        <v>19</v>
      </c>
      <c r="M36">
        <v>101</v>
      </c>
      <c r="N36">
        <v>101</v>
      </c>
    </row>
    <row r="37" spans="1:14" x14ac:dyDescent="0.3">
      <c r="A37">
        <v>51817</v>
      </c>
      <c r="B37" t="s">
        <v>33</v>
      </c>
      <c r="C37" t="s">
        <v>34</v>
      </c>
      <c r="D37" s="1">
        <v>44589</v>
      </c>
      <c r="E37">
        <f>MONTH(tblOrders[[#This Row],[Order Date]])</f>
        <v>1</v>
      </c>
      <c r="F37" t="str">
        <f>TEXT(tblOrders[[#This Row],[Order Date]],"mm-mmm")</f>
        <v>01-Jan</v>
      </c>
      <c r="G37" t="str">
        <f>"Q"&amp;ROUNDUP(MONTH(tblOrders[[#This Row],[Order Date]])/3,0)</f>
        <v>Q1</v>
      </c>
      <c r="H37">
        <f>YEAR(tblOrders[[#This Row],[Order Date]])</f>
        <v>2022</v>
      </c>
      <c r="I37" t="s">
        <v>16</v>
      </c>
      <c r="J37" t="s">
        <v>17</v>
      </c>
      <c r="K37" t="s">
        <v>54</v>
      </c>
      <c r="L37" t="s">
        <v>19</v>
      </c>
      <c r="M37">
        <v>33</v>
      </c>
      <c r="N37">
        <v>33</v>
      </c>
    </row>
    <row r="38" spans="1:14" x14ac:dyDescent="0.3">
      <c r="A38">
        <v>51818</v>
      </c>
      <c r="B38" t="s">
        <v>72</v>
      </c>
      <c r="C38" t="s">
        <v>73</v>
      </c>
      <c r="D38" s="1">
        <v>44590</v>
      </c>
      <c r="E38">
        <f>MONTH(tblOrders[[#This Row],[Order Date]])</f>
        <v>1</v>
      </c>
      <c r="F38" t="str">
        <f>TEXT(tblOrders[[#This Row],[Order Date]],"mm-mmm")</f>
        <v>01-Jan</v>
      </c>
      <c r="G38" t="str">
        <f>"Q"&amp;ROUNDUP(MONTH(tblOrders[[#This Row],[Order Date]])/3,0)</f>
        <v>Q1</v>
      </c>
      <c r="H38">
        <f>YEAR(tblOrders[[#This Row],[Order Date]])</f>
        <v>2022</v>
      </c>
      <c r="I38" t="s">
        <v>35</v>
      </c>
      <c r="J38" t="s">
        <v>36</v>
      </c>
      <c r="K38" t="s">
        <v>28</v>
      </c>
      <c r="L38" t="s">
        <v>19</v>
      </c>
      <c r="M38">
        <v>115</v>
      </c>
      <c r="N38">
        <v>84</v>
      </c>
    </row>
    <row r="39" spans="1:14" x14ac:dyDescent="0.3">
      <c r="A39">
        <v>51819</v>
      </c>
      <c r="B39" t="s">
        <v>20</v>
      </c>
      <c r="C39" t="s">
        <v>21</v>
      </c>
      <c r="D39" s="1">
        <v>44590</v>
      </c>
      <c r="E39">
        <f>MONTH(tblOrders[[#This Row],[Order Date]])</f>
        <v>1</v>
      </c>
      <c r="F39" t="str">
        <f>TEXT(tblOrders[[#This Row],[Order Date]],"mm-mmm")</f>
        <v>01-Jan</v>
      </c>
      <c r="G39" t="str">
        <f>"Q"&amp;ROUNDUP(MONTH(tblOrders[[#This Row],[Order Date]])/3,0)</f>
        <v>Q1</v>
      </c>
      <c r="H39">
        <f>YEAR(tblOrders[[#This Row],[Order Date]])</f>
        <v>2022</v>
      </c>
      <c r="I39" t="s">
        <v>47</v>
      </c>
      <c r="J39" t="s">
        <v>48</v>
      </c>
      <c r="K39" t="s">
        <v>18</v>
      </c>
      <c r="L39" t="s">
        <v>46</v>
      </c>
      <c r="M39">
        <v>25</v>
      </c>
      <c r="N39">
        <v>23</v>
      </c>
    </row>
    <row r="40" spans="1:14" x14ac:dyDescent="0.3">
      <c r="A40">
        <v>51820</v>
      </c>
      <c r="B40" t="s">
        <v>20</v>
      </c>
      <c r="C40" t="s">
        <v>21</v>
      </c>
      <c r="D40" s="1">
        <v>44590</v>
      </c>
      <c r="E40">
        <f>MONTH(tblOrders[[#This Row],[Order Date]])</f>
        <v>1</v>
      </c>
      <c r="F40" t="str">
        <f>TEXT(tblOrders[[#This Row],[Order Date]],"mm-mmm")</f>
        <v>01-Jan</v>
      </c>
      <c r="G40" t="str">
        <f>"Q"&amp;ROUNDUP(MONTH(tblOrders[[#This Row],[Order Date]])/3,0)</f>
        <v>Q1</v>
      </c>
      <c r="H40">
        <f>YEAR(tblOrders[[#This Row],[Order Date]])</f>
        <v>2022</v>
      </c>
      <c r="I40" t="s">
        <v>35</v>
      </c>
      <c r="J40" t="s">
        <v>36</v>
      </c>
      <c r="K40" t="s">
        <v>45</v>
      </c>
      <c r="L40" t="s">
        <v>19</v>
      </c>
      <c r="M40">
        <v>146</v>
      </c>
      <c r="N40">
        <v>118</v>
      </c>
    </row>
    <row r="41" spans="1:14" x14ac:dyDescent="0.3">
      <c r="A41">
        <v>51821</v>
      </c>
      <c r="B41" t="s">
        <v>59</v>
      </c>
      <c r="C41" t="s">
        <v>60</v>
      </c>
      <c r="D41" s="1">
        <v>44592</v>
      </c>
      <c r="E41">
        <f>MONTH(tblOrders[[#This Row],[Order Date]])</f>
        <v>1</v>
      </c>
      <c r="F41" t="str">
        <f>TEXT(tblOrders[[#This Row],[Order Date]],"mm-mmm")</f>
        <v>01-Jan</v>
      </c>
      <c r="G41" t="str">
        <f>"Q"&amp;ROUNDUP(MONTH(tblOrders[[#This Row],[Order Date]])/3,0)</f>
        <v>Q1</v>
      </c>
      <c r="H41">
        <f>YEAR(tblOrders[[#This Row],[Order Date]])</f>
        <v>2022</v>
      </c>
      <c r="I41" t="s">
        <v>68</v>
      </c>
      <c r="J41" t="s">
        <v>69</v>
      </c>
      <c r="K41" t="s">
        <v>18</v>
      </c>
      <c r="L41" t="s">
        <v>19</v>
      </c>
      <c r="M41">
        <v>138</v>
      </c>
      <c r="N41">
        <v>138</v>
      </c>
    </row>
    <row r="42" spans="1:14" x14ac:dyDescent="0.3">
      <c r="A42">
        <v>51822</v>
      </c>
      <c r="B42" t="s">
        <v>59</v>
      </c>
      <c r="C42" t="s">
        <v>60</v>
      </c>
      <c r="D42" s="1">
        <v>44592</v>
      </c>
      <c r="E42">
        <f>MONTH(tblOrders[[#This Row],[Order Date]])</f>
        <v>1</v>
      </c>
      <c r="F42" t="str">
        <f>TEXT(tblOrders[[#This Row],[Order Date]],"mm-mmm")</f>
        <v>01-Jan</v>
      </c>
      <c r="G42" t="str">
        <f>"Q"&amp;ROUNDUP(MONTH(tblOrders[[#This Row],[Order Date]])/3,0)</f>
        <v>Q1</v>
      </c>
      <c r="H42">
        <f>YEAR(tblOrders[[#This Row],[Order Date]])</f>
        <v>2022</v>
      </c>
      <c r="I42" t="s">
        <v>35</v>
      </c>
      <c r="J42" t="s">
        <v>36</v>
      </c>
      <c r="K42" t="s">
        <v>54</v>
      </c>
      <c r="L42" t="s">
        <v>19</v>
      </c>
      <c r="M42">
        <v>117</v>
      </c>
      <c r="N42">
        <v>78</v>
      </c>
    </row>
    <row r="43" spans="1:14" x14ac:dyDescent="0.3">
      <c r="A43">
        <v>51823</v>
      </c>
      <c r="B43" t="s">
        <v>20</v>
      </c>
      <c r="C43" t="s">
        <v>21</v>
      </c>
      <c r="D43" s="1">
        <v>44593</v>
      </c>
      <c r="E43">
        <f>MONTH(tblOrders[[#This Row],[Order Date]])</f>
        <v>2</v>
      </c>
      <c r="F43" t="str">
        <f>TEXT(tblOrders[[#This Row],[Order Date]],"mm-mmm")</f>
        <v>02-Feb</v>
      </c>
      <c r="G43" t="str">
        <f>"Q"&amp;ROUNDUP(MONTH(tblOrders[[#This Row],[Order Date]])/3,0)</f>
        <v>Q1</v>
      </c>
      <c r="H43">
        <f>YEAR(tblOrders[[#This Row],[Order Date]])</f>
        <v>2022</v>
      </c>
      <c r="I43" t="s">
        <v>26</v>
      </c>
      <c r="J43" t="s">
        <v>27</v>
      </c>
      <c r="K43" t="s">
        <v>18</v>
      </c>
      <c r="L43" t="s">
        <v>46</v>
      </c>
      <c r="M43">
        <v>106</v>
      </c>
      <c r="N43">
        <v>106</v>
      </c>
    </row>
    <row r="44" spans="1:14" x14ac:dyDescent="0.3">
      <c r="A44">
        <v>51824</v>
      </c>
      <c r="B44" t="s">
        <v>33</v>
      </c>
      <c r="C44" t="s">
        <v>34</v>
      </c>
      <c r="D44" s="1">
        <v>44594</v>
      </c>
      <c r="E44">
        <f>MONTH(tblOrders[[#This Row],[Order Date]])</f>
        <v>2</v>
      </c>
      <c r="F44" t="str">
        <f>TEXT(tblOrders[[#This Row],[Order Date]],"mm-mmm")</f>
        <v>02-Feb</v>
      </c>
      <c r="G44" t="str">
        <f>"Q"&amp;ROUNDUP(MONTH(tblOrders[[#This Row],[Order Date]])/3,0)</f>
        <v>Q1</v>
      </c>
      <c r="H44">
        <f>YEAR(tblOrders[[#This Row],[Order Date]])</f>
        <v>2022</v>
      </c>
      <c r="I44" t="s">
        <v>43</v>
      </c>
      <c r="J44" t="s">
        <v>44</v>
      </c>
      <c r="K44" t="s">
        <v>54</v>
      </c>
      <c r="L44" t="s">
        <v>46</v>
      </c>
      <c r="M44">
        <v>96</v>
      </c>
      <c r="N44">
        <v>90</v>
      </c>
    </row>
    <row r="45" spans="1:14" x14ac:dyDescent="0.3">
      <c r="A45">
        <v>51825</v>
      </c>
      <c r="B45" t="s">
        <v>41</v>
      </c>
      <c r="C45" t="s">
        <v>42</v>
      </c>
      <c r="D45" s="1">
        <v>44596</v>
      </c>
      <c r="E45">
        <f>MONTH(tblOrders[[#This Row],[Order Date]])</f>
        <v>2</v>
      </c>
      <c r="F45" t="str">
        <f>TEXT(tblOrders[[#This Row],[Order Date]],"mm-mmm")</f>
        <v>02-Feb</v>
      </c>
      <c r="G45" t="str">
        <f>"Q"&amp;ROUNDUP(MONTH(tblOrders[[#This Row],[Order Date]])/3,0)</f>
        <v>Q1</v>
      </c>
      <c r="H45">
        <f>YEAR(tblOrders[[#This Row],[Order Date]])</f>
        <v>2022</v>
      </c>
      <c r="I45" t="s">
        <v>43</v>
      </c>
      <c r="J45" t="s">
        <v>44</v>
      </c>
      <c r="K45" t="s">
        <v>51</v>
      </c>
      <c r="L45" t="s">
        <v>19</v>
      </c>
      <c r="M45">
        <v>47</v>
      </c>
      <c r="N45">
        <v>35</v>
      </c>
    </row>
    <row r="46" spans="1:14" x14ac:dyDescent="0.3">
      <c r="A46">
        <v>51826</v>
      </c>
      <c r="B46" t="s">
        <v>70</v>
      </c>
      <c r="C46" t="s">
        <v>71</v>
      </c>
      <c r="D46" s="1">
        <v>44596</v>
      </c>
      <c r="E46">
        <f>MONTH(tblOrders[[#This Row],[Order Date]])</f>
        <v>2</v>
      </c>
      <c r="F46" t="str">
        <f>TEXT(tblOrders[[#This Row],[Order Date]],"mm-mmm")</f>
        <v>02-Feb</v>
      </c>
      <c r="G46" t="str">
        <f>"Q"&amp;ROUNDUP(MONTH(tblOrders[[#This Row],[Order Date]])/3,0)</f>
        <v>Q1</v>
      </c>
      <c r="H46">
        <f>YEAR(tblOrders[[#This Row],[Order Date]])</f>
        <v>2022</v>
      </c>
      <c r="I46" t="s">
        <v>57</v>
      </c>
      <c r="J46" t="s">
        <v>58</v>
      </c>
      <c r="K46" t="s">
        <v>18</v>
      </c>
      <c r="L46" t="s">
        <v>19</v>
      </c>
      <c r="M46">
        <v>60</v>
      </c>
      <c r="N46">
        <v>43</v>
      </c>
    </row>
    <row r="47" spans="1:14" x14ac:dyDescent="0.3">
      <c r="A47">
        <v>51827</v>
      </c>
      <c r="B47" t="s">
        <v>55</v>
      </c>
      <c r="C47" t="s">
        <v>56</v>
      </c>
      <c r="D47" s="1">
        <v>44597</v>
      </c>
      <c r="E47">
        <f>MONTH(tblOrders[[#This Row],[Order Date]])</f>
        <v>2</v>
      </c>
      <c r="F47" t="str">
        <f>TEXT(tblOrders[[#This Row],[Order Date]],"mm-mmm")</f>
        <v>02-Feb</v>
      </c>
      <c r="G47" t="str">
        <f>"Q"&amp;ROUNDUP(MONTH(tblOrders[[#This Row],[Order Date]])/3,0)</f>
        <v>Q1</v>
      </c>
      <c r="H47">
        <f>YEAR(tblOrders[[#This Row],[Order Date]])</f>
        <v>2022</v>
      </c>
      <c r="I47" t="s">
        <v>26</v>
      </c>
      <c r="J47" t="s">
        <v>27</v>
      </c>
      <c r="K47" t="s">
        <v>28</v>
      </c>
      <c r="L47" t="s">
        <v>19</v>
      </c>
      <c r="M47">
        <v>124</v>
      </c>
      <c r="N47">
        <v>124</v>
      </c>
    </row>
    <row r="48" spans="1:14" x14ac:dyDescent="0.3">
      <c r="A48">
        <v>51828</v>
      </c>
      <c r="B48" t="s">
        <v>20</v>
      </c>
      <c r="C48" t="s">
        <v>21</v>
      </c>
      <c r="D48" s="1">
        <v>44598</v>
      </c>
      <c r="E48">
        <f>MONTH(tblOrders[[#This Row],[Order Date]])</f>
        <v>2</v>
      </c>
      <c r="F48" t="str">
        <f>TEXT(tblOrders[[#This Row],[Order Date]],"mm-mmm")</f>
        <v>02-Feb</v>
      </c>
      <c r="G48" t="str">
        <f>"Q"&amp;ROUNDUP(MONTH(tblOrders[[#This Row],[Order Date]])/3,0)</f>
        <v>Q1</v>
      </c>
      <c r="H48">
        <f>YEAR(tblOrders[[#This Row],[Order Date]])</f>
        <v>2022</v>
      </c>
      <c r="I48" t="s">
        <v>43</v>
      </c>
      <c r="J48" t="s">
        <v>44</v>
      </c>
      <c r="K48" t="s">
        <v>37</v>
      </c>
      <c r="L48" t="s">
        <v>19</v>
      </c>
      <c r="M48">
        <v>99</v>
      </c>
      <c r="N48">
        <v>95</v>
      </c>
    </row>
    <row r="49" spans="1:14" x14ac:dyDescent="0.3">
      <c r="A49">
        <v>51829</v>
      </c>
      <c r="B49" t="s">
        <v>33</v>
      </c>
      <c r="C49" t="s">
        <v>34</v>
      </c>
      <c r="D49" s="1">
        <v>44598</v>
      </c>
      <c r="E49">
        <f>MONTH(tblOrders[[#This Row],[Order Date]])</f>
        <v>2</v>
      </c>
      <c r="F49" t="str">
        <f>TEXT(tblOrders[[#This Row],[Order Date]],"mm-mmm")</f>
        <v>02-Feb</v>
      </c>
      <c r="G49" t="str">
        <f>"Q"&amp;ROUNDUP(MONTH(tblOrders[[#This Row],[Order Date]])/3,0)</f>
        <v>Q1</v>
      </c>
      <c r="H49">
        <f>YEAR(tblOrders[[#This Row],[Order Date]])</f>
        <v>2022</v>
      </c>
      <c r="I49" t="s">
        <v>22</v>
      </c>
      <c r="J49" t="s">
        <v>23</v>
      </c>
      <c r="K49" t="s">
        <v>51</v>
      </c>
      <c r="L49" t="s">
        <v>19</v>
      </c>
      <c r="M49">
        <v>62</v>
      </c>
      <c r="N49">
        <v>55</v>
      </c>
    </row>
    <row r="50" spans="1:14" x14ac:dyDescent="0.3">
      <c r="A50">
        <v>51830</v>
      </c>
      <c r="B50" t="s">
        <v>72</v>
      </c>
      <c r="C50" t="s">
        <v>73</v>
      </c>
      <c r="D50" s="1">
        <v>44599</v>
      </c>
      <c r="E50">
        <f>MONTH(tblOrders[[#This Row],[Order Date]])</f>
        <v>2</v>
      </c>
      <c r="F50" t="str">
        <f>TEXT(tblOrders[[#This Row],[Order Date]],"mm-mmm")</f>
        <v>02-Feb</v>
      </c>
      <c r="G50" t="str">
        <f>"Q"&amp;ROUNDUP(MONTH(tblOrders[[#This Row],[Order Date]])/3,0)</f>
        <v>Q1</v>
      </c>
      <c r="H50">
        <f>YEAR(tblOrders[[#This Row],[Order Date]])</f>
        <v>2022</v>
      </c>
      <c r="I50" t="s">
        <v>62</v>
      </c>
      <c r="J50" t="s">
        <v>63</v>
      </c>
      <c r="K50" t="s">
        <v>37</v>
      </c>
      <c r="L50" t="s">
        <v>19</v>
      </c>
      <c r="M50">
        <v>43</v>
      </c>
      <c r="N50">
        <v>32</v>
      </c>
    </row>
    <row r="51" spans="1:14" x14ac:dyDescent="0.3">
      <c r="A51">
        <v>51831</v>
      </c>
      <c r="B51" t="s">
        <v>59</v>
      </c>
      <c r="C51" t="s">
        <v>60</v>
      </c>
      <c r="D51" s="1">
        <v>44599</v>
      </c>
      <c r="E51">
        <f>MONTH(tblOrders[[#This Row],[Order Date]])</f>
        <v>2</v>
      </c>
      <c r="F51" t="str">
        <f>TEXT(tblOrders[[#This Row],[Order Date]],"mm-mmm")</f>
        <v>02-Feb</v>
      </c>
      <c r="G51" t="str">
        <f>"Q"&amp;ROUNDUP(MONTH(tblOrders[[#This Row],[Order Date]])/3,0)</f>
        <v>Q1</v>
      </c>
      <c r="H51">
        <f>YEAR(tblOrders[[#This Row],[Order Date]])</f>
        <v>2022</v>
      </c>
      <c r="I51" t="s">
        <v>62</v>
      </c>
      <c r="J51" t="s">
        <v>63</v>
      </c>
      <c r="K51" t="s">
        <v>37</v>
      </c>
      <c r="L51" t="s">
        <v>19</v>
      </c>
      <c r="M51">
        <v>116</v>
      </c>
      <c r="N51">
        <v>85</v>
      </c>
    </row>
    <row r="52" spans="1:14" x14ac:dyDescent="0.3">
      <c r="A52">
        <v>51832</v>
      </c>
      <c r="B52" t="s">
        <v>70</v>
      </c>
      <c r="C52" t="s">
        <v>71</v>
      </c>
      <c r="D52" s="1">
        <v>44600</v>
      </c>
      <c r="E52">
        <f>MONTH(tblOrders[[#This Row],[Order Date]])</f>
        <v>2</v>
      </c>
      <c r="F52" t="str">
        <f>TEXT(tblOrders[[#This Row],[Order Date]],"mm-mmm")</f>
        <v>02-Feb</v>
      </c>
      <c r="G52" t="str">
        <f>"Q"&amp;ROUNDUP(MONTH(tblOrders[[#This Row],[Order Date]])/3,0)</f>
        <v>Q1</v>
      </c>
      <c r="H52">
        <f>YEAR(tblOrders[[#This Row],[Order Date]])</f>
        <v>2022</v>
      </c>
      <c r="I52" t="s">
        <v>43</v>
      </c>
      <c r="J52" t="s">
        <v>44</v>
      </c>
      <c r="K52" t="s">
        <v>51</v>
      </c>
      <c r="L52" t="s">
        <v>46</v>
      </c>
      <c r="M52">
        <v>59</v>
      </c>
      <c r="N52">
        <v>47</v>
      </c>
    </row>
    <row r="53" spans="1:14" x14ac:dyDescent="0.3">
      <c r="A53">
        <v>51833</v>
      </c>
      <c r="B53" t="s">
        <v>59</v>
      </c>
      <c r="C53" t="s">
        <v>60</v>
      </c>
      <c r="D53" s="1">
        <v>44601</v>
      </c>
      <c r="E53">
        <f>MONTH(tblOrders[[#This Row],[Order Date]])</f>
        <v>2</v>
      </c>
      <c r="F53" t="str">
        <f>TEXT(tblOrders[[#This Row],[Order Date]],"mm-mmm")</f>
        <v>02-Feb</v>
      </c>
      <c r="G53" t="str">
        <f>"Q"&amp;ROUNDUP(MONTH(tblOrders[[#This Row],[Order Date]])/3,0)</f>
        <v>Q1</v>
      </c>
      <c r="H53">
        <f>YEAR(tblOrders[[#This Row],[Order Date]])</f>
        <v>2022</v>
      </c>
      <c r="I53" t="s">
        <v>66</v>
      </c>
      <c r="J53" t="s">
        <v>67</v>
      </c>
      <c r="K53" t="s">
        <v>54</v>
      </c>
      <c r="L53" t="s">
        <v>19</v>
      </c>
      <c r="M53">
        <v>84</v>
      </c>
      <c r="N53">
        <v>62</v>
      </c>
    </row>
    <row r="54" spans="1:14" x14ac:dyDescent="0.3">
      <c r="A54">
        <v>51834</v>
      </c>
      <c r="B54" t="s">
        <v>52</v>
      </c>
      <c r="C54" t="s">
        <v>53</v>
      </c>
      <c r="D54" s="1">
        <v>44602</v>
      </c>
      <c r="E54">
        <f>MONTH(tblOrders[[#This Row],[Order Date]])</f>
        <v>2</v>
      </c>
      <c r="F54" t="str">
        <f>TEXT(tblOrders[[#This Row],[Order Date]],"mm-mmm")</f>
        <v>02-Feb</v>
      </c>
      <c r="G54" t="str">
        <f>"Q"&amp;ROUNDUP(MONTH(tblOrders[[#This Row],[Order Date]])/3,0)</f>
        <v>Q1</v>
      </c>
      <c r="H54">
        <f>YEAR(tblOrders[[#This Row],[Order Date]])</f>
        <v>2022</v>
      </c>
      <c r="I54" t="s">
        <v>68</v>
      </c>
      <c r="J54" t="s">
        <v>69</v>
      </c>
      <c r="K54" t="s">
        <v>28</v>
      </c>
      <c r="L54" t="s">
        <v>19</v>
      </c>
      <c r="M54">
        <v>104</v>
      </c>
      <c r="N54">
        <v>104</v>
      </c>
    </row>
    <row r="55" spans="1:14" x14ac:dyDescent="0.3">
      <c r="A55">
        <v>51835</v>
      </c>
      <c r="B55" t="s">
        <v>74</v>
      </c>
      <c r="C55" t="s">
        <v>75</v>
      </c>
      <c r="D55" s="1">
        <v>44603</v>
      </c>
      <c r="E55">
        <f>MONTH(tblOrders[[#This Row],[Order Date]])</f>
        <v>2</v>
      </c>
      <c r="F55" t="str">
        <f>TEXT(tblOrders[[#This Row],[Order Date]],"mm-mmm")</f>
        <v>02-Feb</v>
      </c>
      <c r="G55" t="str">
        <f>"Q"&amp;ROUNDUP(MONTH(tblOrders[[#This Row],[Order Date]])/3,0)</f>
        <v>Q1</v>
      </c>
      <c r="H55">
        <f>YEAR(tblOrders[[#This Row],[Order Date]])</f>
        <v>2022</v>
      </c>
      <c r="I55" t="s">
        <v>62</v>
      </c>
      <c r="J55" t="s">
        <v>63</v>
      </c>
      <c r="K55" t="s">
        <v>28</v>
      </c>
      <c r="L55" t="s">
        <v>46</v>
      </c>
      <c r="M55">
        <v>137</v>
      </c>
      <c r="N55">
        <v>126</v>
      </c>
    </row>
    <row r="56" spans="1:14" x14ac:dyDescent="0.3">
      <c r="A56">
        <v>51836</v>
      </c>
      <c r="B56" t="s">
        <v>55</v>
      </c>
      <c r="C56" t="s">
        <v>56</v>
      </c>
      <c r="D56" s="1">
        <v>44603</v>
      </c>
      <c r="E56">
        <f>MONTH(tblOrders[[#This Row],[Order Date]])</f>
        <v>2</v>
      </c>
      <c r="F56" t="str">
        <f>TEXT(tblOrders[[#This Row],[Order Date]],"mm-mmm")</f>
        <v>02-Feb</v>
      </c>
      <c r="G56" t="str">
        <f>"Q"&amp;ROUNDUP(MONTH(tblOrders[[#This Row],[Order Date]])/3,0)</f>
        <v>Q1</v>
      </c>
      <c r="H56">
        <f>YEAR(tblOrders[[#This Row],[Order Date]])</f>
        <v>2022</v>
      </c>
      <c r="I56" t="s">
        <v>47</v>
      </c>
      <c r="J56" t="s">
        <v>48</v>
      </c>
      <c r="K56" t="s">
        <v>28</v>
      </c>
      <c r="L56" t="s">
        <v>19</v>
      </c>
      <c r="M56">
        <v>133</v>
      </c>
      <c r="N56">
        <v>129</v>
      </c>
    </row>
    <row r="57" spans="1:14" x14ac:dyDescent="0.3">
      <c r="A57">
        <v>51837</v>
      </c>
      <c r="B57" t="s">
        <v>55</v>
      </c>
      <c r="C57" t="s">
        <v>56</v>
      </c>
      <c r="D57" s="1">
        <v>44604</v>
      </c>
      <c r="E57">
        <f>MONTH(tblOrders[[#This Row],[Order Date]])</f>
        <v>2</v>
      </c>
      <c r="F57" t="str">
        <f>TEXT(tblOrders[[#This Row],[Order Date]],"mm-mmm")</f>
        <v>02-Feb</v>
      </c>
      <c r="G57" t="str">
        <f>"Q"&amp;ROUNDUP(MONTH(tblOrders[[#This Row],[Order Date]])/3,0)</f>
        <v>Q1</v>
      </c>
      <c r="H57">
        <f>YEAR(tblOrders[[#This Row],[Order Date]])</f>
        <v>2022</v>
      </c>
      <c r="I57" t="s">
        <v>47</v>
      </c>
      <c r="J57" t="s">
        <v>48</v>
      </c>
      <c r="K57" t="s">
        <v>28</v>
      </c>
      <c r="L57" t="s">
        <v>46</v>
      </c>
      <c r="M57">
        <v>89</v>
      </c>
      <c r="N57">
        <v>63</v>
      </c>
    </row>
    <row r="58" spans="1:14" x14ac:dyDescent="0.3">
      <c r="A58">
        <v>51838</v>
      </c>
      <c r="B58" t="s">
        <v>74</v>
      </c>
      <c r="C58" t="s">
        <v>75</v>
      </c>
      <c r="D58" s="1">
        <v>44605</v>
      </c>
      <c r="E58">
        <f>MONTH(tblOrders[[#This Row],[Order Date]])</f>
        <v>2</v>
      </c>
      <c r="F58" t="str">
        <f>TEXT(tblOrders[[#This Row],[Order Date]],"mm-mmm")</f>
        <v>02-Feb</v>
      </c>
      <c r="G58" t="str">
        <f>"Q"&amp;ROUNDUP(MONTH(tblOrders[[#This Row],[Order Date]])/3,0)</f>
        <v>Q1</v>
      </c>
      <c r="H58">
        <f>YEAR(tblOrders[[#This Row],[Order Date]])</f>
        <v>2022</v>
      </c>
      <c r="I58" t="s">
        <v>22</v>
      </c>
      <c r="J58" t="s">
        <v>23</v>
      </c>
      <c r="K58" t="s">
        <v>18</v>
      </c>
      <c r="L58" t="s">
        <v>19</v>
      </c>
      <c r="M58">
        <v>139</v>
      </c>
      <c r="N58">
        <v>135</v>
      </c>
    </row>
    <row r="59" spans="1:14" x14ac:dyDescent="0.3">
      <c r="A59">
        <v>51839</v>
      </c>
      <c r="B59" t="s">
        <v>64</v>
      </c>
      <c r="C59" t="s">
        <v>65</v>
      </c>
      <c r="D59" s="1">
        <v>44605</v>
      </c>
      <c r="E59">
        <f>MONTH(tblOrders[[#This Row],[Order Date]])</f>
        <v>2</v>
      </c>
      <c r="F59" t="str">
        <f>TEXT(tblOrders[[#This Row],[Order Date]],"mm-mmm")</f>
        <v>02-Feb</v>
      </c>
      <c r="G59" t="str">
        <f>"Q"&amp;ROUNDUP(MONTH(tblOrders[[#This Row],[Order Date]])/3,0)</f>
        <v>Q1</v>
      </c>
      <c r="H59">
        <f>YEAR(tblOrders[[#This Row],[Order Date]])</f>
        <v>2022</v>
      </c>
      <c r="I59" t="s">
        <v>16</v>
      </c>
      <c r="J59" t="s">
        <v>17</v>
      </c>
      <c r="K59" t="s">
        <v>54</v>
      </c>
      <c r="L59" t="s">
        <v>46</v>
      </c>
      <c r="M59">
        <v>42</v>
      </c>
      <c r="N59">
        <v>42</v>
      </c>
    </row>
    <row r="60" spans="1:14" x14ac:dyDescent="0.3">
      <c r="A60">
        <v>51840</v>
      </c>
      <c r="B60" t="s">
        <v>64</v>
      </c>
      <c r="C60" t="s">
        <v>65</v>
      </c>
      <c r="D60" s="1">
        <v>44605</v>
      </c>
      <c r="E60">
        <f>MONTH(tblOrders[[#This Row],[Order Date]])</f>
        <v>2</v>
      </c>
      <c r="F60" t="str">
        <f>TEXT(tblOrders[[#This Row],[Order Date]],"mm-mmm")</f>
        <v>02-Feb</v>
      </c>
      <c r="G60" t="str">
        <f>"Q"&amp;ROUNDUP(MONTH(tblOrders[[#This Row],[Order Date]])/3,0)</f>
        <v>Q1</v>
      </c>
      <c r="H60">
        <f>YEAR(tblOrders[[#This Row],[Order Date]])</f>
        <v>2022</v>
      </c>
      <c r="I60" t="s">
        <v>16</v>
      </c>
      <c r="J60" t="s">
        <v>17</v>
      </c>
      <c r="K60" t="s">
        <v>28</v>
      </c>
      <c r="L60" t="s">
        <v>19</v>
      </c>
      <c r="M60">
        <v>101</v>
      </c>
      <c r="N60">
        <v>101</v>
      </c>
    </row>
    <row r="61" spans="1:14" x14ac:dyDescent="0.3">
      <c r="A61">
        <v>51841</v>
      </c>
      <c r="B61" t="s">
        <v>41</v>
      </c>
      <c r="C61" t="s">
        <v>42</v>
      </c>
      <c r="D61" s="1">
        <v>44605</v>
      </c>
      <c r="E61">
        <f>MONTH(tblOrders[[#This Row],[Order Date]])</f>
        <v>2</v>
      </c>
      <c r="F61" t="str">
        <f>TEXT(tblOrders[[#This Row],[Order Date]],"mm-mmm")</f>
        <v>02-Feb</v>
      </c>
      <c r="G61" t="str">
        <f>"Q"&amp;ROUNDUP(MONTH(tblOrders[[#This Row],[Order Date]])/3,0)</f>
        <v>Q1</v>
      </c>
      <c r="H61">
        <f>YEAR(tblOrders[[#This Row],[Order Date]])</f>
        <v>2022</v>
      </c>
      <c r="I61" t="s">
        <v>62</v>
      </c>
      <c r="J61" t="s">
        <v>63</v>
      </c>
      <c r="K61" t="s">
        <v>45</v>
      </c>
      <c r="L61" t="s">
        <v>19</v>
      </c>
      <c r="M61">
        <v>91</v>
      </c>
      <c r="N61">
        <v>72</v>
      </c>
    </row>
    <row r="62" spans="1:14" x14ac:dyDescent="0.3">
      <c r="A62">
        <v>51842</v>
      </c>
      <c r="B62" t="s">
        <v>64</v>
      </c>
      <c r="C62" t="s">
        <v>65</v>
      </c>
      <c r="D62" s="1">
        <v>44605</v>
      </c>
      <c r="E62">
        <f>MONTH(tblOrders[[#This Row],[Order Date]])</f>
        <v>2</v>
      </c>
      <c r="F62" t="str">
        <f>TEXT(tblOrders[[#This Row],[Order Date]],"mm-mmm")</f>
        <v>02-Feb</v>
      </c>
      <c r="G62" t="str">
        <f>"Q"&amp;ROUNDUP(MONTH(tblOrders[[#This Row],[Order Date]])/3,0)</f>
        <v>Q1</v>
      </c>
      <c r="H62">
        <f>YEAR(tblOrders[[#This Row],[Order Date]])</f>
        <v>2022</v>
      </c>
      <c r="I62" t="s">
        <v>26</v>
      </c>
      <c r="J62" t="s">
        <v>27</v>
      </c>
      <c r="K62" t="s">
        <v>18</v>
      </c>
      <c r="L62" t="s">
        <v>19</v>
      </c>
      <c r="M62">
        <v>58</v>
      </c>
      <c r="N62">
        <v>58</v>
      </c>
    </row>
    <row r="63" spans="1:14" x14ac:dyDescent="0.3">
      <c r="A63">
        <v>51843</v>
      </c>
      <c r="B63" t="s">
        <v>72</v>
      </c>
      <c r="C63" t="s">
        <v>73</v>
      </c>
      <c r="D63" s="1">
        <v>44605</v>
      </c>
      <c r="E63">
        <f>MONTH(tblOrders[[#This Row],[Order Date]])</f>
        <v>2</v>
      </c>
      <c r="F63" t="str">
        <f>TEXT(tblOrders[[#This Row],[Order Date]],"mm-mmm")</f>
        <v>02-Feb</v>
      </c>
      <c r="G63" t="str">
        <f>"Q"&amp;ROUNDUP(MONTH(tblOrders[[#This Row],[Order Date]])/3,0)</f>
        <v>Q1</v>
      </c>
      <c r="H63">
        <f>YEAR(tblOrders[[#This Row],[Order Date]])</f>
        <v>2022</v>
      </c>
      <c r="I63" t="s">
        <v>16</v>
      </c>
      <c r="J63" t="s">
        <v>17</v>
      </c>
      <c r="K63" t="s">
        <v>37</v>
      </c>
      <c r="L63" t="s">
        <v>19</v>
      </c>
      <c r="M63">
        <v>55</v>
      </c>
      <c r="N63">
        <v>55</v>
      </c>
    </row>
    <row r="64" spans="1:14" x14ac:dyDescent="0.3">
      <c r="A64">
        <v>51844</v>
      </c>
      <c r="B64" t="s">
        <v>52</v>
      </c>
      <c r="C64" t="s">
        <v>53</v>
      </c>
      <c r="D64" s="1">
        <v>44605</v>
      </c>
      <c r="E64">
        <f>MONTH(tblOrders[[#This Row],[Order Date]])</f>
        <v>2</v>
      </c>
      <c r="F64" t="str">
        <f>TEXT(tblOrders[[#This Row],[Order Date]],"mm-mmm")</f>
        <v>02-Feb</v>
      </c>
      <c r="G64" t="str">
        <f>"Q"&amp;ROUNDUP(MONTH(tblOrders[[#This Row],[Order Date]])/3,0)</f>
        <v>Q1</v>
      </c>
      <c r="H64">
        <f>YEAR(tblOrders[[#This Row],[Order Date]])</f>
        <v>2022</v>
      </c>
      <c r="I64" t="s">
        <v>35</v>
      </c>
      <c r="J64" t="s">
        <v>36</v>
      </c>
      <c r="K64" t="s">
        <v>54</v>
      </c>
      <c r="L64" t="s">
        <v>19</v>
      </c>
      <c r="M64">
        <v>95</v>
      </c>
      <c r="N64">
        <v>90</v>
      </c>
    </row>
    <row r="65" spans="1:14" x14ac:dyDescent="0.3">
      <c r="A65">
        <v>51845</v>
      </c>
      <c r="B65" t="s">
        <v>41</v>
      </c>
      <c r="C65" t="s">
        <v>42</v>
      </c>
      <c r="D65" s="1">
        <v>44606</v>
      </c>
      <c r="E65">
        <f>MONTH(tblOrders[[#This Row],[Order Date]])</f>
        <v>2</v>
      </c>
      <c r="F65" t="str">
        <f>TEXT(tblOrders[[#This Row],[Order Date]],"mm-mmm")</f>
        <v>02-Feb</v>
      </c>
      <c r="G65" t="str">
        <f>"Q"&amp;ROUNDUP(MONTH(tblOrders[[#This Row],[Order Date]])/3,0)</f>
        <v>Q1</v>
      </c>
      <c r="H65">
        <f>YEAR(tblOrders[[#This Row],[Order Date]])</f>
        <v>2022</v>
      </c>
      <c r="I65" t="s">
        <v>68</v>
      </c>
      <c r="J65" t="s">
        <v>69</v>
      </c>
      <c r="K65" t="s">
        <v>28</v>
      </c>
      <c r="L65" t="s">
        <v>19</v>
      </c>
      <c r="M65">
        <v>92</v>
      </c>
      <c r="N65">
        <v>92</v>
      </c>
    </row>
    <row r="66" spans="1:14" x14ac:dyDescent="0.3">
      <c r="A66">
        <v>51846</v>
      </c>
      <c r="B66" t="s">
        <v>64</v>
      </c>
      <c r="C66" t="s">
        <v>65</v>
      </c>
      <c r="D66" s="1">
        <v>44608</v>
      </c>
      <c r="E66">
        <f>MONTH(tblOrders[[#This Row],[Order Date]])</f>
        <v>2</v>
      </c>
      <c r="F66" t="str">
        <f>TEXT(tblOrders[[#This Row],[Order Date]],"mm-mmm")</f>
        <v>02-Feb</v>
      </c>
      <c r="G66" t="str">
        <f>"Q"&amp;ROUNDUP(MONTH(tblOrders[[#This Row],[Order Date]])/3,0)</f>
        <v>Q1</v>
      </c>
      <c r="H66">
        <f>YEAR(tblOrders[[#This Row],[Order Date]])</f>
        <v>2022</v>
      </c>
      <c r="I66" t="s">
        <v>66</v>
      </c>
      <c r="J66" t="s">
        <v>67</v>
      </c>
      <c r="K66" t="s">
        <v>28</v>
      </c>
      <c r="L66" t="s">
        <v>40</v>
      </c>
      <c r="M66">
        <v>140</v>
      </c>
      <c r="N66">
        <v>129</v>
      </c>
    </row>
    <row r="67" spans="1:14" x14ac:dyDescent="0.3">
      <c r="A67">
        <v>51847</v>
      </c>
      <c r="B67" t="s">
        <v>38</v>
      </c>
      <c r="C67" t="s">
        <v>39</v>
      </c>
      <c r="D67" s="1">
        <v>44608</v>
      </c>
      <c r="E67">
        <f>MONTH(tblOrders[[#This Row],[Order Date]])</f>
        <v>2</v>
      </c>
      <c r="F67" t="str">
        <f>TEXT(tblOrders[[#This Row],[Order Date]],"mm-mmm")</f>
        <v>02-Feb</v>
      </c>
      <c r="G67" t="str">
        <f>"Q"&amp;ROUNDUP(MONTH(tblOrders[[#This Row],[Order Date]])/3,0)</f>
        <v>Q1</v>
      </c>
      <c r="H67">
        <f>YEAR(tblOrders[[#This Row],[Order Date]])</f>
        <v>2022</v>
      </c>
      <c r="I67" t="s">
        <v>31</v>
      </c>
      <c r="J67" t="s">
        <v>32</v>
      </c>
      <c r="K67" t="s">
        <v>51</v>
      </c>
      <c r="L67" t="s">
        <v>19</v>
      </c>
      <c r="M67">
        <v>138</v>
      </c>
      <c r="N67">
        <v>138</v>
      </c>
    </row>
    <row r="68" spans="1:14" x14ac:dyDescent="0.3">
      <c r="A68">
        <v>51848</v>
      </c>
      <c r="B68" t="s">
        <v>74</v>
      </c>
      <c r="C68" t="s">
        <v>75</v>
      </c>
      <c r="D68" s="1">
        <v>44608</v>
      </c>
      <c r="E68">
        <f>MONTH(tblOrders[[#This Row],[Order Date]])</f>
        <v>2</v>
      </c>
      <c r="F68" t="str">
        <f>TEXT(tblOrders[[#This Row],[Order Date]],"mm-mmm")</f>
        <v>02-Feb</v>
      </c>
      <c r="G68" t="str">
        <f>"Q"&amp;ROUNDUP(MONTH(tblOrders[[#This Row],[Order Date]])/3,0)</f>
        <v>Q1</v>
      </c>
      <c r="H68">
        <f>YEAR(tblOrders[[#This Row],[Order Date]])</f>
        <v>2022</v>
      </c>
      <c r="I68" t="s">
        <v>47</v>
      </c>
      <c r="J68" t="s">
        <v>48</v>
      </c>
      <c r="K68" t="s">
        <v>45</v>
      </c>
      <c r="L68" t="s">
        <v>19</v>
      </c>
      <c r="M68">
        <v>47</v>
      </c>
      <c r="N68">
        <v>37</v>
      </c>
    </row>
    <row r="69" spans="1:14" x14ac:dyDescent="0.3">
      <c r="A69">
        <v>51849</v>
      </c>
      <c r="B69" t="s">
        <v>14</v>
      </c>
      <c r="C69" t="s">
        <v>15</v>
      </c>
      <c r="D69" s="1">
        <v>44608</v>
      </c>
      <c r="E69">
        <f>MONTH(tblOrders[[#This Row],[Order Date]])</f>
        <v>2</v>
      </c>
      <c r="F69" t="str">
        <f>TEXT(tblOrders[[#This Row],[Order Date]],"mm-mmm")</f>
        <v>02-Feb</v>
      </c>
      <c r="G69" t="str">
        <f>"Q"&amp;ROUNDUP(MONTH(tblOrders[[#This Row],[Order Date]])/3,0)</f>
        <v>Q1</v>
      </c>
      <c r="H69">
        <f>YEAR(tblOrders[[#This Row],[Order Date]])</f>
        <v>2022</v>
      </c>
      <c r="I69" t="s">
        <v>62</v>
      </c>
      <c r="J69" t="s">
        <v>63</v>
      </c>
      <c r="K69" t="s">
        <v>45</v>
      </c>
      <c r="L69" t="s">
        <v>19</v>
      </c>
      <c r="M69">
        <v>122</v>
      </c>
      <c r="N69">
        <v>100</v>
      </c>
    </row>
    <row r="70" spans="1:14" x14ac:dyDescent="0.3">
      <c r="A70">
        <v>51850</v>
      </c>
      <c r="B70" t="s">
        <v>24</v>
      </c>
      <c r="C70" t="s">
        <v>25</v>
      </c>
      <c r="D70" s="1">
        <v>44608</v>
      </c>
      <c r="E70">
        <f>MONTH(tblOrders[[#This Row],[Order Date]])</f>
        <v>2</v>
      </c>
      <c r="F70" t="str">
        <f>TEXT(tblOrders[[#This Row],[Order Date]],"mm-mmm")</f>
        <v>02-Feb</v>
      </c>
      <c r="G70" t="str">
        <f>"Q"&amp;ROUNDUP(MONTH(tblOrders[[#This Row],[Order Date]])/3,0)</f>
        <v>Q1</v>
      </c>
      <c r="H70">
        <f>YEAR(tblOrders[[#This Row],[Order Date]])</f>
        <v>2022</v>
      </c>
      <c r="I70" t="s">
        <v>47</v>
      </c>
      <c r="J70" t="s">
        <v>48</v>
      </c>
      <c r="K70" t="s">
        <v>45</v>
      </c>
      <c r="L70" t="s">
        <v>19</v>
      </c>
      <c r="M70">
        <v>64</v>
      </c>
      <c r="N70">
        <v>56</v>
      </c>
    </row>
    <row r="71" spans="1:14" x14ac:dyDescent="0.3">
      <c r="A71">
        <v>51851</v>
      </c>
      <c r="B71" t="s">
        <v>14</v>
      </c>
      <c r="C71" t="s">
        <v>15</v>
      </c>
      <c r="D71" s="1">
        <v>44610</v>
      </c>
      <c r="E71">
        <f>MONTH(tblOrders[[#This Row],[Order Date]])</f>
        <v>2</v>
      </c>
      <c r="F71" t="str">
        <f>TEXT(tblOrders[[#This Row],[Order Date]],"mm-mmm")</f>
        <v>02-Feb</v>
      </c>
      <c r="G71" t="str">
        <f>"Q"&amp;ROUNDUP(MONTH(tblOrders[[#This Row],[Order Date]])/3,0)</f>
        <v>Q1</v>
      </c>
      <c r="H71">
        <f>YEAR(tblOrders[[#This Row],[Order Date]])</f>
        <v>2022</v>
      </c>
      <c r="I71" t="s">
        <v>22</v>
      </c>
      <c r="J71" t="s">
        <v>23</v>
      </c>
      <c r="K71" t="s">
        <v>54</v>
      </c>
      <c r="L71" t="s">
        <v>19</v>
      </c>
      <c r="M71">
        <v>53</v>
      </c>
      <c r="N71">
        <v>38</v>
      </c>
    </row>
    <row r="72" spans="1:14" x14ac:dyDescent="0.3">
      <c r="A72">
        <v>51852</v>
      </c>
      <c r="B72" t="s">
        <v>55</v>
      </c>
      <c r="C72" t="s">
        <v>56</v>
      </c>
      <c r="D72" s="1">
        <v>44610</v>
      </c>
      <c r="E72">
        <f>MONTH(tblOrders[[#This Row],[Order Date]])</f>
        <v>2</v>
      </c>
      <c r="F72" t="str">
        <f>TEXT(tblOrders[[#This Row],[Order Date]],"mm-mmm")</f>
        <v>02-Feb</v>
      </c>
      <c r="G72" t="str">
        <f>"Q"&amp;ROUNDUP(MONTH(tblOrders[[#This Row],[Order Date]])/3,0)</f>
        <v>Q1</v>
      </c>
      <c r="H72">
        <f>YEAR(tblOrders[[#This Row],[Order Date]])</f>
        <v>2022</v>
      </c>
      <c r="I72" t="s">
        <v>57</v>
      </c>
      <c r="J72" t="s">
        <v>58</v>
      </c>
      <c r="K72" t="s">
        <v>37</v>
      </c>
      <c r="L72" t="s">
        <v>46</v>
      </c>
      <c r="M72">
        <v>62</v>
      </c>
      <c r="N72">
        <v>60</v>
      </c>
    </row>
    <row r="73" spans="1:14" x14ac:dyDescent="0.3">
      <c r="A73">
        <v>51853</v>
      </c>
      <c r="B73" t="s">
        <v>72</v>
      </c>
      <c r="C73" t="s">
        <v>73</v>
      </c>
      <c r="D73" s="1">
        <v>44611</v>
      </c>
      <c r="E73">
        <f>MONTH(tblOrders[[#This Row],[Order Date]])</f>
        <v>2</v>
      </c>
      <c r="F73" t="str">
        <f>TEXT(tblOrders[[#This Row],[Order Date]],"mm-mmm")</f>
        <v>02-Feb</v>
      </c>
      <c r="G73" t="str">
        <f>"Q"&amp;ROUNDUP(MONTH(tblOrders[[#This Row],[Order Date]])/3,0)</f>
        <v>Q1</v>
      </c>
      <c r="H73">
        <f>YEAR(tblOrders[[#This Row],[Order Date]])</f>
        <v>2022</v>
      </c>
      <c r="I73" t="s">
        <v>22</v>
      </c>
      <c r="J73" t="s">
        <v>23</v>
      </c>
      <c r="K73" t="s">
        <v>18</v>
      </c>
      <c r="L73" t="s">
        <v>19</v>
      </c>
      <c r="M73">
        <v>112</v>
      </c>
      <c r="N73">
        <v>73</v>
      </c>
    </row>
    <row r="74" spans="1:14" x14ac:dyDescent="0.3">
      <c r="A74">
        <v>51854</v>
      </c>
      <c r="B74" t="s">
        <v>70</v>
      </c>
      <c r="C74" t="s">
        <v>71</v>
      </c>
      <c r="D74" s="1">
        <v>44613</v>
      </c>
      <c r="E74">
        <f>MONTH(tblOrders[[#This Row],[Order Date]])</f>
        <v>2</v>
      </c>
      <c r="F74" t="str">
        <f>TEXT(tblOrders[[#This Row],[Order Date]],"mm-mmm")</f>
        <v>02-Feb</v>
      </c>
      <c r="G74" t="str">
        <f>"Q"&amp;ROUNDUP(MONTH(tblOrders[[#This Row],[Order Date]])/3,0)</f>
        <v>Q1</v>
      </c>
      <c r="H74">
        <f>YEAR(tblOrders[[#This Row],[Order Date]])</f>
        <v>2022</v>
      </c>
      <c r="I74" t="s">
        <v>35</v>
      </c>
      <c r="J74" t="s">
        <v>36</v>
      </c>
      <c r="K74" t="s">
        <v>18</v>
      </c>
      <c r="L74" t="s">
        <v>19</v>
      </c>
      <c r="M74">
        <v>42</v>
      </c>
      <c r="N74">
        <v>28</v>
      </c>
    </row>
    <row r="75" spans="1:14" x14ac:dyDescent="0.3">
      <c r="A75">
        <v>51855</v>
      </c>
      <c r="B75" t="s">
        <v>52</v>
      </c>
      <c r="C75" t="s">
        <v>53</v>
      </c>
      <c r="D75" s="1">
        <v>44614</v>
      </c>
      <c r="E75">
        <f>MONTH(tblOrders[[#This Row],[Order Date]])</f>
        <v>2</v>
      </c>
      <c r="F75" t="str">
        <f>TEXT(tblOrders[[#This Row],[Order Date]],"mm-mmm")</f>
        <v>02-Feb</v>
      </c>
      <c r="G75" t="str">
        <f>"Q"&amp;ROUNDUP(MONTH(tblOrders[[#This Row],[Order Date]])/3,0)</f>
        <v>Q1</v>
      </c>
      <c r="H75">
        <f>YEAR(tblOrders[[#This Row],[Order Date]])</f>
        <v>2022</v>
      </c>
      <c r="I75" t="s">
        <v>22</v>
      </c>
      <c r="J75" t="s">
        <v>23</v>
      </c>
      <c r="K75" t="s">
        <v>45</v>
      </c>
      <c r="L75" t="s">
        <v>19</v>
      </c>
      <c r="M75">
        <v>104</v>
      </c>
      <c r="N75">
        <v>73</v>
      </c>
    </row>
    <row r="76" spans="1:14" x14ac:dyDescent="0.3">
      <c r="A76">
        <v>51856</v>
      </c>
      <c r="B76" t="s">
        <v>70</v>
      </c>
      <c r="C76" t="s">
        <v>76</v>
      </c>
      <c r="D76" s="1">
        <v>44614</v>
      </c>
      <c r="E76">
        <f>MONTH(tblOrders[[#This Row],[Order Date]])</f>
        <v>2</v>
      </c>
      <c r="F76" t="str">
        <f>TEXT(tblOrders[[#This Row],[Order Date]],"mm-mmm")</f>
        <v>02-Feb</v>
      </c>
      <c r="G76" t="str">
        <f>"Q"&amp;ROUNDUP(MONTH(tblOrders[[#This Row],[Order Date]])/3,0)</f>
        <v>Q1</v>
      </c>
      <c r="H76">
        <f>YEAR(tblOrders[[#This Row],[Order Date]])</f>
        <v>2022</v>
      </c>
      <c r="I76" t="s">
        <v>47</v>
      </c>
      <c r="J76" t="s">
        <v>48</v>
      </c>
      <c r="K76" t="s">
        <v>51</v>
      </c>
      <c r="L76" t="s">
        <v>19</v>
      </c>
      <c r="M76">
        <v>98</v>
      </c>
      <c r="N76">
        <v>69</v>
      </c>
    </row>
    <row r="77" spans="1:14" x14ac:dyDescent="0.3">
      <c r="A77">
        <v>51857</v>
      </c>
      <c r="B77" t="s">
        <v>24</v>
      </c>
      <c r="C77" t="s">
        <v>25</v>
      </c>
      <c r="D77" s="1">
        <v>44614</v>
      </c>
      <c r="E77">
        <f>MONTH(tblOrders[[#This Row],[Order Date]])</f>
        <v>2</v>
      </c>
      <c r="F77" t="str">
        <f>TEXT(tblOrders[[#This Row],[Order Date]],"mm-mmm")</f>
        <v>02-Feb</v>
      </c>
      <c r="G77" t="str">
        <f>"Q"&amp;ROUNDUP(MONTH(tblOrders[[#This Row],[Order Date]])/3,0)</f>
        <v>Q1</v>
      </c>
      <c r="H77">
        <f>YEAR(tblOrders[[#This Row],[Order Date]])</f>
        <v>2022</v>
      </c>
      <c r="I77" t="s">
        <v>66</v>
      </c>
      <c r="J77" t="s">
        <v>67</v>
      </c>
      <c r="K77" t="s">
        <v>51</v>
      </c>
      <c r="L77" t="s">
        <v>19</v>
      </c>
      <c r="M77">
        <v>119</v>
      </c>
      <c r="N77">
        <v>98</v>
      </c>
    </row>
    <row r="78" spans="1:14" x14ac:dyDescent="0.3">
      <c r="A78">
        <v>51858</v>
      </c>
      <c r="B78" t="s">
        <v>59</v>
      </c>
      <c r="C78" t="s">
        <v>60</v>
      </c>
      <c r="D78" s="1">
        <v>44615</v>
      </c>
      <c r="E78">
        <f>MONTH(tblOrders[[#This Row],[Order Date]])</f>
        <v>2</v>
      </c>
      <c r="F78" t="str">
        <f>TEXT(tblOrders[[#This Row],[Order Date]],"mm-mmm")</f>
        <v>02-Feb</v>
      </c>
      <c r="G78" t="str">
        <f>"Q"&amp;ROUNDUP(MONTH(tblOrders[[#This Row],[Order Date]])/3,0)</f>
        <v>Q1</v>
      </c>
      <c r="H78">
        <f>YEAR(tblOrders[[#This Row],[Order Date]])</f>
        <v>2022</v>
      </c>
      <c r="I78" t="s">
        <v>16</v>
      </c>
      <c r="J78" t="s">
        <v>17</v>
      </c>
      <c r="K78" t="s">
        <v>54</v>
      </c>
      <c r="L78" t="s">
        <v>19</v>
      </c>
      <c r="M78">
        <v>117</v>
      </c>
      <c r="N78">
        <v>117</v>
      </c>
    </row>
    <row r="79" spans="1:14" x14ac:dyDescent="0.3">
      <c r="A79">
        <v>51859</v>
      </c>
      <c r="B79" t="s">
        <v>33</v>
      </c>
      <c r="C79" t="s">
        <v>34</v>
      </c>
      <c r="D79" s="1">
        <v>44615</v>
      </c>
      <c r="E79">
        <f>MONTH(tblOrders[[#This Row],[Order Date]])</f>
        <v>2</v>
      </c>
      <c r="F79" t="str">
        <f>TEXT(tblOrders[[#This Row],[Order Date]],"mm-mmm")</f>
        <v>02-Feb</v>
      </c>
      <c r="G79" t="str">
        <f>"Q"&amp;ROUNDUP(MONTH(tblOrders[[#This Row],[Order Date]])/3,0)</f>
        <v>Q1</v>
      </c>
      <c r="H79">
        <f>YEAR(tblOrders[[#This Row],[Order Date]])</f>
        <v>2022</v>
      </c>
      <c r="I79" t="s">
        <v>31</v>
      </c>
      <c r="J79" t="s">
        <v>32</v>
      </c>
      <c r="K79" t="s">
        <v>18</v>
      </c>
      <c r="L79" t="s">
        <v>19</v>
      </c>
      <c r="M79">
        <v>25</v>
      </c>
      <c r="N79">
        <v>25</v>
      </c>
    </row>
    <row r="80" spans="1:14" x14ac:dyDescent="0.3">
      <c r="A80">
        <v>51860</v>
      </c>
      <c r="B80" t="s">
        <v>33</v>
      </c>
      <c r="C80" t="s">
        <v>34</v>
      </c>
      <c r="D80" s="1">
        <v>44616</v>
      </c>
      <c r="E80">
        <f>MONTH(tblOrders[[#This Row],[Order Date]])</f>
        <v>2</v>
      </c>
      <c r="F80" t="str">
        <f>TEXT(tblOrders[[#This Row],[Order Date]],"mm-mmm")</f>
        <v>02-Feb</v>
      </c>
      <c r="G80" t="str">
        <f>"Q"&amp;ROUNDUP(MONTH(tblOrders[[#This Row],[Order Date]])/3,0)</f>
        <v>Q1</v>
      </c>
      <c r="H80">
        <f>YEAR(tblOrders[[#This Row],[Order Date]])</f>
        <v>2022</v>
      </c>
      <c r="I80" t="s">
        <v>62</v>
      </c>
      <c r="J80" t="s">
        <v>63</v>
      </c>
      <c r="K80" t="s">
        <v>28</v>
      </c>
      <c r="L80" t="s">
        <v>40</v>
      </c>
      <c r="M80">
        <v>24</v>
      </c>
      <c r="N80">
        <v>19</v>
      </c>
    </row>
    <row r="81" spans="1:14" x14ac:dyDescent="0.3">
      <c r="A81">
        <v>51861</v>
      </c>
      <c r="B81" t="s">
        <v>72</v>
      </c>
      <c r="C81" t="s">
        <v>73</v>
      </c>
      <c r="D81" s="1">
        <v>44617</v>
      </c>
      <c r="E81">
        <f>MONTH(tblOrders[[#This Row],[Order Date]])</f>
        <v>2</v>
      </c>
      <c r="F81" t="str">
        <f>TEXT(tblOrders[[#This Row],[Order Date]],"mm-mmm")</f>
        <v>02-Feb</v>
      </c>
      <c r="G81" t="str">
        <f>"Q"&amp;ROUNDUP(MONTH(tblOrders[[#This Row],[Order Date]])/3,0)</f>
        <v>Q1</v>
      </c>
      <c r="H81">
        <f>YEAR(tblOrders[[#This Row],[Order Date]])</f>
        <v>2022</v>
      </c>
      <c r="I81" t="s">
        <v>26</v>
      </c>
      <c r="J81" t="s">
        <v>27</v>
      </c>
      <c r="K81" t="s">
        <v>45</v>
      </c>
      <c r="L81" t="s">
        <v>19</v>
      </c>
      <c r="M81">
        <v>110</v>
      </c>
      <c r="N81">
        <v>110</v>
      </c>
    </row>
    <row r="82" spans="1:14" x14ac:dyDescent="0.3">
      <c r="A82">
        <v>51862</v>
      </c>
      <c r="B82" t="s">
        <v>52</v>
      </c>
      <c r="C82" t="s">
        <v>53</v>
      </c>
      <c r="D82" s="1">
        <v>44618</v>
      </c>
      <c r="E82">
        <f>MONTH(tblOrders[[#This Row],[Order Date]])</f>
        <v>2</v>
      </c>
      <c r="F82" t="str">
        <f>TEXT(tblOrders[[#This Row],[Order Date]],"mm-mmm")</f>
        <v>02-Feb</v>
      </c>
      <c r="G82" t="str">
        <f>"Q"&amp;ROUNDUP(MONTH(tblOrders[[#This Row],[Order Date]])/3,0)</f>
        <v>Q1</v>
      </c>
      <c r="H82">
        <f>YEAR(tblOrders[[#This Row],[Order Date]])</f>
        <v>2022</v>
      </c>
      <c r="I82" t="s">
        <v>22</v>
      </c>
      <c r="J82" t="s">
        <v>23</v>
      </c>
      <c r="K82" t="s">
        <v>54</v>
      </c>
      <c r="L82" t="s">
        <v>19</v>
      </c>
      <c r="M82">
        <v>51</v>
      </c>
      <c r="N82">
        <v>43</v>
      </c>
    </row>
    <row r="83" spans="1:14" x14ac:dyDescent="0.3">
      <c r="A83">
        <v>51863</v>
      </c>
      <c r="B83" t="s">
        <v>29</v>
      </c>
      <c r="C83" t="s">
        <v>77</v>
      </c>
      <c r="D83" s="1">
        <v>44619</v>
      </c>
      <c r="E83">
        <f>MONTH(tblOrders[[#This Row],[Order Date]])</f>
        <v>2</v>
      </c>
      <c r="F83" t="str">
        <f>TEXT(tblOrders[[#This Row],[Order Date]],"mm-mmm")</f>
        <v>02-Feb</v>
      </c>
      <c r="G83" t="str">
        <f>"Q"&amp;ROUNDUP(MONTH(tblOrders[[#This Row],[Order Date]])/3,0)</f>
        <v>Q1</v>
      </c>
      <c r="H83">
        <f>YEAR(tblOrders[[#This Row],[Order Date]])</f>
        <v>2022</v>
      </c>
      <c r="I83" t="s">
        <v>26</v>
      </c>
      <c r="J83" t="s">
        <v>27</v>
      </c>
      <c r="K83" t="s">
        <v>54</v>
      </c>
      <c r="L83" t="s">
        <v>19</v>
      </c>
      <c r="M83">
        <v>134</v>
      </c>
      <c r="N83">
        <v>134</v>
      </c>
    </row>
    <row r="84" spans="1:14" x14ac:dyDescent="0.3">
      <c r="A84">
        <v>51864</v>
      </c>
      <c r="B84" t="s">
        <v>14</v>
      </c>
      <c r="C84" t="s">
        <v>15</v>
      </c>
      <c r="D84" s="1">
        <v>44620</v>
      </c>
      <c r="E84">
        <f>MONTH(tblOrders[[#This Row],[Order Date]])</f>
        <v>2</v>
      </c>
      <c r="F84" t="str">
        <f>TEXT(tblOrders[[#This Row],[Order Date]],"mm-mmm")</f>
        <v>02-Feb</v>
      </c>
      <c r="G84" t="str">
        <f>"Q"&amp;ROUNDUP(MONTH(tblOrders[[#This Row],[Order Date]])/3,0)</f>
        <v>Q1</v>
      </c>
      <c r="H84">
        <f>YEAR(tblOrders[[#This Row],[Order Date]])</f>
        <v>2022</v>
      </c>
      <c r="I84" t="s">
        <v>26</v>
      </c>
      <c r="J84" t="s">
        <v>27</v>
      </c>
      <c r="K84" t="s">
        <v>37</v>
      </c>
      <c r="L84" t="s">
        <v>46</v>
      </c>
      <c r="M84">
        <v>46</v>
      </c>
      <c r="N84">
        <v>46</v>
      </c>
    </row>
    <row r="85" spans="1:14" x14ac:dyDescent="0.3">
      <c r="A85">
        <v>51865</v>
      </c>
      <c r="B85" t="s">
        <v>72</v>
      </c>
      <c r="C85" t="s">
        <v>73</v>
      </c>
      <c r="D85" s="1">
        <v>44622</v>
      </c>
      <c r="E85">
        <f>MONTH(tblOrders[[#This Row],[Order Date]])</f>
        <v>3</v>
      </c>
      <c r="F85" t="str">
        <f>TEXT(tblOrders[[#This Row],[Order Date]],"mm-mmm")</f>
        <v>03-Mar</v>
      </c>
      <c r="G85" t="str">
        <f>"Q"&amp;ROUNDUP(MONTH(tblOrders[[#This Row],[Order Date]])/3,0)</f>
        <v>Q1</v>
      </c>
      <c r="H85">
        <f>YEAR(tblOrders[[#This Row],[Order Date]])</f>
        <v>2022</v>
      </c>
      <c r="I85" t="s">
        <v>35</v>
      </c>
      <c r="J85" t="s">
        <v>36</v>
      </c>
      <c r="K85" t="s">
        <v>28</v>
      </c>
      <c r="L85" t="s">
        <v>19</v>
      </c>
      <c r="M85">
        <v>69</v>
      </c>
      <c r="N85">
        <v>62</v>
      </c>
    </row>
    <row r="86" spans="1:14" x14ac:dyDescent="0.3">
      <c r="A86">
        <v>51866</v>
      </c>
      <c r="B86" t="s">
        <v>20</v>
      </c>
      <c r="C86" t="s">
        <v>21</v>
      </c>
      <c r="D86" s="1">
        <v>44622</v>
      </c>
      <c r="E86">
        <f>MONTH(tblOrders[[#This Row],[Order Date]])</f>
        <v>3</v>
      </c>
      <c r="F86" t="str">
        <f>TEXT(tblOrders[[#This Row],[Order Date]],"mm-mmm")</f>
        <v>03-Mar</v>
      </c>
      <c r="G86" t="str">
        <f>"Q"&amp;ROUNDUP(MONTH(tblOrders[[#This Row],[Order Date]])/3,0)</f>
        <v>Q1</v>
      </c>
      <c r="H86">
        <f>YEAR(tblOrders[[#This Row],[Order Date]])</f>
        <v>2022</v>
      </c>
      <c r="I86" t="s">
        <v>47</v>
      </c>
      <c r="J86" t="s">
        <v>48</v>
      </c>
      <c r="K86" t="s">
        <v>45</v>
      </c>
      <c r="L86" t="s">
        <v>46</v>
      </c>
      <c r="M86">
        <v>130</v>
      </c>
      <c r="N86">
        <v>124</v>
      </c>
    </row>
    <row r="87" spans="1:14" x14ac:dyDescent="0.3">
      <c r="A87">
        <v>51867</v>
      </c>
      <c r="B87" t="s">
        <v>49</v>
      </c>
      <c r="C87" t="s">
        <v>61</v>
      </c>
      <c r="D87" s="1">
        <v>44622</v>
      </c>
      <c r="E87">
        <f>MONTH(tblOrders[[#This Row],[Order Date]])</f>
        <v>3</v>
      </c>
      <c r="F87" t="str">
        <f>TEXT(tblOrders[[#This Row],[Order Date]],"mm-mmm")</f>
        <v>03-Mar</v>
      </c>
      <c r="G87" t="str">
        <f>"Q"&amp;ROUNDUP(MONTH(tblOrders[[#This Row],[Order Date]])/3,0)</f>
        <v>Q1</v>
      </c>
      <c r="H87">
        <f>YEAR(tblOrders[[#This Row],[Order Date]])</f>
        <v>2022</v>
      </c>
      <c r="I87" t="s">
        <v>35</v>
      </c>
      <c r="J87" t="s">
        <v>36</v>
      </c>
      <c r="K87" t="s">
        <v>45</v>
      </c>
      <c r="L87" t="s">
        <v>46</v>
      </c>
      <c r="M87">
        <v>136</v>
      </c>
      <c r="N87">
        <v>98</v>
      </c>
    </row>
    <row r="88" spans="1:14" x14ac:dyDescent="0.3">
      <c r="A88">
        <v>51868</v>
      </c>
      <c r="B88" t="s">
        <v>59</v>
      </c>
      <c r="C88" t="s">
        <v>60</v>
      </c>
      <c r="D88" s="1">
        <v>44622</v>
      </c>
      <c r="E88">
        <f>MONTH(tblOrders[[#This Row],[Order Date]])</f>
        <v>3</v>
      </c>
      <c r="F88" t="str">
        <f>TEXT(tblOrders[[#This Row],[Order Date]],"mm-mmm")</f>
        <v>03-Mar</v>
      </c>
      <c r="G88" t="str">
        <f>"Q"&amp;ROUNDUP(MONTH(tblOrders[[#This Row],[Order Date]])/3,0)</f>
        <v>Q1</v>
      </c>
      <c r="H88">
        <f>YEAR(tblOrders[[#This Row],[Order Date]])</f>
        <v>2022</v>
      </c>
      <c r="I88" t="s">
        <v>68</v>
      </c>
      <c r="J88" t="s">
        <v>69</v>
      </c>
      <c r="K88" t="s">
        <v>18</v>
      </c>
      <c r="L88" t="s">
        <v>19</v>
      </c>
      <c r="M88">
        <v>142</v>
      </c>
      <c r="N88">
        <v>142</v>
      </c>
    </row>
    <row r="89" spans="1:14" x14ac:dyDescent="0.3">
      <c r="A89">
        <v>51869</v>
      </c>
      <c r="B89" t="s">
        <v>29</v>
      </c>
      <c r="C89" t="s">
        <v>30</v>
      </c>
      <c r="D89" s="1">
        <v>44623</v>
      </c>
      <c r="E89">
        <f>MONTH(tblOrders[[#This Row],[Order Date]])</f>
        <v>3</v>
      </c>
      <c r="F89" t="str">
        <f>TEXT(tblOrders[[#This Row],[Order Date]],"mm-mmm")</f>
        <v>03-Mar</v>
      </c>
      <c r="G89" t="str">
        <f>"Q"&amp;ROUNDUP(MONTH(tblOrders[[#This Row],[Order Date]])/3,0)</f>
        <v>Q1</v>
      </c>
      <c r="H89">
        <f>YEAR(tblOrders[[#This Row],[Order Date]])</f>
        <v>2022</v>
      </c>
      <c r="I89" t="s">
        <v>43</v>
      </c>
      <c r="J89" t="s">
        <v>44</v>
      </c>
      <c r="K89" t="s">
        <v>28</v>
      </c>
      <c r="L89" t="s">
        <v>46</v>
      </c>
      <c r="M89">
        <v>131</v>
      </c>
      <c r="N89">
        <v>124</v>
      </c>
    </row>
    <row r="90" spans="1:14" x14ac:dyDescent="0.3">
      <c r="A90">
        <v>51870</v>
      </c>
      <c r="B90" t="s">
        <v>24</v>
      </c>
      <c r="C90" t="s">
        <v>25</v>
      </c>
      <c r="D90" s="1">
        <v>44624</v>
      </c>
      <c r="E90">
        <f>MONTH(tblOrders[[#This Row],[Order Date]])</f>
        <v>3</v>
      </c>
      <c r="F90" t="str">
        <f>TEXT(tblOrders[[#This Row],[Order Date]],"mm-mmm")</f>
        <v>03-Mar</v>
      </c>
      <c r="G90" t="str">
        <f>"Q"&amp;ROUNDUP(MONTH(tblOrders[[#This Row],[Order Date]])/3,0)</f>
        <v>Q1</v>
      </c>
      <c r="H90">
        <f>YEAR(tblOrders[[#This Row],[Order Date]])</f>
        <v>2022</v>
      </c>
      <c r="I90" t="s">
        <v>57</v>
      </c>
      <c r="J90" t="s">
        <v>58</v>
      </c>
      <c r="K90" t="s">
        <v>45</v>
      </c>
      <c r="L90" t="s">
        <v>19</v>
      </c>
      <c r="M90">
        <v>103</v>
      </c>
      <c r="N90">
        <v>100</v>
      </c>
    </row>
    <row r="91" spans="1:14" x14ac:dyDescent="0.3">
      <c r="A91">
        <v>51871</v>
      </c>
      <c r="B91" t="s">
        <v>20</v>
      </c>
      <c r="C91" t="s">
        <v>21</v>
      </c>
      <c r="D91" s="1">
        <v>44625</v>
      </c>
      <c r="E91">
        <f>MONTH(tblOrders[[#This Row],[Order Date]])</f>
        <v>3</v>
      </c>
      <c r="F91" t="str">
        <f>TEXT(tblOrders[[#This Row],[Order Date]],"mm-mmm")</f>
        <v>03-Mar</v>
      </c>
      <c r="G91" t="str">
        <f>"Q"&amp;ROUNDUP(MONTH(tblOrders[[#This Row],[Order Date]])/3,0)</f>
        <v>Q1</v>
      </c>
      <c r="H91">
        <f>YEAR(tblOrders[[#This Row],[Order Date]])</f>
        <v>2022</v>
      </c>
      <c r="I91" t="s">
        <v>68</v>
      </c>
      <c r="J91" t="s">
        <v>69</v>
      </c>
      <c r="K91" t="s">
        <v>28</v>
      </c>
      <c r="L91" t="s">
        <v>19</v>
      </c>
      <c r="M91">
        <v>28</v>
      </c>
      <c r="N91">
        <v>28</v>
      </c>
    </row>
    <row r="92" spans="1:14" x14ac:dyDescent="0.3">
      <c r="A92">
        <v>51872</v>
      </c>
      <c r="B92" t="s">
        <v>64</v>
      </c>
      <c r="C92" t="s">
        <v>65</v>
      </c>
      <c r="D92" s="1">
        <v>44626</v>
      </c>
      <c r="E92">
        <f>MONTH(tblOrders[[#This Row],[Order Date]])</f>
        <v>3</v>
      </c>
      <c r="F92" t="str">
        <f>TEXT(tblOrders[[#This Row],[Order Date]],"mm-mmm")</f>
        <v>03-Mar</v>
      </c>
      <c r="G92" t="str">
        <f>"Q"&amp;ROUNDUP(MONTH(tblOrders[[#This Row],[Order Date]])/3,0)</f>
        <v>Q1</v>
      </c>
      <c r="H92">
        <f>YEAR(tblOrders[[#This Row],[Order Date]])</f>
        <v>2022</v>
      </c>
      <c r="I92" t="s">
        <v>16</v>
      </c>
      <c r="J92" t="s">
        <v>17</v>
      </c>
      <c r="K92" t="s">
        <v>54</v>
      </c>
      <c r="L92" t="s">
        <v>46</v>
      </c>
      <c r="M92">
        <v>138</v>
      </c>
      <c r="N92">
        <v>138</v>
      </c>
    </row>
    <row r="93" spans="1:14" x14ac:dyDescent="0.3">
      <c r="A93">
        <v>51873</v>
      </c>
      <c r="B93" t="s">
        <v>52</v>
      </c>
      <c r="C93" t="s">
        <v>53</v>
      </c>
      <c r="D93" s="1">
        <v>44626</v>
      </c>
      <c r="E93">
        <f>MONTH(tblOrders[[#This Row],[Order Date]])</f>
        <v>3</v>
      </c>
      <c r="F93" t="str">
        <f>TEXT(tblOrders[[#This Row],[Order Date]],"mm-mmm")</f>
        <v>03-Mar</v>
      </c>
      <c r="G93" t="str">
        <f>"Q"&amp;ROUNDUP(MONTH(tblOrders[[#This Row],[Order Date]])/3,0)</f>
        <v>Q1</v>
      </c>
      <c r="H93">
        <f>YEAR(tblOrders[[#This Row],[Order Date]])</f>
        <v>2022</v>
      </c>
      <c r="I93" t="s">
        <v>16</v>
      </c>
      <c r="J93" t="s">
        <v>17</v>
      </c>
      <c r="K93" t="s">
        <v>54</v>
      </c>
      <c r="L93" t="s">
        <v>19</v>
      </c>
      <c r="M93">
        <v>32</v>
      </c>
      <c r="N93">
        <v>32</v>
      </c>
    </row>
    <row r="94" spans="1:14" x14ac:dyDescent="0.3">
      <c r="A94">
        <v>51874</v>
      </c>
      <c r="B94" t="s">
        <v>38</v>
      </c>
      <c r="C94" t="s">
        <v>39</v>
      </c>
      <c r="D94" s="1">
        <v>44626</v>
      </c>
      <c r="E94">
        <f>MONTH(tblOrders[[#This Row],[Order Date]])</f>
        <v>3</v>
      </c>
      <c r="F94" t="str">
        <f>TEXT(tblOrders[[#This Row],[Order Date]],"mm-mmm")</f>
        <v>03-Mar</v>
      </c>
      <c r="G94" t="str">
        <f>"Q"&amp;ROUNDUP(MONTH(tblOrders[[#This Row],[Order Date]])/3,0)</f>
        <v>Q1</v>
      </c>
      <c r="H94">
        <f>YEAR(tblOrders[[#This Row],[Order Date]])</f>
        <v>2022</v>
      </c>
      <c r="I94" t="s">
        <v>62</v>
      </c>
      <c r="J94" t="s">
        <v>63</v>
      </c>
      <c r="K94" t="s">
        <v>18</v>
      </c>
      <c r="L94" t="s">
        <v>40</v>
      </c>
      <c r="M94">
        <v>23</v>
      </c>
      <c r="N94">
        <v>19</v>
      </c>
    </row>
    <row r="95" spans="1:14" x14ac:dyDescent="0.3">
      <c r="A95">
        <v>51875</v>
      </c>
      <c r="B95" t="s">
        <v>38</v>
      </c>
      <c r="C95" t="s">
        <v>39</v>
      </c>
      <c r="D95" s="1">
        <v>44628</v>
      </c>
      <c r="E95">
        <f>MONTH(tblOrders[[#This Row],[Order Date]])</f>
        <v>3</v>
      </c>
      <c r="F95" t="str">
        <f>TEXT(tblOrders[[#This Row],[Order Date]],"mm-mmm")</f>
        <v>03-Mar</v>
      </c>
      <c r="G95" t="str">
        <f>"Q"&amp;ROUNDUP(MONTH(tblOrders[[#This Row],[Order Date]])/3,0)</f>
        <v>Q1</v>
      </c>
      <c r="H95">
        <f>YEAR(tblOrders[[#This Row],[Order Date]])</f>
        <v>2022</v>
      </c>
      <c r="I95" t="s">
        <v>47</v>
      </c>
      <c r="J95" t="s">
        <v>48</v>
      </c>
      <c r="K95" t="s">
        <v>54</v>
      </c>
      <c r="L95" t="s">
        <v>46</v>
      </c>
      <c r="M95">
        <v>147</v>
      </c>
      <c r="N95">
        <v>118</v>
      </c>
    </row>
    <row r="96" spans="1:14" x14ac:dyDescent="0.3">
      <c r="A96">
        <v>51876</v>
      </c>
      <c r="B96" t="s">
        <v>55</v>
      </c>
      <c r="C96" t="s">
        <v>56</v>
      </c>
      <c r="D96" s="1">
        <v>44628</v>
      </c>
      <c r="E96">
        <f>MONTH(tblOrders[[#This Row],[Order Date]])</f>
        <v>3</v>
      </c>
      <c r="F96" t="str">
        <f>TEXT(tblOrders[[#This Row],[Order Date]],"mm-mmm")</f>
        <v>03-Mar</v>
      </c>
      <c r="G96" t="str">
        <f>"Q"&amp;ROUNDUP(MONTH(tblOrders[[#This Row],[Order Date]])/3,0)</f>
        <v>Q1</v>
      </c>
      <c r="H96">
        <f>YEAR(tblOrders[[#This Row],[Order Date]])</f>
        <v>2022</v>
      </c>
      <c r="I96" t="s">
        <v>22</v>
      </c>
      <c r="J96" t="s">
        <v>23</v>
      </c>
      <c r="K96" t="s">
        <v>45</v>
      </c>
      <c r="L96" t="s">
        <v>19</v>
      </c>
      <c r="M96">
        <v>135</v>
      </c>
      <c r="N96">
        <v>120</v>
      </c>
    </row>
    <row r="97" spans="1:14" x14ac:dyDescent="0.3">
      <c r="A97">
        <v>51877</v>
      </c>
      <c r="B97" t="s">
        <v>38</v>
      </c>
      <c r="C97" t="s">
        <v>39</v>
      </c>
      <c r="D97" s="1">
        <v>44628</v>
      </c>
      <c r="E97">
        <f>MONTH(tblOrders[[#This Row],[Order Date]])</f>
        <v>3</v>
      </c>
      <c r="F97" t="str">
        <f>TEXT(tblOrders[[#This Row],[Order Date]],"mm-mmm")</f>
        <v>03-Mar</v>
      </c>
      <c r="G97" t="str">
        <f>"Q"&amp;ROUNDUP(MONTH(tblOrders[[#This Row],[Order Date]])/3,0)</f>
        <v>Q1</v>
      </c>
      <c r="H97">
        <f>YEAR(tblOrders[[#This Row],[Order Date]])</f>
        <v>2022</v>
      </c>
      <c r="I97" t="s">
        <v>35</v>
      </c>
      <c r="J97" t="s">
        <v>36</v>
      </c>
      <c r="K97" t="s">
        <v>54</v>
      </c>
      <c r="L97" t="s">
        <v>40</v>
      </c>
      <c r="M97">
        <v>82</v>
      </c>
      <c r="N97">
        <v>57</v>
      </c>
    </row>
    <row r="98" spans="1:14" x14ac:dyDescent="0.3">
      <c r="A98">
        <v>51878</v>
      </c>
      <c r="B98" t="s">
        <v>74</v>
      </c>
      <c r="C98" t="s">
        <v>75</v>
      </c>
      <c r="D98" s="1">
        <v>44628</v>
      </c>
      <c r="E98">
        <f>MONTH(tblOrders[[#This Row],[Order Date]])</f>
        <v>3</v>
      </c>
      <c r="F98" t="str">
        <f>TEXT(tblOrders[[#This Row],[Order Date]],"mm-mmm")</f>
        <v>03-Mar</v>
      </c>
      <c r="G98" t="str">
        <f>"Q"&amp;ROUNDUP(MONTH(tblOrders[[#This Row],[Order Date]])/3,0)</f>
        <v>Q1</v>
      </c>
      <c r="H98">
        <f>YEAR(tblOrders[[#This Row],[Order Date]])</f>
        <v>2022</v>
      </c>
      <c r="I98" t="s">
        <v>35</v>
      </c>
      <c r="J98" t="s">
        <v>36</v>
      </c>
      <c r="K98" t="s">
        <v>28</v>
      </c>
      <c r="L98" t="s">
        <v>19</v>
      </c>
      <c r="M98">
        <v>62</v>
      </c>
      <c r="N98">
        <v>55</v>
      </c>
    </row>
    <row r="99" spans="1:14" x14ac:dyDescent="0.3">
      <c r="A99">
        <v>51879</v>
      </c>
      <c r="B99" t="s">
        <v>41</v>
      </c>
      <c r="C99" t="s">
        <v>42</v>
      </c>
      <c r="D99" s="1">
        <v>44630</v>
      </c>
      <c r="E99">
        <f>MONTH(tblOrders[[#This Row],[Order Date]])</f>
        <v>3</v>
      </c>
      <c r="F99" t="str">
        <f>TEXT(tblOrders[[#This Row],[Order Date]],"mm-mmm")</f>
        <v>03-Mar</v>
      </c>
      <c r="G99" t="str">
        <f>"Q"&amp;ROUNDUP(MONTH(tblOrders[[#This Row],[Order Date]])/3,0)</f>
        <v>Q1</v>
      </c>
      <c r="H99">
        <f>YEAR(tblOrders[[#This Row],[Order Date]])</f>
        <v>2022</v>
      </c>
      <c r="I99" t="s">
        <v>35</v>
      </c>
      <c r="J99" t="s">
        <v>36</v>
      </c>
      <c r="K99" t="s">
        <v>45</v>
      </c>
      <c r="L99" t="s">
        <v>46</v>
      </c>
      <c r="M99">
        <v>138</v>
      </c>
      <c r="N99">
        <v>120</v>
      </c>
    </row>
    <row r="100" spans="1:14" x14ac:dyDescent="0.3">
      <c r="A100">
        <v>51880</v>
      </c>
      <c r="B100" t="s">
        <v>59</v>
      </c>
      <c r="C100" t="s">
        <v>60</v>
      </c>
      <c r="D100" s="1">
        <v>44630</v>
      </c>
      <c r="E100">
        <f>MONTH(tblOrders[[#This Row],[Order Date]])</f>
        <v>3</v>
      </c>
      <c r="F100" t="str">
        <f>TEXT(tblOrders[[#This Row],[Order Date]],"mm-mmm")</f>
        <v>03-Mar</v>
      </c>
      <c r="G100" t="str">
        <f>"Q"&amp;ROUNDUP(MONTH(tblOrders[[#This Row],[Order Date]])/3,0)</f>
        <v>Q1</v>
      </c>
      <c r="H100">
        <f>YEAR(tblOrders[[#This Row],[Order Date]])</f>
        <v>2022</v>
      </c>
      <c r="I100" t="s">
        <v>16</v>
      </c>
      <c r="J100" t="s">
        <v>17</v>
      </c>
      <c r="K100" t="s">
        <v>37</v>
      </c>
      <c r="L100" t="s">
        <v>46</v>
      </c>
      <c r="M100">
        <v>46</v>
      </c>
      <c r="N100">
        <v>46</v>
      </c>
    </row>
    <row r="101" spans="1:14" x14ac:dyDescent="0.3">
      <c r="A101">
        <v>51881</v>
      </c>
      <c r="B101" t="s">
        <v>24</v>
      </c>
      <c r="C101" t="s">
        <v>25</v>
      </c>
      <c r="D101" s="1">
        <v>44631</v>
      </c>
      <c r="E101">
        <f>MONTH(tblOrders[[#This Row],[Order Date]])</f>
        <v>3</v>
      </c>
      <c r="F101" t="str">
        <f>TEXT(tblOrders[[#This Row],[Order Date]],"mm-mmm")</f>
        <v>03-Mar</v>
      </c>
      <c r="G101" t="str">
        <f>"Q"&amp;ROUNDUP(MONTH(tblOrders[[#This Row],[Order Date]])/3,0)</f>
        <v>Q1</v>
      </c>
      <c r="H101">
        <f>YEAR(tblOrders[[#This Row],[Order Date]])</f>
        <v>2022</v>
      </c>
      <c r="I101" t="s">
        <v>47</v>
      </c>
      <c r="J101" t="s">
        <v>48</v>
      </c>
      <c r="K101" t="s">
        <v>54</v>
      </c>
      <c r="L101" t="s">
        <v>19</v>
      </c>
      <c r="M101">
        <v>71</v>
      </c>
      <c r="N101">
        <v>56</v>
      </c>
    </row>
    <row r="102" spans="1:14" x14ac:dyDescent="0.3">
      <c r="A102">
        <v>51882</v>
      </c>
      <c r="B102" t="s">
        <v>24</v>
      </c>
      <c r="C102" t="s">
        <v>25</v>
      </c>
      <c r="D102" s="1">
        <v>44632</v>
      </c>
      <c r="E102">
        <f>MONTH(tblOrders[[#This Row],[Order Date]])</f>
        <v>3</v>
      </c>
      <c r="F102" t="str">
        <f>TEXT(tblOrders[[#This Row],[Order Date]],"mm-mmm")</f>
        <v>03-Mar</v>
      </c>
      <c r="G102" t="str">
        <f>"Q"&amp;ROUNDUP(MONTH(tblOrders[[#This Row],[Order Date]])/3,0)</f>
        <v>Q1</v>
      </c>
      <c r="H102">
        <f>YEAR(tblOrders[[#This Row],[Order Date]])</f>
        <v>2022</v>
      </c>
      <c r="I102" t="s">
        <v>26</v>
      </c>
      <c r="J102" t="s">
        <v>27</v>
      </c>
      <c r="K102" t="s">
        <v>28</v>
      </c>
      <c r="L102" t="s">
        <v>19</v>
      </c>
      <c r="M102">
        <v>118</v>
      </c>
      <c r="N102">
        <v>118</v>
      </c>
    </row>
    <row r="103" spans="1:14" x14ac:dyDescent="0.3">
      <c r="A103">
        <v>51883</v>
      </c>
      <c r="B103" t="s">
        <v>20</v>
      </c>
      <c r="C103" t="s">
        <v>21</v>
      </c>
      <c r="D103" s="1">
        <v>44633</v>
      </c>
      <c r="E103">
        <f>MONTH(tblOrders[[#This Row],[Order Date]])</f>
        <v>3</v>
      </c>
      <c r="F103" t="str">
        <f>TEXT(tblOrders[[#This Row],[Order Date]],"mm-mmm")</f>
        <v>03-Mar</v>
      </c>
      <c r="G103" t="str">
        <f>"Q"&amp;ROUNDUP(MONTH(tblOrders[[#This Row],[Order Date]])/3,0)</f>
        <v>Q1</v>
      </c>
      <c r="H103">
        <f>YEAR(tblOrders[[#This Row],[Order Date]])</f>
        <v>2022</v>
      </c>
      <c r="I103" t="s">
        <v>31</v>
      </c>
      <c r="J103" t="s">
        <v>32</v>
      </c>
      <c r="K103" t="s">
        <v>28</v>
      </c>
      <c r="L103" t="s">
        <v>46</v>
      </c>
      <c r="M103">
        <v>88</v>
      </c>
      <c r="N103">
        <v>88</v>
      </c>
    </row>
    <row r="104" spans="1:14" x14ac:dyDescent="0.3">
      <c r="A104">
        <v>51884</v>
      </c>
      <c r="B104" t="s">
        <v>74</v>
      </c>
      <c r="C104" t="s">
        <v>75</v>
      </c>
      <c r="D104" s="1">
        <v>44633</v>
      </c>
      <c r="E104">
        <f>MONTH(tblOrders[[#This Row],[Order Date]])</f>
        <v>3</v>
      </c>
      <c r="F104" t="str">
        <f>TEXT(tblOrders[[#This Row],[Order Date]],"mm-mmm")</f>
        <v>03-Mar</v>
      </c>
      <c r="G104" t="str">
        <f>"Q"&amp;ROUNDUP(MONTH(tblOrders[[#This Row],[Order Date]])/3,0)</f>
        <v>Q1</v>
      </c>
      <c r="H104">
        <f>YEAR(tblOrders[[#This Row],[Order Date]])</f>
        <v>2022</v>
      </c>
      <c r="I104" t="s">
        <v>68</v>
      </c>
      <c r="J104" t="s">
        <v>69</v>
      </c>
      <c r="K104" t="s">
        <v>28</v>
      </c>
      <c r="L104" t="s">
        <v>40</v>
      </c>
      <c r="M104">
        <v>131</v>
      </c>
      <c r="N104">
        <v>131</v>
      </c>
    </row>
    <row r="105" spans="1:14" x14ac:dyDescent="0.3">
      <c r="A105">
        <v>51885</v>
      </c>
      <c r="B105" t="s">
        <v>29</v>
      </c>
      <c r="C105" t="s">
        <v>30</v>
      </c>
      <c r="D105" s="1">
        <v>44633</v>
      </c>
      <c r="E105">
        <f>MONTH(tblOrders[[#This Row],[Order Date]])</f>
        <v>3</v>
      </c>
      <c r="F105" t="str">
        <f>TEXT(tblOrders[[#This Row],[Order Date]],"mm-mmm")</f>
        <v>03-Mar</v>
      </c>
      <c r="G105" t="str">
        <f>"Q"&amp;ROUNDUP(MONTH(tblOrders[[#This Row],[Order Date]])/3,0)</f>
        <v>Q1</v>
      </c>
      <c r="H105">
        <f>YEAR(tblOrders[[#This Row],[Order Date]])</f>
        <v>2022</v>
      </c>
      <c r="I105" t="s">
        <v>47</v>
      </c>
      <c r="J105" t="s">
        <v>48</v>
      </c>
      <c r="K105" t="s">
        <v>54</v>
      </c>
      <c r="L105" t="s">
        <v>19</v>
      </c>
      <c r="M105">
        <v>99</v>
      </c>
      <c r="N105">
        <v>77</v>
      </c>
    </row>
    <row r="106" spans="1:14" x14ac:dyDescent="0.3">
      <c r="A106">
        <v>51886</v>
      </c>
      <c r="B106" t="s">
        <v>33</v>
      </c>
      <c r="C106" t="s">
        <v>34</v>
      </c>
      <c r="D106" s="1">
        <v>44634</v>
      </c>
      <c r="E106">
        <f>MONTH(tblOrders[[#This Row],[Order Date]])</f>
        <v>3</v>
      </c>
      <c r="F106" t="str">
        <f>TEXT(tblOrders[[#This Row],[Order Date]],"mm-mmm")</f>
        <v>03-Mar</v>
      </c>
      <c r="G106" t="str">
        <f>"Q"&amp;ROUNDUP(MONTH(tblOrders[[#This Row],[Order Date]])/3,0)</f>
        <v>Q1</v>
      </c>
      <c r="H106">
        <f>YEAR(tblOrders[[#This Row],[Order Date]])</f>
        <v>2022</v>
      </c>
      <c r="I106" t="s">
        <v>26</v>
      </c>
      <c r="J106" t="s">
        <v>27</v>
      </c>
      <c r="K106" t="s">
        <v>18</v>
      </c>
      <c r="L106" t="s">
        <v>19</v>
      </c>
      <c r="M106">
        <v>136</v>
      </c>
      <c r="N106">
        <v>136</v>
      </c>
    </row>
    <row r="107" spans="1:14" x14ac:dyDescent="0.3">
      <c r="A107">
        <v>51887</v>
      </c>
      <c r="B107" t="s">
        <v>74</v>
      </c>
      <c r="C107" t="s">
        <v>75</v>
      </c>
      <c r="D107" s="1">
        <v>44635</v>
      </c>
      <c r="E107">
        <f>MONTH(tblOrders[[#This Row],[Order Date]])</f>
        <v>3</v>
      </c>
      <c r="F107" t="str">
        <f>TEXT(tblOrders[[#This Row],[Order Date]],"mm-mmm")</f>
        <v>03-Mar</v>
      </c>
      <c r="G107" t="str">
        <f>"Q"&amp;ROUNDUP(MONTH(tblOrders[[#This Row],[Order Date]])/3,0)</f>
        <v>Q1</v>
      </c>
      <c r="H107">
        <f>YEAR(tblOrders[[#This Row],[Order Date]])</f>
        <v>2022</v>
      </c>
      <c r="I107" t="s">
        <v>16</v>
      </c>
      <c r="J107" t="s">
        <v>17</v>
      </c>
      <c r="K107" t="s">
        <v>37</v>
      </c>
      <c r="L107" t="s">
        <v>40</v>
      </c>
      <c r="M107">
        <v>42</v>
      </c>
      <c r="N107">
        <v>42</v>
      </c>
    </row>
    <row r="108" spans="1:14" x14ac:dyDescent="0.3">
      <c r="A108">
        <v>51888</v>
      </c>
      <c r="B108" t="s">
        <v>59</v>
      </c>
      <c r="C108" t="s">
        <v>60</v>
      </c>
      <c r="D108" s="1">
        <v>44638</v>
      </c>
      <c r="E108">
        <f>MONTH(tblOrders[[#This Row],[Order Date]])</f>
        <v>3</v>
      </c>
      <c r="F108" t="str">
        <f>TEXT(tblOrders[[#This Row],[Order Date]],"mm-mmm")</f>
        <v>03-Mar</v>
      </c>
      <c r="G108" t="str">
        <f>"Q"&amp;ROUNDUP(MONTH(tblOrders[[#This Row],[Order Date]])/3,0)</f>
        <v>Q1</v>
      </c>
      <c r="H108">
        <f>YEAR(tblOrders[[#This Row],[Order Date]])</f>
        <v>2022</v>
      </c>
      <c r="I108" t="s">
        <v>47</v>
      </c>
      <c r="J108" t="s">
        <v>48</v>
      </c>
      <c r="K108" t="s">
        <v>45</v>
      </c>
      <c r="L108" t="s">
        <v>19</v>
      </c>
      <c r="M108">
        <v>84</v>
      </c>
      <c r="N108">
        <v>77</v>
      </c>
    </row>
    <row r="109" spans="1:14" x14ac:dyDescent="0.3">
      <c r="A109">
        <v>51889</v>
      </c>
      <c r="B109" t="s">
        <v>59</v>
      </c>
      <c r="C109" t="s">
        <v>60</v>
      </c>
      <c r="D109" s="1">
        <v>44639</v>
      </c>
      <c r="E109">
        <f>MONTH(tblOrders[[#This Row],[Order Date]])</f>
        <v>3</v>
      </c>
      <c r="F109" t="str">
        <f>TEXT(tblOrders[[#This Row],[Order Date]],"mm-mmm")</f>
        <v>03-Mar</v>
      </c>
      <c r="G109" t="str">
        <f>"Q"&amp;ROUNDUP(MONTH(tblOrders[[#This Row],[Order Date]])/3,0)</f>
        <v>Q1</v>
      </c>
      <c r="H109">
        <f>YEAR(tblOrders[[#This Row],[Order Date]])</f>
        <v>2022</v>
      </c>
      <c r="I109" t="s">
        <v>16</v>
      </c>
      <c r="J109" t="s">
        <v>17</v>
      </c>
      <c r="K109" t="s">
        <v>18</v>
      </c>
      <c r="L109" t="s">
        <v>46</v>
      </c>
      <c r="M109">
        <v>59</v>
      </c>
      <c r="N109">
        <v>59</v>
      </c>
    </row>
    <row r="110" spans="1:14" x14ac:dyDescent="0.3">
      <c r="A110">
        <v>51890</v>
      </c>
      <c r="B110" t="s">
        <v>33</v>
      </c>
      <c r="C110" t="s">
        <v>34</v>
      </c>
      <c r="D110" s="1">
        <v>44639</v>
      </c>
      <c r="E110">
        <f>MONTH(tblOrders[[#This Row],[Order Date]])</f>
        <v>3</v>
      </c>
      <c r="F110" t="str">
        <f>TEXT(tblOrders[[#This Row],[Order Date]],"mm-mmm")</f>
        <v>03-Mar</v>
      </c>
      <c r="G110" t="str">
        <f>"Q"&amp;ROUNDUP(MONTH(tblOrders[[#This Row],[Order Date]])/3,0)</f>
        <v>Q1</v>
      </c>
      <c r="H110">
        <f>YEAR(tblOrders[[#This Row],[Order Date]])</f>
        <v>2022</v>
      </c>
      <c r="I110" t="s">
        <v>68</v>
      </c>
      <c r="J110" t="s">
        <v>69</v>
      </c>
      <c r="K110" t="s">
        <v>18</v>
      </c>
      <c r="L110" t="s">
        <v>19</v>
      </c>
      <c r="M110">
        <v>34</v>
      </c>
      <c r="N110">
        <v>34</v>
      </c>
    </row>
    <row r="111" spans="1:14" x14ac:dyDescent="0.3">
      <c r="A111">
        <v>51891</v>
      </c>
      <c r="B111" t="s">
        <v>38</v>
      </c>
      <c r="C111" t="s">
        <v>39</v>
      </c>
      <c r="D111" s="1">
        <v>44639</v>
      </c>
      <c r="E111">
        <f>MONTH(tblOrders[[#This Row],[Order Date]])</f>
        <v>3</v>
      </c>
      <c r="F111" t="str">
        <f>TEXT(tblOrders[[#This Row],[Order Date]],"mm-mmm")</f>
        <v>03-Mar</v>
      </c>
      <c r="G111" t="str">
        <f>"Q"&amp;ROUNDUP(MONTH(tblOrders[[#This Row],[Order Date]])/3,0)</f>
        <v>Q1</v>
      </c>
      <c r="H111">
        <f>YEAR(tblOrders[[#This Row],[Order Date]])</f>
        <v>2022</v>
      </c>
      <c r="I111" t="s">
        <v>62</v>
      </c>
      <c r="J111" t="s">
        <v>63</v>
      </c>
      <c r="K111" t="s">
        <v>28</v>
      </c>
      <c r="L111" t="s">
        <v>19</v>
      </c>
      <c r="M111">
        <v>121</v>
      </c>
      <c r="N111">
        <v>121</v>
      </c>
    </row>
    <row r="112" spans="1:14" x14ac:dyDescent="0.3">
      <c r="A112">
        <v>51892</v>
      </c>
      <c r="B112" t="s">
        <v>59</v>
      </c>
      <c r="C112" t="s">
        <v>60</v>
      </c>
      <c r="D112" s="1">
        <v>44640</v>
      </c>
      <c r="E112">
        <f>MONTH(tblOrders[[#This Row],[Order Date]])</f>
        <v>3</v>
      </c>
      <c r="F112" t="str">
        <f>TEXT(tblOrders[[#This Row],[Order Date]],"mm-mmm")</f>
        <v>03-Mar</v>
      </c>
      <c r="G112" t="str">
        <f>"Q"&amp;ROUNDUP(MONTH(tblOrders[[#This Row],[Order Date]])/3,0)</f>
        <v>Q1</v>
      </c>
      <c r="H112">
        <f>YEAR(tblOrders[[#This Row],[Order Date]])</f>
        <v>2022</v>
      </c>
      <c r="I112" t="s">
        <v>26</v>
      </c>
      <c r="J112" t="s">
        <v>27</v>
      </c>
      <c r="K112" t="s">
        <v>28</v>
      </c>
      <c r="L112" t="s">
        <v>46</v>
      </c>
      <c r="M112">
        <v>47</v>
      </c>
      <c r="N112">
        <v>47</v>
      </c>
    </row>
    <row r="113" spans="1:14" x14ac:dyDescent="0.3">
      <c r="A113">
        <v>51893</v>
      </c>
      <c r="B113" t="s">
        <v>64</v>
      </c>
      <c r="C113" t="s">
        <v>65</v>
      </c>
      <c r="D113" s="1">
        <v>44641</v>
      </c>
      <c r="E113">
        <f>MONTH(tblOrders[[#This Row],[Order Date]])</f>
        <v>3</v>
      </c>
      <c r="F113" t="str">
        <f>TEXT(tblOrders[[#This Row],[Order Date]],"mm-mmm")</f>
        <v>03-Mar</v>
      </c>
      <c r="G113" t="str">
        <f>"Q"&amp;ROUNDUP(MONTH(tblOrders[[#This Row],[Order Date]])/3,0)</f>
        <v>Q1</v>
      </c>
      <c r="H113">
        <f>YEAR(tblOrders[[#This Row],[Order Date]])</f>
        <v>2022</v>
      </c>
      <c r="I113" t="s">
        <v>43</v>
      </c>
      <c r="J113" t="s">
        <v>44</v>
      </c>
      <c r="K113" t="s">
        <v>37</v>
      </c>
      <c r="L113" t="s">
        <v>19</v>
      </c>
      <c r="M113">
        <v>87</v>
      </c>
      <c r="N113">
        <v>63</v>
      </c>
    </row>
    <row r="114" spans="1:14" x14ac:dyDescent="0.3">
      <c r="A114">
        <v>51894</v>
      </c>
      <c r="B114" t="s">
        <v>29</v>
      </c>
      <c r="C114" t="s">
        <v>30</v>
      </c>
      <c r="D114" s="1">
        <v>44641</v>
      </c>
      <c r="E114">
        <f>MONTH(tblOrders[[#This Row],[Order Date]])</f>
        <v>3</v>
      </c>
      <c r="F114" t="str">
        <f>TEXT(tblOrders[[#This Row],[Order Date]],"mm-mmm")</f>
        <v>03-Mar</v>
      </c>
      <c r="G114" t="str">
        <f>"Q"&amp;ROUNDUP(MONTH(tblOrders[[#This Row],[Order Date]])/3,0)</f>
        <v>Q1</v>
      </c>
      <c r="H114">
        <f>YEAR(tblOrders[[#This Row],[Order Date]])</f>
        <v>2022</v>
      </c>
      <c r="I114" t="s">
        <v>62</v>
      </c>
      <c r="J114" t="s">
        <v>63</v>
      </c>
      <c r="K114" t="s">
        <v>45</v>
      </c>
      <c r="L114" t="s">
        <v>19</v>
      </c>
      <c r="M114">
        <v>145</v>
      </c>
      <c r="N114">
        <v>123</v>
      </c>
    </row>
    <row r="115" spans="1:14" x14ac:dyDescent="0.3">
      <c r="A115">
        <v>51895</v>
      </c>
      <c r="B115" t="s">
        <v>20</v>
      </c>
      <c r="C115" t="s">
        <v>21</v>
      </c>
      <c r="D115" s="1">
        <v>44643</v>
      </c>
      <c r="E115">
        <f>MONTH(tblOrders[[#This Row],[Order Date]])</f>
        <v>3</v>
      </c>
      <c r="F115" t="str">
        <f>TEXT(tblOrders[[#This Row],[Order Date]],"mm-mmm")</f>
        <v>03-Mar</v>
      </c>
      <c r="G115" t="str">
        <f>"Q"&amp;ROUNDUP(MONTH(tblOrders[[#This Row],[Order Date]])/3,0)</f>
        <v>Q1</v>
      </c>
      <c r="H115">
        <f>YEAR(tblOrders[[#This Row],[Order Date]])</f>
        <v>2022</v>
      </c>
      <c r="I115" t="s">
        <v>47</v>
      </c>
      <c r="J115" t="s">
        <v>48</v>
      </c>
      <c r="K115" t="s">
        <v>51</v>
      </c>
      <c r="L115" t="s">
        <v>19</v>
      </c>
      <c r="M115">
        <v>134</v>
      </c>
      <c r="N115">
        <v>130</v>
      </c>
    </row>
    <row r="116" spans="1:14" x14ac:dyDescent="0.3">
      <c r="A116">
        <v>51896</v>
      </c>
      <c r="B116" t="s">
        <v>59</v>
      </c>
      <c r="C116" t="s">
        <v>60</v>
      </c>
      <c r="D116" s="1">
        <v>44644</v>
      </c>
      <c r="E116">
        <f>MONTH(tblOrders[[#This Row],[Order Date]])</f>
        <v>3</v>
      </c>
      <c r="F116" t="str">
        <f>TEXT(tblOrders[[#This Row],[Order Date]],"mm-mmm")</f>
        <v>03-Mar</v>
      </c>
      <c r="G116" t="str">
        <f>"Q"&amp;ROUNDUP(MONTH(tblOrders[[#This Row],[Order Date]])/3,0)</f>
        <v>Q1</v>
      </c>
      <c r="H116">
        <f>YEAR(tblOrders[[#This Row],[Order Date]])</f>
        <v>2022</v>
      </c>
      <c r="I116" t="s">
        <v>16</v>
      </c>
      <c r="J116" t="s">
        <v>17</v>
      </c>
      <c r="K116" t="s">
        <v>51</v>
      </c>
      <c r="L116" t="s">
        <v>46</v>
      </c>
      <c r="M116">
        <v>62</v>
      </c>
      <c r="N116">
        <v>62</v>
      </c>
    </row>
    <row r="117" spans="1:14" x14ac:dyDescent="0.3">
      <c r="A117">
        <v>51897</v>
      </c>
      <c r="B117" t="s">
        <v>29</v>
      </c>
      <c r="C117" t="s">
        <v>77</v>
      </c>
      <c r="D117" s="1">
        <v>44644</v>
      </c>
      <c r="E117">
        <f>MONTH(tblOrders[[#This Row],[Order Date]])</f>
        <v>3</v>
      </c>
      <c r="F117" t="str">
        <f>TEXT(tblOrders[[#This Row],[Order Date]],"mm-mmm")</f>
        <v>03-Mar</v>
      </c>
      <c r="G117" t="str">
        <f>"Q"&amp;ROUNDUP(MONTH(tblOrders[[#This Row],[Order Date]])/3,0)</f>
        <v>Q1</v>
      </c>
      <c r="H117">
        <f>YEAR(tblOrders[[#This Row],[Order Date]])</f>
        <v>2022</v>
      </c>
      <c r="I117" t="s">
        <v>57</v>
      </c>
      <c r="J117" t="s">
        <v>58</v>
      </c>
      <c r="K117" t="s">
        <v>18</v>
      </c>
      <c r="L117" t="s">
        <v>19</v>
      </c>
      <c r="M117">
        <v>149</v>
      </c>
      <c r="N117">
        <v>125</v>
      </c>
    </row>
    <row r="118" spans="1:14" x14ac:dyDescent="0.3">
      <c r="A118">
        <v>51898</v>
      </c>
      <c r="B118" t="s">
        <v>55</v>
      </c>
      <c r="C118" t="s">
        <v>56</v>
      </c>
      <c r="D118" s="1">
        <v>44646</v>
      </c>
      <c r="E118">
        <f>MONTH(tblOrders[[#This Row],[Order Date]])</f>
        <v>3</v>
      </c>
      <c r="F118" t="str">
        <f>TEXT(tblOrders[[#This Row],[Order Date]],"mm-mmm")</f>
        <v>03-Mar</v>
      </c>
      <c r="G118" t="str">
        <f>"Q"&amp;ROUNDUP(MONTH(tblOrders[[#This Row],[Order Date]])/3,0)</f>
        <v>Q1</v>
      </c>
      <c r="H118">
        <f>YEAR(tblOrders[[#This Row],[Order Date]])</f>
        <v>2022</v>
      </c>
      <c r="I118" t="s">
        <v>16</v>
      </c>
      <c r="J118" t="s">
        <v>17</v>
      </c>
      <c r="K118" t="s">
        <v>45</v>
      </c>
      <c r="L118" t="s">
        <v>19</v>
      </c>
      <c r="M118">
        <v>32</v>
      </c>
      <c r="N118">
        <v>32</v>
      </c>
    </row>
    <row r="119" spans="1:14" x14ac:dyDescent="0.3">
      <c r="A119">
        <v>51899</v>
      </c>
      <c r="B119" t="s">
        <v>70</v>
      </c>
      <c r="C119" t="s">
        <v>71</v>
      </c>
      <c r="D119" s="1">
        <v>44646</v>
      </c>
      <c r="E119">
        <f>MONTH(tblOrders[[#This Row],[Order Date]])</f>
        <v>3</v>
      </c>
      <c r="F119" t="str">
        <f>TEXT(tblOrders[[#This Row],[Order Date]],"mm-mmm")</f>
        <v>03-Mar</v>
      </c>
      <c r="G119" t="str">
        <f>"Q"&amp;ROUNDUP(MONTH(tblOrders[[#This Row],[Order Date]])/3,0)</f>
        <v>Q1</v>
      </c>
      <c r="H119">
        <f>YEAR(tblOrders[[#This Row],[Order Date]])</f>
        <v>2022</v>
      </c>
      <c r="I119" t="s">
        <v>35</v>
      </c>
      <c r="J119" t="s">
        <v>36</v>
      </c>
      <c r="K119" t="s">
        <v>28</v>
      </c>
      <c r="L119" t="s">
        <v>19</v>
      </c>
      <c r="M119">
        <v>141</v>
      </c>
      <c r="N119">
        <v>138</v>
      </c>
    </row>
    <row r="120" spans="1:14" x14ac:dyDescent="0.3">
      <c r="A120">
        <v>51900</v>
      </c>
      <c r="B120" t="s">
        <v>41</v>
      </c>
      <c r="C120" t="s">
        <v>42</v>
      </c>
      <c r="D120" s="1">
        <v>44647</v>
      </c>
      <c r="E120">
        <f>MONTH(tblOrders[[#This Row],[Order Date]])</f>
        <v>3</v>
      </c>
      <c r="F120" t="str">
        <f>TEXT(tblOrders[[#This Row],[Order Date]],"mm-mmm")</f>
        <v>03-Mar</v>
      </c>
      <c r="G120" t="str">
        <f>"Q"&amp;ROUNDUP(MONTH(tblOrders[[#This Row],[Order Date]])/3,0)</f>
        <v>Q1</v>
      </c>
      <c r="H120">
        <f>YEAR(tblOrders[[#This Row],[Order Date]])</f>
        <v>2022</v>
      </c>
      <c r="I120" t="s">
        <v>47</v>
      </c>
      <c r="J120" t="s">
        <v>48</v>
      </c>
      <c r="K120" t="s">
        <v>18</v>
      </c>
      <c r="L120" t="s">
        <v>19</v>
      </c>
      <c r="M120">
        <v>149</v>
      </c>
      <c r="N120">
        <v>149</v>
      </c>
    </row>
    <row r="121" spans="1:14" x14ac:dyDescent="0.3">
      <c r="A121">
        <v>51901</v>
      </c>
      <c r="B121" t="s">
        <v>33</v>
      </c>
      <c r="C121" t="s">
        <v>34</v>
      </c>
      <c r="D121" s="1">
        <v>44647</v>
      </c>
      <c r="E121">
        <f>MONTH(tblOrders[[#This Row],[Order Date]])</f>
        <v>3</v>
      </c>
      <c r="F121" t="str">
        <f>TEXT(tblOrders[[#This Row],[Order Date]],"mm-mmm")</f>
        <v>03-Mar</v>
      </c>
      <c r="G121" t="str">
        <f>"Q"&amp;ROUNDUP(MONTH(tblOrders[[#This Row],[Order Date]])/3,0)</f>
        <v>Q1</v>
      </c>
      <c r="H121">
        <f>YEAR(tblOrders[[#This Row],[Order Date]])</f>
        <v>2022</v>
      </c>
      <c r="I121" t="s">
        <v>62</v>
      </c>
      <c r="J121" t="s">
        <v>63</v>
      </c>
      <c r="K121" t="s">
        <v>37</v>
      </c>
      <c r="L121" t="s">
        <v>46</v>
      </c>
      <c r="M121">
        <v>88</v>
      </c>
      <c r="N121">
        <v>75</v>
      </c>
    </row>
    <row r="122" spans="1:14" x14ac:dyDescent="0.3">
      <c r="A122">
        <v>51902</v>
      </c>
      <c r="B122" t="s">
        <v>14</v>
      </c>
      <c r="C122" t="s">
        <v>15</v>
      </c>
      <c r="D122" s="1">
        <v>44648</v>
      </c>
      <c r="E122">
        <f>MONTH(tblOrders[[#This Row],[Order Date]])</f>
        <v>3</v>
      </c>
      <c r="F122" t="str">
        <f>TEXT(tblOrders[[#This Row],[Order Date]],"mm-mmm")</f>
        <v>03-Mar</v>
      </c>
      <c r="G122" t="str">
        <f>"Q"&amp;ROUNDUP(MONTH(tblOrders[[#This Row],[Order Date]])/3,0)</f>
        <v>Q1</v>
      </c>
      <c r="H122">
        <f>YEAR(tblOrders[[#This Row],[Order Date]])</f>
        <v>2022</v>
      </c>
      <c r="I122" t="s">
        <v>35</v>
      </c>
      <c r="J122" t="s">
        <v>36</v>
      </c>
      <c r="K122" t="s">
        <v>51</v>
      </c>
      <c r="L122" t="s">
        <v>19</v>
      </c>
      <c r="M122">
        <v>129</v>
      </c>
      <c r="N122">
        <v>129</v>
      </c>
    </row>
    <row r="123" spans="1:14" x14ac:dyDescent="0.3">
      <c r="A123">
        <v>51903</v>
      </c>
      <c r="B123" t="s">
        <v>55</v>
      </c>
      <c r="C123" t="s">
        <v>56</v>
      </c>
      <c r="D123" s="1">
        <v>44648</v>
      </c>
      <c r="E123">
        <f>MONTH(tblOrders[[#This Row],[Order Date]])</f>
        <v>3</v>
      </c>
      <c r="F123" t="str">
        <f>TEXT(tblOrders[[#This Row],[Order Date]],"mm-mmm")</f>
        <v>03-Mar</v>
      </c>
      <c r="G123" t="str">
        <f>"Q"&amp;ROUNDUP(MONTH(tblOrders[[#This Row],[Order Date]])/3,0)</f>
        <v>Q1</v>
      </c>
      <c r="H123">
        <f>YEAR(tblOrders[[#This Row],[Order Date]])</f>
        <v>2022</v>
      </c>
      <c r="I123" t="s">
        <v>62</v>
      </c>
      <c r="J123" t="s">
        <v>63</v>
      </c>
      <c r="K123" t="s">
        <v>45</v>
      </c>
      <c r="L123" t="s">
        <v>19</v>
      </c>
      <c r="M123">
        <v>41</v>
      </c>
      <c r="N123">
        <v>36</v>
      </c>
    </row>
    <row r="124" spans="1:14" x14ac:dyDescent="0.3">
      <c r="A124">
        <v>51904</v>
      </c>
      <c r="B124" t="s">
        <v>33</v>
      </c>
      <c r="C124" t="s">
        <v>34</v>
      </c>
      <c r="D124" s="1">
        <v>44652</v>
      </c>
      <c r="E124">
        <f>MONTH(tblOrders[[#This Row],[Order Date]])</f>
        <v>4</v>
      </c>
      <c r="F124" t="str">
        <f>TEXT(tblOrders[[#This Row],[Order Date]],"mm-mmm")</f>
        <v>04-Apr</v>
      </c>
      <c r="G124" t="str">
        <f>"Q"&amp;ROUNDUP(MONTH(tblOrders[[#This Row],[Order Date]])/3,0)</f>
        <v>Q2</v>
      </c>
      <c r="H124">
        <f>YEAR(tblOrders[[#This Row],[Order Date]])</f>
        <v>2022</v>
      </c>
      <c r="I124" t="s">
        <v>57</v>
      </c>
      <c r="J124" t="s">
        <v>58</v>
      </c>
      <c r="K124" t="s">
        <v>18</v>
      </c>
      <c r="L124" t="s">
        <v>19</v>
      </c>
      <c r="M124">
        <v>97</v>
      </c>
      <c r="N124">
        <v>63</v>
      </c>
    </row>
    <row r="125" spans="1:14" x14ac:dyDescent="0.3">
      <c r="A125">
        <v>51905</v>
      </c>
      <c r="B125" t="s">
        <v>20</v>
      </c>
      <c r="C125" t="s">
        <v>21</v>
      </c>
      <c r="D125" s="1">
        <v>44652</v>
      </c>
      <c r="E125">
        <f>MONTH(tblOrders[[#This Row],[Order Date]])</f>
        <v>4</v>
      </c>
      <c r="F125" t="str">
        <f>TEXT(tblOrders[[#This Row],[Order Date]],"mm-mmm")</f>
        <v>04-Apr</v>
      </c>
      <c r="G125" t="str">
        <f>"Q"&amp;ROUNDUP(MONTH(tblOrders[[#This Row],[Order Date]])/3,0)</f>
        <v>Q2</v>
      </c>
      <c r="H125">
        <f>YEAR(tblOrders[[#This Row],[Order Date]])</f>
        <v>2022</v>
      </c>
      <c r="I125" t="s">
        <v>47</v>
      </c>
      <c r="J125" t="s">
        <v>48</v>
      </c>
      <c r="K125" t="s">
        <v>28</v>
      </c>
      <c r="L125" t="s">
        <v>40</v>
      </c>
      <c r="M125">
        <v>90</v>
      </c>
      <c r="N125">
        <v>59</v>
      </c>
    </row>
    <row r="126" spans="1:14" x14ac:dyDescent="0.3">
      <c r="A126">
        <v>51906</v>
      </c>
      <c r="B126" t="s">
        <v>20</v>
      </c>
      <c r="C126" t="s">
        <v>21</v>
      </c>
      <c r="D126" s="1">
        <v>44653</v>
      </c>
      <c r="E126">
        <f>MONTH(tblOrders[[#This Row],[Order Date]])</f>
        <v>4</v>
      </c>
      <c r="F126" t="str">
        <f>TEXT(tblOrders[[#This Row],[Order Date]],"mm-mmm")</f>
        <v>04-Apr</v>
      </c>
      <c r="G126" t="str">
        <f>"Q"&amp;ROUNDUP(MONTH(tblOrders[[#This Row],[Order Date]])/3,0)</f>
        <v>Q2</v>
      </c>
      <c r="H126">
        <f>YEAR(tblOrders[[#This Row],[Order Date]])</f>
        <v>2022</v>
      </c>
      <c r="I126" t="s">
        <v>26</v>
      </c>
      <c r="J126" t="s">
        <v>27</v>
      </c>
      <c r="K126" t="s">
        <v>45</v>
      </c>
      <c r="L126" t="s">
        <v>46</v>
      </c>
      <c r="M126">
        <v>117</v>
      </c>
      <c r="N126">
        <v>117</v>
      </c>
    </row>
    <row r="127" spans="1:14" x14ac:dyDescent="0.3">
      <c r="A127">
        <v>51907</v>
      </c>
      <c r="B127" t="s">
        <v>49</v>
      </c>
      <c r="C127" t="s">
        <v>61</v>
      </c>
      <c r="D127" s="1">
        <v>44654</v>
      </c>
      <c r="E127">
        <f>MONTH(tblOrders[[#This Row],[Order Date]])</f>
        <v>4</v>
      </c>
      <c r="F127" t="str">
        <f>TEXT(tblOrders[[#This Row],[Order Date]],"mm-mmm")</f>
        <v>04-Apr</v>
      </c>
      <c r="G127" t="str">
        <f>"Q"&amp;ROUNDUP(MONTH(tblOrders[[#This Row],[Order Date]])/3,0)</f>
        <v>Q2</v>
      </c>
      <c r="H127">
        <f>YEAR(tblOrders[[#This Row],[Order Date]])</f>
        <v>2022</v>
      </c>
      <c r="I127" t="s">
        <v>16</v>
      </c>
      <c r="J127" t="s">
        <v>17</v>
      </c>
      <c r="K127" t="s">
        <v>18</v>
      </c>
      <c r="L127" t="s">
        <v>19</v>
      </c>
      <c r="M127">
        <v>142</v>
      </c>
      <c r="N127">
        <v>142</v>
      </c>
    </row>
    <row r="128" spans="1:14" x14ac:dyDescent="0.3">
      <c r="A128">
        <v>51908</v>
      </c>
      <c r="B128" t="s">
        <v>20</v>
      </c>
      <c r="C128" t="s">
        <v>21</v>
      </c>
      <c r="D128" s="1">
        <v>44654</v>
      </c>
      <c r="E128">
        <f>MONTH(tblOrders[[#This Row],[Order Date]])</f>
        <v>4</v>
      </c>
      <c r="F128" t="str">
        <f>TEXT(tblOrders[[#This Row],[Order Date]],"mm-mmm")</f>
        <v>04-Apr</v>
      </c>
      <c r="G128" t="str">
        <f>"Q"&amp;ROUNDUP(MONTH(tblOrders[[#This Row],[Order Date]])/3,0)</f>
        <v>Q2</v>
      </c>
      <c r="H128">
        <f>YEAR(tblOrders[[#This Row],[Order Date]])</f>
        <v>2022</v>
      </c>
      <c r="I128" t="s">
        <v>43</v>
      </c>
      <c r="J128" t="s">
        <v>44</v>
      </c>
      <c r="K128" t="s">
        <v>51</v>
      </c>
      <c r="L128" t="s">
        <v>19</v>
      </c>
      <c r="M128">
        <v>104</v>
      </c>
      <c r="N128">
        <v>69</v>
      </c>
    </row>
    <row r="129" spans="1:14" x14ac:dyDescent="0.3">
      <c r="A129">
        <v>51909</v>
      </c>
      <c r="B129" t="s">
        <v>38</v>
      </c>
      <c r="C129" t="s">
        <v>39</v>
      </c>
      <c r="D129" s="1">
        <v>44655</v>
      </c>
      <c r="E129">
        <f>MONTH(tblOrders[[#This Row],[Order Date]])</f>
        <v>4</v>
      </c>
      <c r="F129" t="str">
        <f>TEXT(tblOrders[[#This Row],[Order Date]],"mm-mmm")</f>
        <v>04-Apr</v>
      </c>
      <c r="G129" t="str">
        <f>"Q"&amp;ROUNDUP(MONTH(tblOrders[[#This Row],[Order Date]])/3,0)</f>
        <v>Q2</v>
      </c>
      <c r="H129">
        <f>YEAR(tblOrders[[#This Row],[Order Date]])</f>
        <v>2022</v>
      </c>
      <c r="I129" t="s">
        <v>66</v>
      </c>
      <c r="J129" t="s">
        <v>67</v>
      </c>
      <c r="K129" t="s">
        <v>37</v>
      </c>
      <c r="L129" t="s">
        <v>19</v>
      </c>
      <c r="M129">
        <v>129</v>
      </c>
      <c r="N129">
        <v>104</v>
      </c>
    </row>
    <row r="130" spans="1:14" x14ac:dyDescent="0.3">
      <c r="A130">
        <v>51910</v>
      </c>
      <c r="B130" t="s">
        <v>72</v>
      </c>
      <c r="C130" t="s">
        <v>73</v>
      </c>
      <c r="D130" s="1">
        <v>44655</v>
      </c>
      <c r="E130">
        <f>MONTH(tblOrders[[#This Row],[Order Date]])</f>
        <v>4</v>
      </c>
      <c r="F130" t="str">
        <f>TEXT(tblOrders[[#This Row],[Order Date]],"mm-mmm")</f>
        <v>04-Apr</v>
      </c>
      <c r="G130" t="str">
        <f>"Q"&amp;ROUNDUP(MONTH(tblOrders[[#This Row],[Order Date]])/3,0)</f>
        <v>Q2</v>
      </c>
      <c r="H130">
        <f>YEAR(tblOrders[[#This Row],[Order Date]])</f>
        <v>2022</v>
      </c>
      <c r="I130" t="s">
        <v>31</v>
      </c>
      <c r="J130" t="s">
        <v>32</v>
      </c>
      <c r="K130" t="s">
        <v>28</v>
      </c>
      <c r="L130" t="s">
        <v>46</v>
      </c>
      <c r="M130">
        <v>28</v>
      </c>
      <c r="N130">
        <v>28</v>
      </c>
    </row>
    <row r="131" spans="1:14" x14ac:dyDescent="0.3">
      <c r="A131">
        <v>51911</v>
      </c>
      <c r="B131" t="s">
        <v>41</v>
      </c>
      <c r="C131" t="s">
        <v>42</v>
      </c>
      <c r="D131" s="1">
        <v>44655</v>
      </c>
      <c r="E131">
        <f>MONTH(tblOrders[[#This Row],[Order Date]])</f>
        <v>4</v>
      </c>
      <c r="F131" t="str">
        <f>TEXT(tblOrders[[#This Row],[Order Date]],"mm-mmm")</f>
        <v>04-Apr</v>
      </c>
      <c r="G131" t="str">
        <f>"Q"&amp;ROUNDUP(MONTH(tblOrders[[#This Row],[Order Date]])/3,0)</f>
        <v>Q2</v>
      </c>
      <c r="H131">
        <f>YEAR(tblOrders[[#This Row],[Order Date]])</f>
        <v>2022</v>
      </c>
      <c r="I131" t="s">
        <v>68</v>
      </c>
      <c r="J131" t="s">
        <v>69</v>
      </c>
      <c r="K131" t="s">
        <v>51</v>
      </c>
      <c r="L131" t="s">
        <v>19</v>
      </c>
      <c r="M131">
        <v>103</v>
      </c>
      <c r="N131">
        <v>103</v>
      </c>
    </row>
    <row r="132" spans="1:14" x14ac:dyDescent="0.3">
      <c r="A132">
        <v>51912</v>
      </c>
      <c r="B132" t="s">
        <v>70</v>
      </c>
      <c r="C132" t="s">
        <v>71</v>
      </c>
      <c r="D132" s="1">
        <v>44656</v>
      </c>
      <c r="E132">
        <f>MONTH(tblOrders[[#This Row],[Order Date]])</f>
        <v>4</v>
      </c>
      <c r="F132" t="str">
        <f>TEXT(tblOrders[[#This Row],[Order Date]],"mm-mmm")</f>
        <v>04-Apr</v>
      </c>
      <c r="G132" t="str">
        <f>"Q"&amp;ROUNDUP(MONTH(tblOrders[[#This Row],[Order Date]])/3,0)</f>
        <v>Q2</v>
      </c>
      <c r="H132">
        <f>YEAR(tblOrders[[#This Row],[Order Date]])</f>
        <v>2022</v>
      </c>
      <c r="I132" t="s">
        <v>57</v>
      </c>
      <c r="J132" t="s">
        <v>58</v>
      </c>
      <c r="K132" t="s">
        <v>45</v>
      </c>
      <c r="L132" t="s">
        <v>46</v>
      </c>
      <c r="M132">
        <v>86</v>
      </c>
      <c r="N132">
        <v>73</v>
      </c>
    </row>
    <row r="133" spans="1:14" x14ac:dyDescent="0.3">
      <c r="A133">
        <v>51913</v>
      </c>
      <c r="B133" t="s">
        <v>49</v>
      </c>
      <c r="C133" t="s">
        <v>50</v>
      </c>
      <c r="D133" s="1">
        <v>44658</v>
      </c>
      <c r="E133">
        <f>MONTH(tblOrders[[#This Row],[Order Date]])</f>
        <v>4</v>
      </c>
      <c r="F133" t="str">
        <f>TEXT(tblOrders[[#This Row],[Order Date]],"mm-mmm")</f>
        <v>04-Apr</v>
      </c>
      <c r="G133" t="str">
        <f>"Q"&amp;ROUNDUP(MONTH(tblOrders[[#This Row],[Order Date]])/3,0)</f>
        <v>Q2</v>
      </c>
      <c r="H133">
        <f>YEAR(tblOrders[[#This Row],[Order Date]])</f>
        <v>2022</v>
      </c>
      <c r="I133" t="s">
        <v>68</v>
      </c>
      <c r="J133" t="s">
        <v>69</v>
      </c>
      <c r="K133" t="s">
        <v>45</v>
      </c>
      <c r="L133" t="s">
        <v>19</v>
      </c>
      <c r="M133">
        <v>114</v>
      </c>
      <c r="N133">
        <v>114</v>
      </c>
    </row>
    <row r="134" spans="1:14" x14ac:dyDescent="0.3">
      <c r="A134">
        <v>51914</v>
      </c>
      <c r="B134" t="s">
        <v>55</v>
      </c>
      <c r="C134" t="s">
        <v>56</v>
      </c>
      <c r="D134" s="1">
        <v>44658</v>
      </c>
      <c r="E134">
        <f>MONTH(tblOrders[[#This Row],[Order Date]])</f>
        <v>4</v>
      </c>
      <c r="F134" t="str">
        <f>TEXT(tblOrders[[#This Row],[Order Date]],"mm-mmm")</f>
        <v>04-Apr</v>
      </c>
      <c r="G134" t="str">
        <f>"Q"&amp;ROUNDUP(MONTH(tblOrders[[#This Row],[Order Date]])/3,0)</f>
        <v>Q2</v>
      </c>
      <c r="H134">
        <f>YEAR(tblOrders[[#This Row],[Order Date]])</f>
        <v>2022</v>
      </c>
      <c r="I134" t="s">
        <v>68</v>
      </c>
      <c r="J134" t="s">
        <v>69</v>
      </c>
      <c r="K134" t="s">
        <v>45</v>
      </c>
      <c r="L134" t="s">
        <v>19</v>
      </c>
      <c r="M134">
        <v>133</v>
      </c>
      <c r="N134">
        <v>133</v>
      </c>
    </row>
    <row r="135" spans="1:14" x14ac:dyDescent="0.3">
      <c r="A135">
        <v>51915</v>
      </c>
      <c r="B135" t="s">
        <v>70</v>
      </c>
      <c r="C135" t="s">
        <v>71</v>
      </c>
      <c r="D135" s="1">
        <v>44659</v>
      </c>
      <c r="E135">
        <f>MONTH(tblOrders[[#This Row],[Order Date]])</f>
        <v>4</v>
      </c>
      <c r="F135" t="str">
        <f>TEXT(tblOrders[[#This Row],[Order Date]],"mm-mmm")</f>
        <v>04-Apr</v>
      </c>
      <c r="G135" t="str">
        <f>"Q"&amp;ROUNDUP(MONTH(tblOrders[[#This Row],[Order Date]])/3,0)</f>
        <v>Q2</v>
      </c>
      <c r="H135">
        <f>YEAR(tblOrders[[#This Row],[Order Date]])</f>
        <v>2022</v>
      </c>
      <c r="I135" t="s">
        <v>62</v>
      </c>
      <c r="J135" t="s">
        <v>63</v>
      </c>
      <c r="K135" t="s">
        <v>51</v>
      </c>
      <c r="L135" t="s">
        <v>19</v>
      </c>
      <c r="M135">
        <v>41</v>
      </c>
      <c r="N135">
        <v>33</v>
      </c>
    </row>
    <row r="136" spans="1:14" x14ac:dyDescent="0.3">
      <c r="A136">
        <v>51916</v>
      </c>
      <c r="B136" t="s">
        <v>29</v>
      </c>
      <c r="C136" t="s">
        <v>77</v>
      </c>
      <c r="D136" s="1">
        <v>44660</v>
      </c>
      <c r="E136">
        <f>MONTH(tblOrders[[#This Row],[Order Date]])</f>
        <v>4</v>
      </c>
      <c r="F136" t="str">
        <f>TEXT(tblOrders[[#This Row],[Order Date]],"mm-mmm")</f>
        <v>04-Apr</v>
      </c>
      <c r="G136" t="str">
        <f>"Q"&amp;ROUNDUP(MONTH(tblOrders[[#This Row],[Order Date]])/3,0)</f>
        <v>Q2</v>
      </c>
      <c r="H136">
        <f>YEAR(tblOrders[[#This Row],[Order Date]])</f>
        <v>2022</v>
      </c>
      <c r="I136" t="s">
        <v>22</v>
      </c>
      <c r="J136" t="s">
        <v>23</v>
      </c>
      <c r="K136" t="s">
        <v>51</v>
      </c>
      <c r="L136" t="s">
        <v>19</v>
      </c>
      <c r="M136">
        <v>82</v>
      </c>
      <c r="N136">
        <v>71</v>
      </c>
    </row>
    <row r="137" spans="1:14" x14ac:dyDescent="0.3">
      <c r="A137">
        <v>51917</v>
      </c>
      <c r="B137" t="s">
        <v>33</v>
      </c>
      <c r="C137" t="s">
        <v>34</v>
      </c>
      <c r="D137" s="1">
        <v>44660</v>
      </c>
      <c r="E137">
        <f>MONTH(tblOrders[[#This Row],[Order Date]])</f>
        <v>4</v>
      </c>
      <c r="F137" t="str">
        <f>TEXT(tblOrders[[#This Row],[Order Date]],"mm-mmm")</f>
        <v>04-Apr</v>
      </c>
      <c r="G137" t="str">
        <f>"Q"&amp;ROUNDUP(MONTH(tblOrders[[#This Row],[Order Date]])/3,0)</f>
        <v>Q2</v>
      </c>
      <c r="H137">
        <f>YEAR(tblOrders[[#This Row],[Order Date]])</f>
        <v>2022</v>
      </c>
      <c r="I137" t="s">
        <v>16</v>
      </c>
      <c r="J137" t="s">
        <v>17</v>
      </c>
      <c r="K137" t="s">
        <v>45</v>
      </c>
      <c r="L137" t="s">
        <v>19</v>
      </c>
      <c r="M137">
        <v>136</v>
      </c>
      <c r="N137">
        <v>136</v>
      </c>
    </row>
    <row r="138" spans="1:14" x14ac:dyDescent="0.3">
      <c r="A138">
        <v>51918</v>
      </c>
      <c r="B138" t="s">
        <v>70</v>
      </c>
      <c r="C138" t="s">
        <v>71</v>
      </c>
      <c r="D138" s="1">
        <v>44661</v>
      </c>
      <c r="E138">
        <f>MONTH(tblOrders[[#This Row],[Order Date]])</f>
        <v>4</v>
      </c>
      <c r="F138" t="str">
        <f>TEXT(tblOrders[[#This Row],[Order Date]],"mm-mmm")</f>
        <v>04-Apr</v>
      </c>
      <c r="G138" t="str">
        <f>"Q"&amp;ROUNDUP(MONTH(tblOrders[[#This Row],[Order Date]])/3,0)</f>
        <v>Q2</v>
      </c>
      <c r="H138">
        <f>YEAR(tblOrders[[#This Row],[Order Date]])</f>
        <v>2022</v>
      </c>
      <c r="I138" t="s">
        <v>68</v>
      </c>
      <c r="J138" t="s">
        <v>69</v>
      </c>
      <c r="K138" t="s">
        <v>37</v>
      </c>
      <c r="L138" t="s">
        <v>19</v>
      </c>
      <c r="M138">
        <v>65</v>
      </c>
      <c r="N138">
        <v>65</v>
      </c>
    </row>
    <row r="139" spans="1:14" x14ac:dyDescent="0.3">
      <c r="A139">
        <v>51919</v>
      </c>
      <c r="B139" t="s">
        <v>38</v>
      </c>
      <c r="C139" t="s">
        <v>39</v>
      </c>
      <c r="D139" s="1">
        <v>44661</v>
      </c>
      <c r="E139">
        <f>MONTH(tblOrders[[#This Row],[Order Date]])</f>
        <v>4</v>
      </c>
      <c r="F139" t="str">
        <f>TEXT(tblOrders[[#This Row],[Order Date]],"mm-mmm")</f>
        <v>04-Apr</v>
      </c>
      <c r="G139" t="str">
        <f>"Q"&amp;ROUNDUP(MONTH(tblOrders[[#This Row],[Order Date]])/3,0)</f>
        <v>Q2</v>
      </c>
      <c r="H139">
        <f>YEAR(tblOrders[[#This Row],[Order Date]])</f>
        <v>2022</v>
      </c>
      <c r="I139" t="s">
        <v>47</v>
      </c>
      <c r="J139" t="s">
        <v>48</v>
      </c>
      <c r="K139" t="s">
        <v>45</v>
      </c>
      <c r="L139" t="s">
        <v>46</v>
      </c>
      <c r="M139">
        <v>113</v>
      </c>
      <c r="N139">
        <v>105</v>
      </c>
    </row>
    <row r="140" spans="1:14" x14ac:dyDescent="0.3">
      <c r="A140">
        <v>51920</v>
      </c>
      <c r="B140" t="s">
        <v>20</v>
      </c>
      <c r="C140" t="s">
        <v>21</v>
      </c>
      <c r="D140" s="1">
        <v>44664</v>
      </c>
      <c r="E140">
        <f>MONTH(tblOrders[[#This Row],[Order Date]])</f>
        <v>4</v>
      </c>
      <c r="F140" t="str">
        <f>TEXT(tblOrders[[#This Row],[Order Date]],"mm-mmm")</f>
        <v>04-Apr</v>
      </c>
      <c r="G140" t="str">
        <f>"Q"&amp;ROUNDUP(MONTH(tblOrders[[#This Row],[Order Date]])/3,0)</f>
        <v>Q2</v>
      </c>
      <c r="H140">
        <f>YEAR(tblOrders[[#This Row],[Order Date]])</f>
        <v>2022</v>
      </c>
      <c r="I140" t="s">
        <v>47</v>
      </c>
      <c r="J140" t="s">
        <v>48</v>
      </c>
      <c r="K140" t="s">
        <v>28</v>
      </c>
      <c r="L140" t="s">
        <v>19</v>
      </c>
      <c r="M140">
        <v>125</v>
      </c>
      <c r="N140">
        <v>94</v>
      </c>
    </row>
    <row r="141" spans="1:14" x14ac:dyDescent="0.3">
      <c r="A141">
        <v>51921</v>
      </c>
      <c r="B141" t="s">
        <v>41</v>
      </c>
      <c r="C141" t="s">
        <v>42</v>
      </c>
      <c r="D141" s="1">
        <v>44665</v>
      </c>
      <c r="E141">
        <f>MONTH(tblOrders[[#This Row],[Order Date]])</f>
        <v>4</v>
      </c>
      <c r="F141" t="str">
        <f>TEXT(tblOrders[[#This Row],[Order Date]],"mm-mmm")</f>
        <v>04-Apr</v>
      </c>
      <c r="G141" t="str">
        <f>"Q"&amp;ROUNDUP(MONTH(tblOrders[[#This Row],[Order Date]])/3,0)</f>
        <v>Q2</v>
      </c>
      <c r="H141">
        <f>YEAR(tblOrders[[#This Row],[Order Date]])</f>
        <v>2022</v>
      </c>
      <c r="I141" t="s">
        <v>35</v>
      </c>
      <c r="J141" t="s">
        <v>36</v>
      </c>
      <c r="K141" t="s">
        <v>37</v>
      </c>
      <c r="L141" t="s">
        <v>46</v>
      </c>
      <c r="M141">
        <v>78</v>
      </c>
      <c r="N141">
        <v>76</v>
      </c>
    </row>
    <row r="142" spans="1:14" x14ac:dyDescent="0.3">
      <c r="A142">
        <v>51922</v>
      </c>
      <c r="B142" t="s">
        <v>24</v>
      </c>
      <c r="C142" t="s">
        <v>25</v>
      </c>
      <c r="D142" s="1">
        <v>44665</v>
      </c>
      <c r="E142">
        <f>MONTH(tblOrders[[#This Row],[Order Date]])</f>
        <v>4</v>
      </c>
      <c r="F142" t="str">
        <f>TEXT(tblOrders[[#This Row],[Order Date]],"mm-mmm")</f>
        <v>04-Apr</v>
      </c>
      <c r="G142" t="str">
        <f>"Q"&amp;ROUNDUP(MONTH(tblOrders[[#This Row],[Order Date]])/3,0)</f>
        <v>Q2</v>
      </c>
      <c r="H142">
        <f>YEAR(tblOrders[[#This Row],[Order Date]])</f>
        <v>2022</v>
      </c>
      <c r="I142" t="s">
        <v>26</v>
      </c>
      <c r="J142" t="s">
        <v>27</v>
      </c>
      <c r="K142" t="s">
        <v>18</v>
      </c>
      <c r="L142" t="s">
        <v>40</v>
      </c>
      <c r="M142">
        <v>98</v>
      </c>
      <c r="N142">
        <v>98</v>
      </c>
    </row>
    <row r="143" spans="1:14" x14ac:dyDescent="0.3">
      <c r="A143">
        <v>51923</v>
      </c>
      <c r="B143" t="s">
        <v>20</v>
      </c>
      <c r="C143" t="s">
        <v>21</v>
      </c>
      <c r="D143" s="1">
        <v>44666</v>
      </c>
      <c r="E143">
        <f>MONTH(tblOrders[[#This Row],[Order Date]])</f>
        <v>4</v>
      </c>
      <c r="F143" t="str">
        <f>TEXT(tblOrders[[#This Row],[Order Date]],"mm-mmm")</f>
        <v>04-Apr</v>
      </c>
      <c r="G143" t="str">
        <f>"Q"&amp;ROUNDUP(MONTH(tblOrders[[#This Row],[Order Date]])/3,0)</f>
        <v>Q2</v>
      </c>
      <c r="H143">
        <f>YEAR(tblOrders[[#This Row],[Order Date]])</f>
        <v>2022</v>
      </c>
      <c r="I143" t="s">
        <v>35</v>
      </c>
      <c r="J143" t="s">
        <v>36</v>
      </c>
      <c r="K143" t="s">
        <v>37</v>
      </c>
      <c r="L143" t="s">
        <v>46</v>
      </c>
      <c r="M143">
        <v>98</v>
      </c>
      <c r="N143">
        <v>94</v>
      </c>
    </row>
    <row r="144" spans="1:14" x14ac:dyDescent="0.3">
      <c r="A144">
        <v>51924</v>
      </c>
      <c r="B144" t="s">
        <v>49</v>
      </c>
      <c r="C144" t="s">
        <v>50</v>
      </c>
      <c r="D144" s="1">
        <v>44666</v>
      </c>
      <c r="E144">
        <f>MONTH(tblOrders[[#This Row],[Order Date]])</f>
        <v>4</v>
      </c>
      <c r="F144" t="str">
        <f>TEXT(tblOrders[[#This Row],[Order Date]],"mm-mmm")</f>
        <v>04-Apr</v>
      </c>
      <c r="G144" t="str">
        <f>"Q"&amp;ROUNDUP(MONTH(tblOrders[[#This Row],[Order Date]])/3,0)</f>
        <v>Q2</v>
      </c>
      <c r="H144">
        <f>YEAR(tblOrders[[#This Row],[Order Date]])</f>
        <v>2022</v>
      </c>
      <c r="I144" t="s">
        <v>16</v>
      </c>
      <c r="J144" t="s">
        <v>17</v>
      </c>
      <c r="K144" t="s">
        <v>18</v>
      </c>
      <c r="L144" t="s">
        <v>19</v>
      </c>
      <c r="M144">
        <v>23</v>
      </c>
      <c r="N144">
        <v>23</v>
      </c>
    </row>
    <row r="145" spans="1:14" x14ac:dyDescent="0.3">
      <c r="A145">
        <v>51925</v>
      </c>
      <c r="B145" t="s">
        <v>52</v>
      </c>
      <c r="C145" t="s">
        <v>53</v>
      </c>
      <c r="D145" s="1">
        <v>44667</v>
      </c>
      <c r="E145">
        <f>MONTH(tblOrders[[#This Row],[Order Date]])</f>
        <v>4</v>
      </c>
      <c r="F145" t="str">
        <f>TEXT(tblOrders[[#This Row],[Order Date]],"mm-mmm")</f>
        <v>04-Apr</v>
      </c>
      <c r="G145" t="str">
        <f>"Q"&amp;ROUNDUP(MONTH(tblOrders[[#This Row],[Order Date]])/3,0)</f>
        <v>Q2</v>
      </c>
      <c r="H145">
        <f>YEAR(tblOrders[[#This Row],[Order Date]])</f>
        <v>2022</v>
      </c>
      <c r="I145" t="s">
        <v>16</v>
      </c>
      <c r="J145" t="s">
        <v>17</v>
      </c>
      <c r="K145" t="s">
        <v>28</v>
      </c>
      <c r="L145" t="s">
        <v>19</v>
      </c>
      <c r="M145">
        <v>29</v>
      </c>
      <c r="N145">
        <v>29</v>
      </c>
    </row>
    <row r="146" spans="1:14" x14ac:dyDescent="0.3">
      <c r="A146">
        <v>51926</v>
      </c>
      <c r="B146" t="s">
        <v>33</v>
      </c>
      <c r="C146" t="s">
        <v>34</v>
      </c>
      <c r="D146" s="1">
        <v>44667</v>
      </c>
      <c r="E146">
        <f>MONTH(tblOrders[[#This Row],[Order Date]])</f>
        <v>4</v>
      </c>
      <c r="F146" t="str">
        <f>TEXT(tblOrders[[#This Row],[Order Date]],"mm-mmm")</f>
        <v>04-Apr</v>
      </c>
      <c r="G146" t="str">
        <f>"Q"&amp;ROUNDUP(MONTH(tblOrders[[#This Row],[Order Date]])/3,0)</f>
        <v>Q2</v>
      </c>
      <c r="H146">
        <f>YEAR(tblOrders[[#This Row],[Order Date]])</f>
        <v>2022</v>
      </c>
      <c r="I146" t="s">
        <v>26</v>
      </c>
      <c r="J146" t="s">
        <v>27</v>
      </c>
      <c r="K146" t="s">
        <v>28</v>
      </c>
      <c r="L146" t="s">
        <v>19</v>
      </c>
      <c r="M146">
        <v>96</v>
      </c>
      <c r="N146">
        <v>96</v>
      </c>
    </row>
    <row r="147" spans="1:14" x14ac:dyDescent="0.3">
      <c r="A147">
        <v>51927</v>
      </c>
      <c r="B147" t="s">
        <v>74</v>
      </c>
      <c r="C147" t="s">
        <v>75</v>
      </c>
      <c r="D147" s="1">
        <v>44667</v>
      </c>
      <c r="E147">
        <f>MONTH(tblOrders[[#This Row],[Order Date]])</f>
        <v>4</v>
      </c>
      <c r="F147" t="str">
        <f>TEXT(tblOrders[[#This Row],[Order Date]],"mm-mmm")</f>
        <v>04-Apr</v>
      </c>
      <c r="G147" t="str">
        <f>"Q"&amp;ROUNDUP(MONTH(tblOrders[[#This Row],[Order Date]])/3,0)</f>
        <v>Q2</v>
      </c>
      <c r="H147">
        <f>YEAR(tblOrders[[#This Row],[Order Date]])</f>
        <v>2022</v>
      </c>
      <c r="I147" t="s">
        <v>43</v>
      </c>
      <c r="J147" t="s">
        <v>44</v>
      </c>
      <c r="K147" t="s">
        <v>37</v>
      </c>
      <c r="L147" t="s">
        <v>19</v>
      </c>
      <c r="M147">
        <v>40</v>
      </c>
      <c r="N147">
        <v>28</v>
      </c>
    </row>
    <row r="148" spans="1:14" x14ac:dyDescent="0.3">
      <c r="A148">
        <v>51928</v>
      </c>
      <c r="B148" t="s">
        <v>38</v>
      </c>
      <c r="C148" t="s">
        <v>39</v>
      </c>
      <c r="D148" s="1">
        <v>44669</v>
      </c>
      <c r="E148">
        <f>MONTH(tblOrders[[#This Row],[Order Date]])</f>
        <v>4</v>
      </c>
      <c r="F148" t="str">
        <f>TEXT(tblOrders[[#This Row],[Order Date]],"mm-mmm")</f>
        <v>04-Apr</v>
      </c>
      <c r="G148" t="str">
        <f>"Q"&amp;ROUNDUP(MONTH(tblOrders[[#This Row],[Order Date]])/3,0)</f>
        <v>Q2</v>
      </c>
      <c r="H148">
        <f>YEAR(tblOrders[[#This Row],[Order Date]])</f>
        <v>2022</v>
      </c>
      <c r="I148" t="s">
        <v>35</v>
      </c>
      <c r="J148" t="s">
        <v>36</v>
      </c>
      <c r="K148" t="s">
        <v>54</v>
      </c>
      <c r="L148" t="s">
        <v>40</v>
      </c>
      <c r="M148">
        <v>83</v>
      </c>
      <c r="N148">
        <v>69</v>
      </c>
    </row>
    <row r="149" spans="1:14" x14ac:dyDescent="0.3">
      <c r="A149">
        <v>51929</v>
      </c>
      <c r="B149" t="s">
        <v>14</v>
      </c>
      <c r="C149" t="s">
        <v>15</v>
      </c>
      <c r="D149" s="1">
        <v>44670</v>
      </c>
      <c r="E149">
        <f>MONTH(tblOrders[[#This Row],[Order Date]])</f>
        <v>4</v>
      </c>
      <c r="F149" t="str">
        <f>TEXT(tblOrders[[#This Row],[Order Date]],"mm-mmm")</f>
        <v>04-Apr</v>
      </c>
      <c r="G149" t="str">
        <f>"Q"&amp;ROUNDUP(MONTH(tblOrders[[#This Row],[Order Date]])/3,0)</f>
        <v>Q2</v>
      </c>
      <c r="H149">
        <f>YEAR(tblOrders[[#This Row],[Order Date]])</f>
        <v>2022</v>
      </c>
      <c r="I149" t="s">
        <v>57</v>
      </c>
      <c r="J149" t="s">
        <v>58</v>
      </c>
      <c r="K149" t="s">
        <v>54</v>
      </c>
      <c r="L149" t="s">
        <v>46</v>
      </c>
      <c r="M149">
        <v>47</v>
      </c>
      <c r="N149">
        <v>31</v>
      </c>
    </row>
    <row r="150" spans="1:14" x14ac:dyDescent="0.3">
      <c r="A150">
        <v>51930</v>
      </c>
      <c r="B150" t="s">
        <v>41</v>
      </c>
      <c r="C150" t="s">
        <v>42</v>
      </c>
      <c r="D150" s="1">
        <v>44671</v>
      </c>
      <c r="E150">
        <f>MONTH(tblOrders[[#This Row],[Order Date]])</f>
        <v>4</v>
      </c>
      <c r="F150" t="str">
        <f>TEXT(tblOrders[[#This Row],[Order Date]],"mm-mmm")</f>
        <v>04-Apr</v>
      </c>
      <c r="G150" t="str">
        <f>"Q"&amp;ROUNDUP(MONTH(tblOrders[[#This Row],[Order Date]])/3,0)</f>
        <v>Q2</v>
      </c>
      <c r="H150">
        <f>YEAR(tblOrders[[#This Row],[Order Date]])</f>
        <v>2022</v>
      </c>
      <c r="I150" t="s">
        <v>57</v>
      </c>
      <c r="J150" t="s">
        <v>58</v>
      </c>
      <c r="K150" t="s">
        <v>28</v>
      </c>
      <c r="L150" t="s">
        <v>19</v>
      </c>
      <c r="M150">
        <v>31</v>
      </c>
      <c r="N150">
        <v>27</v>
      </c>
    </row>
    <row r="151" spans="1:14" x14ac:dyDescent="0.3">
      <c r="A151">
        <v>51931</v>
      </c>
      <c r="B151" t="s">
        <v>59</v>
      </c>
      <c r="C151" t="s">
        <v>60</v>
      </c>
      <c r="D151" s="1">
        <v>44671</v>
      </c>
      <c r="E151">
        <f>MONTH(tblOrders[[#This Row],[Order Date]])</f>
        <v>4</v>
      </c>
      <c r="F151" t="str">
        <f>TEXT(tblOrders[[#This Row],[Order Date]],"mm-mmm")</f>
        <v>04-Apr</v>
      </c>
      <c r="G151" t="str">
        <f>"Q"&amp;ROUNDUP(MONTH(tblOrders[[#This Row],[Order Date]])/3,0)</f>
        <v>Q2</v>
      </c>
      <c r="H151">
        <f>YEAR(tblOrders[[#This Row],[Order Date]])</f>
        <v>2022</v>
      </c>
      <c r="I151" t="s">
        <v>68</v>
      </c>
      <c r="J151" t="s">
        <v>69</v>
      </c>
      <c r="K151" t="s">
        <v>18</v>
      </c>
      <c r="L151" t="s">
        <v>46</v>
      </c>
      <c r="M151">
        <v>43</v>
      </c>
      <c r="N151">
        <v>43</v>
      </c>
    </row>
    <row r="152" spans="1:14" x14ac:dyDescent="0.3">
      <c r="A152">
        <v>51932</v>
      </c>
      <c r="B152" t="s">
        <v>59</v>
      </c>
      <c r="C152" t="s">
        <v>60</v>
      </c>
      <c r="D152" s="1">
        <v>44672</v>
      </c>
      <c r="E152">
        <f>MONTH(tblOrders[[#This Row],[Order Date]])</f>
        <v>4</v>
      </c>
      <c r="F152" t="str">
        <f>TEXT(tblOrders[[#This Row],[Order Date]],"mm-mmm")</f>
        <v>04-Apr</v>
      </c>
      <c r="G152" t="str">
        <f>"Q"&amp;ROUNDUP(MONTH(tblOrders[[#This Row],[Order Date]])/3,0)</f>
        <v>Q2</v>
      </c>
      <c r="H152">
        <f>YEAR(tblOrders[[#This Row],[Order Date]])</f>
        <v>2022</v>
      </c>
      <c r="I152" t="s">
        <v>26</v>
      </c>
      <c r="J152" t="s">
        <v>27</v>
      </c>
      <c r="K152" t="s">
        <v>51</v>
      </c>
      <c r="L152" t="s">
        <v>19</v>
      </c>
      <c r="M152">
        <v>78</v>
      </c>
      <c r="N152">
        <v>78</v>
      </c>
    </row>
    <row r="153" spans="1:14" x14ac:dyDescent="0.3">
      <c r="A153">
        <v>51933</v>
      </c>
      <c r="B153" t="s">
        <v>14</v>
      </c>
      <c r="C153" t="s">
        <v>15</v>
      </c>
      <c r="D153" s="1">
        <v>44672</v>
      </c>
      <c r="E153">
        <f>MONTH(tblOrders[[#This Row],[Order Date]])</f>
        <v>4</v>
      </c>
      <c r="F153" t="str">
        <f>TEXT(tblOrders[[#This Row],[Order Date]],"mm-mmm")</f>
        <v>04-Apr</v>
      </c>
      <c r="G153" t="str">
        <f>"Q"&amp;ROUNDUP(MONTH(tblOrders[[#This Row],[Order Date]])/3,0)</f>
        <v>Q2</v>
      </c>
      <c r="H153">
        <f>YEAR(tblOrders[[#This Row],[Order Date]])</f>
        <v>2022</v>
      </c>
      <c r="I153" t="s">
        <v>62</v>
      </c>
      <c r="J153" t="s">
        <v>63</v>
      </c>
      <c r="K153" t="s">
        <v>51</v>
      </c>
      <c r="L153" t="s">
        <v>46</v>
      </c>
      <c r="M153">
        <v>82</v>
      </c>
      <c r="N153">
        <v>75</v>
      </c>
    </row>
    <row r="154" spans="1:14" x14ac:dyDescent="0.3">
      <c r="A154">
        <v>51934</v>
      </c>
      <c r="B154" t="s">
        <v>38</v>
      </c>
      <c r="C154" t="s">
        <v>39</v>
      </c>
      <c r="D154" s="1">
        <v>44673</v>
      </c>
      <c r="E154">
        <f>MONTH(tblOrders[[#This Row],[Order Date]])</f>
        <v>4</v>
      </c>
      <c r="F154" t="str">
        <f>TEXT(tblOrders[[#This Row],[Order Date]],"mm-mmm")</f>
        <v>04-Apr</v>
      </c>
      <c r="G154" t="str">
        <f>"Q"&amp;ROUNDUP(MONTH(tblOrders[[#This Row],[Order Date]])/3,0)</f>
        <v>Q2</v>
      </c>
      <c r="H154">
        <f>YEAR(tblOrders[[#This Row],[Order Date]])</f>
        <v>2022</v>
      </c>
      <c r="I154" t="s">
        <v>57</v>
      </c>
      <c r="J154" t="s">
        <v>58</v>
      </c>
      <c r="K154" t="s">
        <v>37</v>
      </c>
      <c r="L154" t="s">
        <v>19</v>
      </c>
      <c r="M154">
        <v>150</v>
      </c>
      <c r="N154">
        <v>147</v>
      </c>
    </row>
    <row r="155" spans="1:14" x14ac:dyDescent="0.3">
      <c r="A155">
        <v>51935</v>
      </c>
      <c r="B155" t="s">
        <v>41</v>
      </c>
      <c r="C155" t="s">
        <v>42</v>
      </c>
      <c r="D155" s="1">
        <v>44673</v>
      </c>
      <c r="E155">
        <f>MONTH(tblOrders[[#This Row],[Order Date]])</f>
        <v>4</v>
      </c>
      <c r="F155" t="str">
        <f>TEXT(tblOrders[[#This Row],[Order Date]],"mm-mmm")</f>
        <v>04-Apr</v>
      </c>
      <c r="G155" t="str">
        <f>"Q"&amp;ROUNDUP(MONTH(tblOrders[[#This Row],[Order Date]])/3,0)</f>
        <v>Q2</v>
      </c>
      <c r="H155">
        <f>YEAR(tblOrders[[#This Row],[Order Date]])</f>
        <v>2022</v>
      </c>
      <c r="I155" t="s">
        <v>31</v>
      </c>
      <c r="J155" t="s">
        <v>32</v>
      </c>
      <c r="K155" t="s">
        <v>18</v>
      </c>
      <c r="L155" t="s">
        <v>19</v>
      </c>
      <c r="M155">
        <v>65</v>
      </c>
      <c r="N155">
        <v>65</v>
      </c>
    </row>
    <row r="156" spans="1:14" x14ac:dyDescent="0.3">
      <c r="A156">
        <v>51936</v>
      </c>
      <c r="B156" t="s">
        <v>41</v>
      </c>
      <c r="C156" t="s">
        <v>42</v>
      </c>
      <c r="D156" s="1">
        <v>44674</v>
      </c>
      <c r="E156">
        <f>MONTH(tblOrders[[#This Row],[Order Date]])</f>
        <v>4</v>
      </c>
      <c r="F156" t="str">
        <f>TEXT(tblOrders[[#This Row],[Order Date]],"mm-mmm")</f>
        <v>04-Apr</v>
      </c>
      <c r="G156" t="str">
        <f>"Q"&amp;ROUNDUP(MONTH(tblOrders[[#This Row],[Order Date]])/3,0)</f>
        <v>Q2</v>
      </c>
      <c r="H156">
        <f>YEAR(tblOrders[[#This Row],[Order Date]])</f>
        <v>2022</v>
      </c>
      <c r="I156" t="s">
        <v>16</v>
      </c>
      <c r="J156" t="s">
        <v>17</v>
      </c>
      <c r="K156" t="s">
        <v>28</v>
      </c>
      <c r="L156" t="s">
        <v>19</v>
      </c>
      <c r="M156">
        <v>65</v>
      </c>
      <c r="N156">
        <v>65</v>
      </c>
    </row>
    <row r="157" spans="1:14" x14ac:dyDescent="0.3">
      <c r="A157">
        <v>51937</v>
      </c>
      <c r="B157" t="s">
        <v>52</v>
      </c>
      <c r="C157" t="s">
        <v>53</v>
      </c>
      <c r="D157" s="1">
        <v>44675</v>
      </c>
      <c r="E157">
        <f>MONTH(tblOrders[[#This Row],[Order Date]])</f>
        <v>4</v>
      </c>
      <c r="F157" t="str">
        <f>TEXT(tblOrders[[#This Row],[Order Date]],"mm-mmm")</f>
        <v>04-Apr</v>
      </c>
      <c r="G157" t="str">
        <f>"Q"&amp;ROUNDUP(MONTH(tblOrders[[#This Row],[Order Date]])/3,0)</f>
        <v>Q2</v>
      </c>
      <c r="H157">
        <f>YEAR(tblOrders[[#This Row],[Order Date]])</f>
        <v>2022</v>
      </c>
      <c r="I157" t="s">
        <v>22</v>
      </c>
      <c r="J157" t="s">
        <v>23</v>
      </c>
      <c r="K157" t="s">
        <v>37</v>
      </c>
      <c r="L157" t="s">
        <v>19</v>
      </c>
      <c r="M157">
        <v>62</v>
      </c>
      <c r="N157">
        <v>48</v>
      </c>
    </row>
    <row r="158" spans="1:14" x14ac:dyDescent="0.3">
      <c r="A158">
        <v>51938</v>
      </c>
      <c r="B158" t="s">
        <v>41</v>
      </c>
      <c r="C158" t="s">
        <v>42</v>
      </c>
      <c r="D158" s="1">
        <v>44677</v>
      </c>
      <c r="E158">
        <f>MONTH(tblOrders[[#This Row],[Order Date]])</f>
        <v>4</v>
      </c>
      <c r="F158" t="str">
        <f>TEXT(tblOrders[[#This Row],[Order Date]],"mm-mmm")</f>
        <v>04-Apr</v>
      </c>
      <c r="G158" t="str">
        <f>"Q"&amp;ROUNDUP(MONTH(tblOrders[[#This Row],[Order Date]])/3,0)</f>
        <v>Q2</v>
      </c>
      <c r="H158">
        <f>YEAR(tblOrders[[#This Row],[Order Date]])</f>
        <v>2022</v>
      </c>
      <c r="I158" t="s">
        <v>47</v>
      </c>
      <c r="J158" t="s">
        <v>48</v>
      </c>
      <c r="K158" t="s">
        <v>54</v>
      </c>
      <c r="L158" t="s">
        <v>19</v>
      </c>
      <c r="M158">
        <v>97</v>
      </c>
      <c r="N158">
        <v>71</v>
      </c>
    </row>
    <row r="159" spans="1:14" x14ac:dyDescent="0.3">
      <c r="A159">
        <v>51939</v>
      </c>
      <c r="B159" t="s">
        <v>38</v>
      </c>
      <c r="C159" t="s">
        <v>39</v>
      </c>
      <c r="D159" s="1">
        <v>44677</v>
      </c>
      <c r="E159">
        <f>MONTH(tblOrders[[#This Row],[Order Date]])</f>
        <v>4</v>
      </c>
      <c r="F159" t="str">
        <f>TEXT(tblOrders[[#This Row],[Order Date]],"mm-mmm")</f>
        <v>04-Apr</v>
      </c>
      <c r="G159" t="str">
        <f>"Q"&amp;ROUNDUP(MONTH(tblOrders[[#This Row],[Order Date]])/3,0)</f>
        <v>Q2</v>
      </c>
      <c r="H159">
        <f>YEAR(tblOrders[[#This Row],[Order Date]])</f>
        <v>2022</v>
      </c>
      <c r="I159" t="s">
        <v>57</v>
      </c>
      <c r="J159" t="s">
        <v>58</v>
      </c>
      <c r="K159" t="s">
        <v>28</v>
      </c>
      <c r="L159" t="s">
        <v>19</v>
      </c>
      <c r="M159">
        <v>115</v>
      </c>
      <c r="N159">
        <v>86</v>
      </c>
    </row>
    <row r="160" spans="1:14" x14ac:dyDescent="0.3">
      <c r="A160">
        <v>51940</v>
      </c>
      <c r="B160" t="s">
        <v>72</v>
      </c>
      <c r="C160" t="s">
        <v>73</v>
      </c>
      <c r="D160" s="1">
        <v>44677</v>
      </c>
      <c r="E160">
        <f>MONTH(tblOrders[[#This Row],[Order Date]])</f>
        <v>4</v>
      </c>
      <c r="F160" t="str">
        <f>TEXT(tblOrders[[#This Row],[Order Date]],"mm-mmm")</f>
        <v>04-Apr</v>
      </c>
      <c r="G160" t="str">
        <f>"Q"&amp;ROUNDUP(MONTH(tblOrders[[#This Row],[Order Date]])/3,0)</f>
        <v>Q2</v>
      </c>
      <c r="H160">
        <f>YEAR(tblOrders[[#This Row],[Order Date]])</f>
        <v>2022</v>
      </c>
      <c r="I160" t="s">
        <v>68</v>
      </c>
      <c r="J160" t="s">
        <v>69</v>
      </c>
      <c r="K160" t="s">
        <v>51</v>
      </c>
      <c r="L160" t="s">
        <v>19</v>
      </c>
      <c r="M160">
        <v>89</v>
      </c>
      <c r="N160">
        <v>89</v>
      </c>
    </row>
    <row r="161" spans="1:14" x14ac:dyDescent="0.3">
      <c r="A161">
        <v>51941</v>
      </c>
      <c r="B161" t="s">
        <v>24</v>
      </c>
      <c r="C161" t="s">
        <v>25</v>
      </c>
      <c r="D161" s="1">
        <v>44678</v>
      </c>
      <c r="E161">
        <f>MONTH(tblOrders[[#This Row],[Order Date]])</f>
        <v>4</v>
      </c>
      <c r="F161" t="str">
        <f>TEXT(tblOrders[[#This Row],[Order Date]],"mm-mmm")</f>
        <v>04-Apr</v>
      </c>
      <c r="G161" t="str">
        <f>"Q"&amp;ROUNDUP(MONTH(tblOrders[[#This Row],[Order Date]])/3,0)</f>
        <v>Q2</v>
      </c>
      <c r="H161">
        <f>YEAR(tblOrders[[#This Row],[Order Date]])</f>
        <v>2022</v>
      </c>
      <c r="I161" t="s">
        <v>43</v>
      </c>
      <c r="J161" t="s">
        <v>44</v>
      </c>
      <c r="K161" t="s">
        <v>18</v>
      </c>
      <c r="L161" t="s">
        <v>19</v>
      </c>
      <c r="M161">
        <v>74</v>
      </c>
      <c r="N161">
        <v>52</v>
      </c>
    </row>
    <row r="162" spans="1:14" x14ac:dyDescent="0.3">
      <c r="A162">
        <v>51942</v>
      </c>
      <c r="B162" t="s">
        <v>38</v>
      </c>
      <c r="C162" t="s">
        <v>39</v>
      </c>
      <c r="D162" s="1">
        <v>44680</v>
      </c>
      <c r="E162">
        <f>MONTH(tblOrders[[#This Row],[Order Date]])</f>
        <v>4</v>
      </c>
      <c r="F162" t="str">
        <f>TEXT(tblOrders[[#This Row],[Order Date]],"mm-mmm")</f>
        <v>04-Apr</v>
      </c>
      <c r="G162" t="str">
        <f>"Q"&amp;ROUNDUP(MONTH(tblOrders[[#This Row],[Order Date]])/3,0)</f>
        <v>Q2</v>
      </c>
      <c r="H162">
        <f>YEAR(tblOrders[[#This Row],[Order Date]])</f>
        <v>2022</v>
      </c>
      <c r="I162" t="s">
        <v>66</v>
      </c>
      <c r="J162" t="s">
        <v>67</v>
      </c>
      <c r="K162" t="s">
        <v>37</v>
      </c>
      <c r="L162" t="s">
        <v>46</v>
      </c>
      <c r="M162">
        <v>67</v>
      </c>
      <c r="N162">
        <v>48</v>
      </c>
    </row>
    <row r="163" spans="1:14" x14ac:dyDescent="0.3">
      <c r="A163">
        <v>51943</v>
      </c>
      <c r="B163" t="s">
        <v>59</v>
      </c>
      <c r="C163" t="s">
        <v>60</v>
      </c>
      <c r="D163" s="1">
        <v>44681</v>
      </c>
      <c r="E163">
        <f>MONTH(tblOrders[[#This Row],[Order Date]])</f>
        <v>4</v>
      </c>
      <c r="F163" t="str">
        <f>TEXT(tblOrders[[#This Row],[Order Date]],"mm-mmm")</f>
        <v>04-Apr</v>
      </c>
      <c r="G163" t="str">
        <f>"Q"&amp;ROUNDUP(MONTH(tblOrders[[#This Row],[Order Date]])/3,0)</f>
        <v>Q2</v>
      </c>
      <c r="H163">
        <f>YEAR(tblOrders[[#This Row],[Order Date]])</f>
        <v>2022</v>
      </c>
      <c r="I163" t="s">
        <v>26</v>
      </c>
      <c r="J163" t="s">
        <v>27</v>
      </c>
      <c r="K163" t="s">
        <v>54</v>
      </c>
      <c r="L163" t="s">
        <v>40</v>
      </c>
      <c r="M163">
        <v>48</v>
      </c>
      <c r="N163">
        <v>48</v>
      </c>
    </row>
    <row r="164" spans="1:14" x14ac:dyDescent="0.3">
      <c r="A164">
        <v>51944</v>
      </c>
      <c r="B164" t="s">
        <v>55</v>
      </c>
      <c r="C164" t="s">
        <v>56</v>
      </c>
      <c r="D164" s="1">
        <v>44682</v>
      </c>
      <c r="E164">
        <f>MONTH(tblOrders[[#This Row],[Order Date]])</f>
        <v>5</v>
      </c>
      <c r="F164" t="str">
        <f>TEXT(tblOrders[[#This Row],[Order Date]],"mm-mmm")</f>
        <v>05-May</v>
      </c>
      <c r="G164" t="str">
        <f>"Q"&amp;ROUNDUP(MONTH(tblOrders[[#This Row],[Order Date]])/3,0)</f>
        <v>Q2</v>
      </c>
      <c r="H164">
        <f>YEAR(tblOrders[[#This Row],[Order Date]])</f>
        <v>2022</v>
      </c>
      <c r="I164" t="s">
        <v>43</v>
      </c>
      <c r="J164" t="s">
        <v>44</v>
      </c>
      <c r="K164" t="s">
        <v>51</v>
      </c>
      <c r="L164" t="s">
        <v>19</v>
      </c>
      <c r="M164">
        <v>91</v>
      </c>
      <c r="N164">
        <v>65</v>
      </c>
    </row>
    <row r="165" spans="1:14" x14ac:dyDescent="0.3">
      <c r="A165">
        <v>51945</v>
      </c>
      <c r="B165" t="s">
        <v>24</v>
      </c>
      <c r="C165" t="s">
        <v>25</v>
      </c>
      <c r="D165" s="1">
        <v>44683</v>
      </c>
      <c r="E165">
        <f>MONTH(tblOrders[[#This Row],[Order Date]])</f>
        <v>5</v>
      </c>
      <c r="F165" t="str">
        <f>TEXT(tblOrders[[#This Row],[Order Date]],"mm-mmm")</f>
        <v>05-May</v>
      </c>
      <c r="G165" t="str">
        <f>"Q"&amp;ROUNDUP(MONTH(tblOrders[[#This Row],[Order Date]])/3,0)</f>
        <v>Q2</v>
      </c>
      <c r="H165">
        <f>YEAR(tblOrders[[#This Row],[Order Date]])</f>
        <v>2022</v>
      </c>
      <c r="I165" t="s">
        <v>26</v>
      </c>
      <c r="J165" t="s">
        <v>27</v>
      </c>
      <c r="K165" t="s">
        <v>37</v>
      </c>
      <c r="L165" t="s">
        <v>46</v>
      </c>
      <c r="M165">
        <v>23</v>
      </c>
      <c r="N165">
        <v>23</v>
      </c>
    </row>
    <row r="166" spans="1:14" x14ac:dyDescent="0.3">
      <c r="A166">
        <v>51946</v>
      </c>
      <c r="B166" t="s">
        <v>70</v>
      </c>
      <c r="C166" t="s">
        <v>76</v>
      </c>
      <c r="D166" s="1">
        <v>44684</v>
      </c>
      <c r="E166">
        <f>MONTH(tblOrders[[#This Row],[Order Date]])</f>
        <v>5</v>
      </c>
      <c r="F166" t="str">
        <f>TEXT(tblOrders[[#This Row],[Order Date]],"mm-mmm")</f>
        <v>05-May</v>
      </c>
      <c r="G166" t="str">
        <f>"Q"&amp;ROUNDUP(MONTH(tblOrders[[#This Row],[Order Date]])/3,0)</f>
        <v>Q2</v>
      </c>
      <c r="H166">
        <f>YEAR(tblOrders[[#This Row],[Order Date]])</f>
        <v>2022</v>
      </c>
      <c r="I166" t="s">
        <v>57</v>
      </c>
      <c r="J166" t="s">
        <v>58</v>
      </c>
      <c r="K166" t="s">
        <v>45</v>
      </c>
      <c r="L166" t="s">
        <v>19</v>
      </c>
      <c r="M166">
        <v>20</v>
      </c>
      <c r="N166">
        <v>19</v>
      </c>
    </row>
    <row r="167" spans="1:14" x14ac:dyDescent="0.3">
      <c r="A167">
        <v>51947</v>
      </c>
      <c r="B167" t="s">
        <v>64</v>
      </c>
      <c r="C167" t="s">
        <v>65</v>
      </c>
      <c r="D167" s="1">
        <v>44686</v>
      </c>
      <c r="E167">
        <f>MONTH(tblOrders[[#This Row],[Order Date]])</f>
        <v>5</v>
      </c>
      <c r="F167" t="str">
        <f>TEXT(tblOrders[[#This Row],[Order Date]],"mm-mmm")</f>
        <v>05-May</v>
      </c>
      <c r="G167" t="str">
        <f>"Q"&amp;ROUNDUP(MONTH(tblOrders[[#This Row],[Order Date]])/3,0)</f>
        <v>Q2</v>
      </c>
      <c r="H167">
        <f>YEAR(tblOrders[[#This Row],[Order Date]])</f>
        <v>2022</v>
      </c>
      <c r="I167" t="s">
        <v>31</v>
      </c>
      <c r="J167" t="s">
        <v>32</v>
      </c>
      <c r="K167" t="s">
        <v>18</v>
      </c>
      <c r="L167" t="s">
        <v>19</v>
      </c>
      <c r="M167">
        <v>78</v>
      </c>
      <c r="N167">
        <v>78</v>
      </c>
    </row>
    <row r="168" spans="1:14" x14ac:dyDescent="0.3">
      <c r="A168">
        <v>51948</v>
      </c>
      <c r="B168" t="s">
        <v>33</v>
      </c>
      <c r="C168" t="s">
        <v>34</v>
      </c>
      <c r="D168" s="1">
        <v>44687</v>
      </c>
      <c r="E168">
        <f>MONTH(tblOrders[[#This Row],[Order Date]])</f>
        <v>5</v>
      </c>
      <c r="F168" t="str">
        <f>TEXT(tblOrders[[#This Row],[Order Date]],"mm-mmm")</f>
        <v>05-May</v>
      </c>
      <c r="G168" t="str">
        <f>"Q"&amp;ROUNDUP(MONTH(tblOrders[[#This Row],[Order Date]])/3,0)</f>
        <v>Q2</v>
      </c>
      <c r="H168">
        <f>YEAR(tblOrders[[#This Row],[Order Date]])</f>
        <v>2022</v>
      </c>
      <c r="I168" t="s">
        <v>66</v>
      </c>
      <c r="J168" t="s">
        <v>67</v>
      </c>
      <c r="K168" t="s">
        <v>28</v>
      </c>
      <c r="L168" t="s">
        <v>19</v>
      </c>
      <c r="M168">
        <v>29</v>
      </c>
      <c r="N168">
        <v>19</v>
      </c>
    </row>
    <row r="169" spans="1:14" x14ac:dyDescent="0.3">
      <c r="A169">
        <v>51949</v>
      </c>
      <c r="B169" t="s">
        <v>55</v>
      </c>
      <c r="C169" t="s">
        <v>56</v>
      </c>
      <c r="D169" s="1">
        <v>44687</v>
      </c>
      <c r="E169">
        <f>MONTH(tblOrders[[#This Row],[Order Date]])</f>
        <v>5</v>
      </c>
      <c r="F169" t="str">
        <f>TEXT(tblOrders[[#This Row],[Order Date]],"mm-mmm")</f>
        <v>05-May</v>
      </c>
      <c r="G169" t="str">
        <f>"Q"&amp;ROUNDUP(MONTH(tblOrders[[#This Row],[Order Date]])/3,0)</f>
        <v>Q2</v>
      </c>
      <c r="H169">
        <f>YEAR(tblOrders[[#This Row],[Order Date]])</f>
        <v>2022</v>
      </c>
      <c r="I169" t="s">
        <v>66</v>
      </c>
      <c r="J169" t="s">
        <v>67</v>
      </c>
      <c r="K169" t="s">
        <v>51</v>
      </c>
      <c r="L169" t="s">
        <v>19</v>
      </c>
      <c r="M169">
        <v>140</v>
      </c>
      <c r="N169">
        <v>91</v>
      </c>
    </row>
    <row r="170" spans="1:14" x14ac:dyDescent="0.3">
      <c r="A170">
        <v>51950</v>
      </c>
      <c r="B170" t="s">
        <v>24</v>
      </c>
      <c r="C170" t="s">
        <v>25</v>
      </c>
      <c r="D170" s="1">
        <v>44689</v>
      </c>
      <c r="E170">
        <f>MONTH(tblOrders[[#This Row],[Order Date]])</f>
        <v>5</v>
      </c>
      <c r="F170" t="str">
        <f>TEXT(tblOrders[[#This Row],[Order Date]],"mm-mmm")</f>
        <v>05-May</v>
      </c>
      <c r="G170" t="str">
        <f>"Q"&amp;ROUNDUP(MONTH(tblOrders[[#This Row],[Order Date]])/3,0)</f>
        <v>Q2</v>
      </c>
      <c r="H170">
        <f>YEAR(tblOrders[[#This Row],[Order Date]])</f>
        <v>2022</v>
      </c>
      <c r="I170" t="s">
        <v>47</v>
      </c>
      <c r="J170" t="s">
        <v>48</v>
      </c>
      <c r="K170" t="s">
        <v>28</v>
      </c>
      <c r="L170" t="s">
        <v>19</v>
      </c>
      <c r="M170">
        <v>98</v>
      </c>
      <c r="N170">
        <v>89</v>
      </c>
    </row>
    <row r="171" spans="1:14" x14ac:dyDescent="0.3">
      <c r="A171">
        <v>51951</v>
      </c>
      <c r="B171" t="s">
        <v>52</v>
      </c>
      <c r="C171" t="s">
        <v>53</v>
      </c>
      <c r="D171" s="1">
        <v>44690</v>
      </c>
      <c r="E171">
        <f>MONTH(tblOrders[[#This Row],[Order Date]])</f>
        <v>5</v>
      </c>
      <c r="F171" t="str">
        <f>TEXT(tblOrders[[#This Row],[Order Date]],"mm-mmm")</f>
        <v>05-May</v>
      </c>
      <c r="G171" t="str">
        <f>"Q"&amp;ROUNDUP(MONTH(tblOrders[[#This Row],[Order Date]])/3,0)</f>
        <v>Q2</v>
      </c>
      <c r="H171">
        <f>YEAR(tblOrders[[#This Row],[Order Date]])</f>
        <v>2022</v>
      </c>
      <c r="I171" t="s">
        <v>22</v>
      </c>
      <c r="J171" t="s">
        <v>23</v>
      </c>
      <c r="K171" t="s">
        <v>37</v>
      </c>
      <c r="L171" t="s">
        <v>19</v>
      </c>
      <c r="M171">
        <v>99</v>
      </c>
      <c r="N171">
        <v>71</v>
      </c>
    </row>
    <row r="172" spans="1:14" x14ac:dyDescent="0.3">
      <c r="A172">
        <v>51952</v>
      </c>
      <c r="B172" t="s">
        <v>41</v>
      </c>
      <c r="C172" t="s">
        <v>42</v>
      </c>
      <c r="D172" s="1">
        <v>44690</v>
      </c>
      <c r="E172">
        <f>MONTH(tblOrders[[#This Row],[Order Date]])</f>
        <v>5</v>
      </c>
      <c r="F172" t="str">
        <f>TEXT(tblOrders[[#This Row],[Order Date]],"mm-mmm")</f>
        <v>05-May</v>
      </c>
      <c r="G172" t="str">
        <f>"Q"&amp;ROUNDUP(MONTH(tblOrders[[#This Row],[Order Date]])/3,0)</f>
        <v>Q2</v>
      </c>
      <c r="H172">
        <f>YEAR(tblOrders[[#This Row],[Order Date]])</f>
        <v>2022</v>
      </c>
      <c r="I172" t="s">
        <v>62</v>
      </c>
      <c r="J172" t="s">
        <v>63</v>
      </c>
      <c r="K172" t="s">
        <v>28</v>
      </c>
      <c r="L172" t="s">
        <v>19</v>
      </c>
      <c r="M172">
        <v>114</v>
      </c>
      <c r="N172">
        <v>107</v>
      </c>
    </row>
    <row r="173" spans="1:14" x14ac:dyDescent="0.3">
      <c r="A173">
        <v>51953</v>
      </c>
      <c r="B173" t="s">
        <v>38</v>
      </c>
      <c r="C173" t="s">
        <v>39</v>
      </c>
      <c r="D173" s="1">
        <v>44691</v>
      </c>
      <c r="E173">
        <f>MONTH(tblOrders[[#This Row],[Order Date]])</f>
        <v>5</v>
      </c>
      <c r="F173" t="str">
        <f>TEXT(tblOrders[[#This Row],[Order Date]],"mm-mmm")</f>
        <v>05-May</v>
      </c>
      <c r="G173" t="str">
        <f>"Q"&amp;ROUNDUP(MONTH(tblOrders[[#This Row],[Order Date]])/3,0)</f>
        <v>Q2</v>
      </c>
      <c r="H173">
        <f>YEAR(tblOrders[[#This Row],[Order Date]])</f>
        <v>2022</v>
      </c>
      <c r="I173" t="s">
        <v>57</v>
      </c>
      <c r="J173" t="s">
        <v>58</v>
      </c>
      <c r="K173" t="s">
        <v>28</v>
      </c>
      <c r="L173" t="s">
        <v>19</v>
      </c>
      <c r="M173">
        <v>29</v>
      </c>
      <c r="N173">
        <v>20</v>
      </c>
    </row>
    <row r="174" spans="1:14" x14ac:dyDescent="0.3">
      <c r="A174">
        <v>51954</v>
      </c>
      <c r="B174" t="s">
        <v>59</v>
      </c>
      <c r="C174" t="s">
        <v>60</v>
      </c>
      <c r="D174" s="1">
        <v>44691</v>
      </c>
      <c r="E174">
        <f>MONTH(tblOrders[[#This Row],[Order Date]])</f>
        <v>5</v>
      </c>
      <c r="F174" t="str">
        <f>TEXT(tblOrders[[#This Row],[Order Date]],"mm-mmm")</f>
        <v>05-May</v>
      </c>
      <c r="G174" t="str">
        <f>"Q"&amp;ROUNDUP(MONTH(tblOrders[[#This Row],[Order Date]])/3,0)</f>
        <v>Q2</v>
      </c>
      <c r="H174">
        <f>YEAR(tblOrders[[#This Row],[Order Date]])</f>
        <v>2022</v>
      </c>
      <c r="I174" t="s">
        <v>47</v>
      </c>
      <c r="J174" t="s">
        <v>48</v>
      </c>
      <c r="K174" t="s">
        <v>28</v>
      </c>
      <c r="L174" t="s">
        <v>46</v>
      </c>
      <c r="M174">
        <v>140</v>
      </c>
      <c r="N174">
        <v>122</v>
      </c>
    </row>
    <row r="175" spans="1:14" x14ac:dyDescent="0.3">
      <c r="A175">
        <v>51955</v>
      </c>
      <c r="B175" t="s">
        <v>38</v>
      </c>
      <c r="C175" t="s">
        <v>39</v>
      </c>
      <c r="D175" s="1">
        <v>44694</v>
      </c>
      <c r="E175">
        <f>MONTH(tblOrders[[#This Row],[Order Date]])</f>
        <v>5</v>
      </c>
      <c r="F175" t="str">
        <f>TEXT(tblOrders[[#This Row],[Order Date]],"mm-mmm")</f>
        <v>05-May</v>
      </c>
      <c r="G175" t="str">
        <f>"Q"&amp;ROUNDUP(MONTH(tblOrders[[#This Row],[Order Date]])/3,0)</f>
        <v>Q2</v>
      </c>
      <c r="H175">
        <f>YEAR(tblOrders[[#This Row],[Order Date]])</f>
        <v>2022</v>
      </c>
      <c r="I175" t="s">
        <v>62</v>
      </c>
      <c r="J175" t="s">
        <v>63</v>
      </c>
      <c r="K175" t="s">
        <v>45</v>
      </c>
      <c r="L175" t="s">
        <v>19</v>
      </c>
      <c r="M175">
        <v>113</v>
      </c>
      <c r="N175">
        <v>78</v>
      </c>
    </row>
    <row r="176" spans="1:14" x14ac:dyDescent="0.3">
      <c r="A176">
        <v>51956</v>
      </c>
      <c r="B176" t="s">
        <v>33</v>
      </c>
      <c r="C176" t="s">
        <v>34</v>
      </c>
      <c r="D176" s="1">
        <v>44697</v>
      </c>
      <c r="E176">
        <f>MONTH(tblOrders[[#This Row],[Order Date]])</f>
        <v>5</v>
      </c>
      <c r="F176" t="str">
        <f>TEXT(tblOrders[[#This Row],[Order Date]],"mm-mmm")</f>
        <v>05-May</v>
      </c>
      <c r="G176" t="str">
        <f>"Q"&amp;ROUNDUP(MONTH(tblOrders[[#This Row],[Order Date]])/3,0)</f>
        <v>Q2</v>
      </c>
      <c r="H176">
        <f>YEAR(tblOrders[[#This Row],[Order Date]])</f>
        <v>2022</v>
      </c>
      <c r="I176" t="s">
        <v>43</v>
      </c>
      <c r="J176" t="s">
        <v>44</v>
      </c>
      <c r="K176" t="s">
        <v>37</v>
      </c>
      <c r="L176" t="s">
        <v>19</v>
      </c>
      <c r="M176">
        <v>26</v>
      </c>
      <c r="N176">
        <v>17</v>
      </c>
    </row>
    <row r="177" spans="1:14" x14ac:dyDescent="0.3">
      <c r="A177">
        <v>51957</v>
      </c>
      <c r="B177" t="s">
        <v>49</v>
      </c>
      <c r="C177" t="s">
        <v>61</v>
      </c>
      <c r="D177" s="1">
        <v>44701</v>
      </c>
      <c r="E177">
        <f>MONTH(tblOrders[[#This Row],[Order Date]])</f>
        <v>5</v>
      </c>
      <c r="F177" t="str">
        <f>TEXT(tblOrders[[#This Row],[Order Date]],"mm-mmm")</f>
        <v>05-May</v>
      </c>
      <c r="G177" t="str">
        <f>"Q"&amp;ROUNDUP(MONTH(tblOrders[[#This Row],[Order Date]])/3,0)</f>
        <v>Q2</v>
      </c>
      <c r="H177">
        <f>YEAR(tblOrders[[#This Row],[Order Date]])</f>
        <v>2022</v>
      </c>
      <c r="I177" t="s">
        <v>68</v>
      </c>
      <c r="J177" t="s">
        <v>69</v>
      </c>
      <c r="K177" t="s">
        <v>18</v>
      </c>
      <c r="L177" t="s">
        <v>40</v>
      </c>
      <c r="M177">
        <v>70</v>
      </c>
      <c r="N177">
        <v>70</v>
      </c>
    </row>
    <row r="178" spans="1:14" x14ac:dyDescent="0.3">
      <c r="A178">
        <v>51958</v>
      </c>
      <c r="B178" t="s">
        <v>72</v>
      </c>
      <c r="C178" t="s">
        <v>73</v>
      </c>
      <c r="D178" s="1">
        <v>44701</v>
      </c>
      <c r="E178">
        <f>MONTH(tblOrders[[#This Row],[Order Date]])</f>
        <v>5</v>
      </c>
      <c r="F178" t="str">
        <f>TEXT(tblOrders[[#This Row],[Order Date]],"mm-mmm")</f>
        <v>05-May</v>
      </c>
      <c r="G178" t="str">
        <f>"Q"&amp;ROUNDUP(MONTH(tblOrders[[#This Row],[Order Date]])/3,0)</f>
        <v>Q2</v>
      </c>
      <c r="H178">
        <f>YEAR(tblOrders[[#This Row],[Order Date]])</f>
        <v>2022</v>
      </c>
      <c r="I178" t="s">
        <v>26</v>
      </c>
      <c r="J178" t="s">
        <v>27</v>
      </c>
      <c r="K178" t="s">
        <v>45</v>
      </c>
      <c r="L178" t="s">
        <v>19</v>
      </c>
      <c r="M178">
        <v>21</v>
      </c>
      <c r="N178">
        <v>21</v>
      </c>
    </row>
    <row r="179" spans="1:14" x14ac:dyDescent="0.3">
      <c r="A179">
        <v>51959</v>
      </c>
      <c r="B179" t="s">
        <v>29</v>
      </c>
      <c r="C179" t="s">
        <v>30</v>
      </c>
      <c r="D179" s="1">
        <v>44702</v>
      </c>
      <c r="E179">
        <f>MONTH(tblOrders[[#This Row],[Order Date]])</f>
        <v>5</v>
      </c>
      <c r="F179" t="str">
        <f>TEXT(tblOrders[[#This Row],[Order Date]],"mm-mmm")</f>
        <v>05-May</v>
      </c>
      <c r="G179" t="str">
        <f>"Q"&amp;ROUNDUP(MONTH(tblOrders[[#This Row],[Order Date]])/3,0)</f>
        <v>Q2</v>
      </c>
      <c r="H179">
        <f>YEAR(tblOrders[[#This Row],[Order Date]])</f>
        <v>2022</v>
      </c>
      <c r="I179" t="s">
        <v>26</v>
      </c>
      <c r="J179" t="s">
        <v>27</v>
      </c>
      <c r="K179" t="s">
        <v>28</v>
      </c>
      <c r="L179" t="s">
        <v>46</v>
      </c>
      <c r="M179">
        <v>112</v>
      </c>
      <c r="N179">
        <v>112</v>
      </c>
    </row>
    <row r="180" spans="1:14" x14ac:dyDescent="0.3">
      <c r="A180">
        <v>51960</v>
      </c>
      <c r="B180" t="s">
        <v>14</v>
      </c>
      <c r="C180" t="s">
        <v>15</v>
      </c>
      <c r="D180" s="1">
        <v>44702</v>
      </c>
      <c r="E180">
        <f>MONTH(tblOrders[[#This Row],[Order Date]])</f>
        <v>5</v>
      </c>
      <c r="F180" t="str">
        <f>TEXT(tblOrders[[#This Row],[Order Date]],"mm-mmm")</f>
        <v>05-May</v>
      </c>
      <c r="G180" t="str">
        <f>"Q"&amp;ROUNDUP(MONTH(tblOrders[[#This Row],[Order Date]])/3,0)</f>
        <v>Q2</v>
      </c>
      <c r="H180">
        <f>YEAR(tblOrders[[#This Row],[Order Date]])</f>
        <v>2022</v>
      </c>
      <c r="I180" t="s">
        <v>47</v>
      </c>
      <c r="J180" t="s">
        <v>48</v>
      </c>
      <c r="K180" t="s">
        <v>18</v>
      </c>
      <c r="L180" t="s">
        <v>46</v>
      </c>
      <c r="M180">
        <v>148</v>
      </c>
      <c r="N180">
        <v>110</v>
      </c>
    </row>
    <row r="181" spans="1:14" x14ac:dyDescent="0.3">
      <c r="A181">
        <v>51961</v>
      </c>
      <c r="B181" t="s">
        <v>49</v>
      </c>
      <c r="C181" t="s">
        <v>50</v>
      </c>
      <c r="D181" s="1">
        <v>44702</v>
      </c>
      <c r="E181">
        <f>MONTH(tblOrders[[#This Row],[Order Date]])</f>
        <v>5</v>
      </c>
      <c r="F181" t="str">
        <f>TEXT(tblOrders[[#This Row],[Order Date]],"mm-mmm")</f>
        <v>05-May</v>
      </c>
      <c r="G181" t="str">
        <f>"Q"&amp;ROUNDUP(MONTH(tblOrders[[#This Row],[Order Date]])/3,0)</f>
        <v>Q2</v>
      </c>
      <c r="H181">
        <f>YEAR(tblOrders[[#This Row],[Order Date]])</f>
        <v>2022</v>
      </c>
      <c r="I181" t="s">
        <v>35</v>
      </c>
      <c r="J181" t="s">
        <v>36</v>
      </c>
      <c r="K181" t="s">
        <v>54</v>
      </c>
      <c r="L181" t="s">
        <v>19</v>
      </c>
      <c r="M181">
        <v>127</v>
      </c>
      <c r="N181">
        <v>90</v>
      </c>
    </row>
    <row r="182" spans="1:14" x14ac:dyDescent="0.3">
      <c r="A182">
        <v>51962</v>
      </c>
      <c r="B182" t="s">
        <v>38</v>
      </c>
      <c r="C182" t="s">
        <v>39</v>
      </c>
      <c r="D182" s="1">
        <v>44704</v>
      </c>
      <c r="E182">
        <f>MONTH(tblOrders[[#This Row],[Order Date]])</f>
        <v>5</v>
      </c>
      <c r="F182" t="str">
        <f>TEXT(tblOrders[[#This Row],[Order Date]],"mm-mmm")</f>
        <v>05-May</v>
      </c>
      <c r="G182" t="str">
        <f>"Q"&amp;ROUNDUP(MONTH(tblOrders[[#This Row],[Order Date]])/3,0)</f>
        <v>Q2</v>
      </c>
      <c r="H182">
        <f>YEAR(tblOrders[[#This Row],[Order Date]])</f>
        <v>2022</v>
      </c>
      <c r="I182" t="s">
        <v>31</v>
      </c>
      <c r="J182" t="s">
        <v>32</v>
      </c>
      <c r="K182" t="s">
        <v>45</v>
      </c>
      <c r="L182" t="s">
        <v>19</v>
      </c>
      <c r="M182">
        <v>35</v>
      </c>
      <c r="N182">
        <v>35</v>
      </c>
    </row>
    <row r="183" spans="1:14" x14ac:dyDescent="0.3">
      <c r="A183">
        <v>51963</v>
      </c>
      <c r="B183" t="s">
        <v>52</v>
      </c>
      <c r="C183" t="s">
        <v>53</v>
      </c>
      <c r="D183" s="1">
        <v>44704</v>
      </c>
      <c r="E183">
        <f>MONTH(tblOrders[[#This Row],[Order Date]])</f>
        <v>5</v>
      </c>
      <c r="F183" t="str">
        <f>TEXT(tblOrders[[#This Row],[Order Date]],"mm-mmm")</f>
        <v>05-May</v>
      </c>
      <c r="G183" t="str">
        <f>"Q"&amp;ROUNDUP(MONTH(tblOrders[[#This Row],[Order Date]])/3,0)</f>
        <v>Q2</v>
      </c>
      <c r="H183">
        <f>YEAR(tblOrders[[#This Row],[Order Date]])</f>
        <v>2022</v>
      </c>
      <c r="I183" t="s">
        <v>66</v>
      </c>
      <c r="J183" t="s">
        <v>67</v>
      </c>
      <c r="K183" t="s">
        <v>54</v>
      </c>
      <c r="L183" t="s">
        <v>19</v>
      </c>
      <c r="M183">
        <v>148</v>
      </c>
      <c r="N183">
        <v>144</v>
      </c>
    </row>
    <row r="184" spans="1:14" x14ac:dyDescent="0.3">
      <c r="A184">
        <v>51964</v>
      </c>
      <c r="B184" t="s">
        <v>70</v>
      </c>
      <c r="C184" t="s">
        <v>76</v>
      </c>
      <c r="D184" s="1">
        <v>44705</v>
      </c>
      <c r="E184">
        <f>MONTH(tblOrders[[#This Row],[Order Date]])</f>
        <v>5</v>
      </c>
      <c r="F184" t="str">
        <f>TEXT(tblOrders[[#This Row],[Order Date]],"mm-mmm")</f>
        <v>05-May</v>
      </c>
      <c r="G184" t="str">
        <f>"Q"&amp;ROUNDUP(MONTH(tblOrders[[#This Row],[Order Date]])/3,0)</f>
        <v>Q2</v>
      </c>
      <c r="H184">
        <f>YEAR(tblOrders[[#This Row],[Order Date]])</f>
        <v>2022</v>
      </c>
      <c r="I184" t="s">
        <v>16</v>
      </c>
      <c r="J184" t="s">
        <v>17</v>
      </c>
      <c r="K184" t="s">
        <v>51</v>
      </c>
      <c r="L184" t="s">
        <v>19</v>
      </c>
      <c r="M184">
        <v>75</v>
      </c>
      <c r="N184">
        <v>75</v>
      </c>
    </row>
    <row r="185" spans="1:14" x14ac:dyDescent="0.3">
      <c r="A185">
        <v>51965</v>
      </c>
      <c r="B185" t="s">
        <v>74</v>
      </c>
      <c r="C185" t="s">
        <v>75</v>
      </c>
      <c r="D185" s="1">
        <v>44705</v>
      </c>
      <c r="E185">
        <f>MONTH(tblOrders[[#This Row],[Order Date]])</f>
        <v>5</v>
      </c>
      <c r="F185" t="str">
        <f>TEXT(tblOrders[[#This Row],[Order Date]],"mm-mmm")</f>
        <v>05-May</v>
      </c>
      <c r="G185" t="str">
        <f>"Q"&amp;ROUNDUP(MONTH(tblOrders[[#This Row],[Order Date]])/3,0)</f>
        <v>Q2</v>
      </c>
      <c r="H185">
        <f>YEAR(tblOrders[[#This Row],[Order Date]])</f>
        <v>2022</v>
      </c>
      <c r="I185" t="s">
        <v>43</v>
      </c>
      <c r="J185" t="s">
        <v>44</v>
      </c>
      <c r="K185" t="s">
        <v>37</v>
      </c>
      <c r="L185" t="s">
        <v>19</v>
      </c>
      <c r="M185">
        <v>31</v>
      </c>
      <c r="N185">
        <v>25</v>
      </c>
    </row>
    <row r="186" spans="1:14" x14ac:dyDescent="0.3">
      <c r="A186">
        <v>51966</v>
      </c>
      <c r="B186" t="s">
        <v>52</v>
      </c>
      <c r="C186" t="s">
        <v>53</v>
      </c>
      <c r="D186" s="1">
        <v>44705</v>
      </c>
      <c r="E186">
        <f>MONTH(tblOrders[[#This Row],[Order Date]])</f>
        <v>5</v>
      </c>
      <c r="F186" t="str">
        <f>TEXT(tblOrders[[#This Row],[Order Date]],"mm-mmm")</f>
        <v>05-May</v>
      </c>
      <c r="G186" t="str">
        <f>"Q"&amp;ROUNDUP(MONTH(tblOrders[[#This Row],[Order Date]])/3,0)</f>
        <v>Q2</v>
      </c>
      <c r="H186">
        <f>YEAR(tblOrders[[#This Row],[Order Date]])</f>
        <v>2022</v>
      </c>
      <c r="I186" t="s">
        <v>66</v>
      </c>
      <c r="J186" t="s">
        <v>67</v>
      </c>
      <c r="K186" t="s">
        <v>18</v>
      </c>
      <c r="L186" t="s">
        <v>19</v>
      </c>
      <c r="M186">
        <v>148</v>
      </c>
      <c r="N186">
        <v>108</v>
      </c>
    </row>
    <row r="187" spans="1:14" x14ac:dyDescent="0.3">
      <c r="A187">
        <v>51967</v>
      </c>
      <c r="B187" t="s">
        <v>38</v>
      </c>
      <c r="C187" t="s">
        <v>39</v>
      </c>
      <c r="D187" s="1">
        <v>44706</v>
      </c>
      <c r="E187">
        <f>MONTH(tblOrders[[#This Row],[Order Date]])</f>
        <v>5</v>
      </c>
      <c r="F187" t="str">
        <f>TEXT(tblOrders[[#This Row],[Order Date]],"mm-mmm")</f>
        <v>05-May</v>
      </c>
      <c r="G187" t="str">
        <f>"Q"&amp;ROUNDUP(MONTH(tblOrders[[#This Row],[Order Date]])/3,0)</f>
        <v>Q2</v>
      </c>
      <c r="H187">
        <f>YEAR(tblOrders[[#This Row],[Order Date]])</f>
        <v>2022</v>
      </c>
      <c r="I187" t="s">
        <v>43</v>
      </c>
      <c r="J187" t="s">
        <v>44</v>
      </c>
      <c r="K187" t="s">
        <v>45</v>
      </c>
      <c r="L187" t="s">
        <v>46</v>
      </c>
      <c r="M187">
        <v>92</v>
      </c>
      <c r="N187">
        <v>90</v>
      </c>
    </row>
    <row r="188" spans="1:14" x14ac:dyDescent="0.3">
      <c r="A188">
        <v>51968</v>
      </c>
      <c r="B188" t="s">
        <v>74</v>
      </c>
      <c r="C188" t="s">
        <v>75</v>
      </c>
      <c r="D188" s="1">
        <v>44707</v>
      </c>
      <c r="E188">
        <f>MONTH(tblOrders[[#This Row],[Order Date]])</f>
        <v>5</v>
      </c>
      <c r="F188" t="str">
        <f>TEXT(tblOrders[[#This Row],[Order Date]],"mm-mmm")</f>
        <v>05-May</v>
      </c>
      <c r="G188" t="str">
        <f>"Q"&amp;ROUNDUP(MONTH(tblOrders[[#This Row],[Order Date]])/3,0)</f>
        <v>Q2</v>
      </c>
      <c r="H188">
        <f>YEAR(tblOrders[[#This Row],[Order Date]])</f>
        <v>2022</v>
      </c>
      <c r="I188" t="s">
        <v>31</v>
      </c>
      <c r="J188" t="s">
        <v>32</v>
      </c>
      <c r="K188" t="s">
        <v>51</v>
      </c>
      <c r="L188" t="s">
        <v>19</v>
      </c>
      <c r="M188">
        <v>80</v>
      </c>
      <c r="N188">
        <v>80</v>
      </c>
    </row>
    <row r="189" spans="1:14" x14ac:dyDescent="0.3">
      <c r="A189">
        <v>51969</v>
      </c>
      <c r="B189" t="s">
        <v>59</v>
      </c>
      <c r="C189" t="s">
        <v>60</v>
      </c>
      <c r="D189" s="1">
        <v>44709</v>
      </c>
      <c r="E189">
        <f>MONTH(tblOrders[[#This Row],[Order Date]])</f>
        <v>5</v>
      </c>
      <c r="F189" t="str">
        <f>TEXT(tblOrders[[#This Row],[Order Date]],"mm-mmm")</f>
        <v>05-May</v>
      </c>
      <c r="G189" t="str">
        <f>"Q"&amp;ROUNDUP(MONTH(tblOrders[[#This Row],[Order Date]])/3,0)</f>
        <v>Q2</v>
      </c>
      <c r="H189">
        <f>YEAR(tblOrders[[#This Row],[Order Date]])</f>
        <v>2022</v>
      </c>
      <c r="I189" t="s">
        <v>57</v>
      </c>
      <c r="J189" t="s">
        <v>58</v>
      </c>
      <c r="K189" t="s">
        <v>37</v>
      </c>
      <c r="L189" t="s">
        <v>19</v>
      </c>
      <c r="M189">
        <v>134</v>
      </c>
      <c r="N189">
        <v>103</v>
      </c>
    </row>
    <row r="190" spans="1:14" x14ac:dyDescent="0.3">
      <c r="A190">
        <v>51970</v>
      </c>
      <c r="B190" t="s">
        <v>72</v>
      </c>
      <c r="C190" t="s">
        <v>73</v>
      </c>
      <c r="D190" s="1">
        <v>44710</v>
      </c>
      <c r="E190">
        <f>MONTH(tblOrders[[#This Row],[Order Date]])</f>
        <v>5</v>
      </c>
      <c r="F190" t="str">
        <f>TEXT(tblOrders[[#This Row],[Order Date]],"mm-mmm")</f>
        <v>05-May</v>
      </c>
      <c r="G190" t="str">
        <f>"Q"&amp;ROUNDUP(MONTH(tblOrders[[#This Row],[Order Date]])/3,0)</f>
        <v>Q2</v>
      </c>
      <c r="H190">
        <f>YEAR(tblOrders[[#This Row],[Order Date]])</f>
        <v>2022</v>
      </c>
      <c r="I190" t="s">
        <v>31</v>
      </c>
      <c r="J190" t="s">
        <v>32</v>
      </c>
      <c r="K190" t="s">
        <v>54</v>
      </c>
      <c r="L190" t="s">
        <v>40</v>
      </c>
      <c r="M190">
        <v>58</v>
      </c>
      <c r="N190">
        <v>58</v>
      </c>
    </row>
    <row r="191" spans="1:14" x14ac:dyDescent="0.3">
      <c r="A191">
        <v>51971</v>
      </c>
      <c r="B191" t="s">
        <v>38</v>
      </c>
      <c r="C191" t="s">
        <v>39</v>
      </c>
      <c r="D191" s="1">
        <v>44711</v>
      </c>
      <c r="E191">
        <f>MONTH(tblOrders[[#This Row],[Order Date]])</f>
        <v>5</v>
      </c>
      <c r="F191" t="str">
        <f>TEXT(tblOrders[[#This Row],[Order Date]],"mm-mmm")</f>
        <v>05-May</v>
      </c>
      <c r="G191" t="str">
        <f>"Q"&amp;ROUNDUP(MONTH(tblOrders[[#This Row],[Order Date]])/3,0)</f>
        <v>Q2</v>
      </c>
      <c r="H191">
        <f>YEAR(tblOrders[[#This Row],[Order Date]])</f>
        <v>2022</v>
      </c>
      <c r="I191" t="s">
        <v>22</v>
      </c>
      <c r="J191" t="s">
        <v>23</v>
      </c>
      <c r="K191" t="s">
        <v>28</v>
      </c>
      <c r="L191" t="s">
        <v>46</v>
      </c>
      <c r="M191">
        <v>88</v>
      </c>
      <c r="N191">
        <v>80</v>
      </c>
    </row>
    <row r="192" spans="1:14" x14ac:dyDescent="0.3">
      <c r="A192">
        <v>51972</v>
      </c>
      <c r="B192" t="s">
        <v>38</v>
      </c>
      <c r="C192" t="s">
        <v>39</v>
      </c>
      <c r="D192" s="1">
        <v>44712</v>
      </c>
      <c r="E192">
        <f>MONTH(tblOrders[[#This Row],[Order Date]])</f>
        <v>5</v>
      </c>
      <c r="F192" t="str">
        <f>TEXT(tblOrders[[#This Row],[Order Date]],"mm-mmm")</f>
        <v>05-May</v>
      </c>
      <c r="G192" t="str">
        <f>"Q"&amp;ROUNDUP(MONTH(tblOrders[[#This Row],[Order Date]])/3,0)</f>
        <v>Q2</v>
      </c>
      <c r="H192">
        <f>YEAR(tblOrders[[#This Row],[Order Date]])</f>
        <v>2022</v>
      </c>
      <c r="I192" t="s">
        <v>68</v>
      </c>
      <c r="J192" t="s">
        <v>69</v>
      </c>
      <c r="K192" t="s">
        <v>18</v>
      </c>
      <c r="L192" t="s">
        <v>19</v>
      </c>
      <c r="M192">
        <v>46</v>
      </c>
      <c r="N192">
        <v>46</v>
      </c>
    </row>
    <row r="193" spans="1:14" x14ac:dyDescent="0.3">
      <c r="A193">
        <v>51973</v>
      </c>
      <c r="B193" t="s">
        <v>24</v>
      </c>
      <c r="C193" t="s">
        <v>25</v>
      </c>
      <c r="D193" s="1">
        <v>44712</v>
      </c>
      <c r="E193">
        <f>MONTH(tblOrders[[#This Row],[Order Date]])</f>
        <v>5</v>
      </c>
      <c r="F193" t="str">
        <f>TEXT(tblOrders[[#This Row],[Order Date]],"mm-mmm")</f>
        <v>05-May</v>
      </c>
      <c r="G193" t="str">
        <f>"Q"&amp;ROUNDUP(MONTH(tblOrders[[#This Row],[Order Date]])/3,0)</f>
        <v>Q2</v>
      </c>
      <c r="H193">
        <f>YEAR(tblOrders[[#This Row],[Order Date]])</f>
        <v>2022</v>
      </c>
      <c r="I193" t="s">
        <v>62</v>
      </c>
      <c r="J193" t="s">
        <v>63</v>
      </c>
      <c r="K193" t="s">
        <v>18</v>
      </c>
      <c r="L193" t="s">
        <v>40</v>
      </c>
      <c r="M193">
        <v>72</v>
      </c>
      <c r="N193">
        <v>64</v>
      </c>
    </row>
    <row r="194" spans="1:14" x14ac:dyDescent="0.3">
      <c r="A194">
        <v>51974</v>
      </c>
      <c r="B194" t="s">
        <v>52</v>
      </c>
      <c r="C194" t="s">
        <v>53</v>
      </c>
      <c r="D194" s="1">
        <v>44713</v>
      </c>
      <c r="E194">
        <f>MONTH(tblOrders[[#This Row],[Order Date]])</f>
        <v>6</v>
      </c>
      <c r="F194" t="str">
        <f>TEXT(tblOrders[[#This Row],[Order Date]],"mm-mmm")</f>
        <v>06-Jun</v>
      </c>
      <c r="G194" t="str">
        <f>"Q"&amp;ROUNDUP(MONTH(tblOrders[[#This Row],[Order Date]])/3,0)</f>
        <v>Q2</v>
      </c>
      <c r="H194">
        <f>YEAR(tblOrders[[#This Row],[Order Date]])</f>
        <v>2022</v>
      </c>
      <c r="I194" t="s">
        <v>22</v>
      </c>
      <c r="J194" t="s">
        <v>23</v>
      </c>
      <c r="K194" t="s">
        <v>51</v>
      </c>
      <c r="L194" t="s">
        <v>19</v>
      </c>
      <c r="M194">
        <v>130</v>
      </c>
      <c r="N194">
        <v>108</v>
      </c>
    </row>
    <row r="195" spans="1:14" x14ac:dyDescent="0.3">
      <c r="A195">
        <v>51975</v>
      </c>
      <c r="B195" t="s">
        <v>55</v>
      </c>
      <c r="C195" t="s">
        <v>56</v>
      </c>
      <c r="D195" s="1">
        <v>44714</v>
      </c>
      <c r="E195">
        <f>MONTH(tblOrders[[#This Row],[Order Date]])</f>
        <v>6</v>
      </c>
      <c r="F195" t="str">
        <f>TEXT(tblOrders[[#This Row],[Order Date]],"mm-mmm")</f>
        <v>06-Jun</v>
      </c>
      <c r="G195" t="str">
        <f>"Q"&amp;ROUNDUP(MONTH(tblOrders[[#This Row],[Order Date]])/3,0)</f>
        <v>Q2</v>
      </c>
      <c r="H195">
        <f>YEAR(tblOrders[[#This Row],[Order Date]])</f>
        <v>2022</v>
      </c>
      <c r="I195" t="s">
        <v>57</v>
      </c>
      <c r="J195" t="s">
        <v>58</v>
      </c>
      <c r="K195" t="s">
        <v>45</v>
      </c>
      <c r="L195" t="s">
        <v>46</v>
      </c>
      <c r="M195">
        <v>125</v>
      </c>
      <c r="N195">
        <v>116</v>
      </c>
    </row>
    <row r="196" spans="1:14" x14ac:dyDescent="0.3">
      <c r="A196">
        <v>51976</v>
      </c>
      <c r="B196" t="s">
        <v>14</v>
      </c>
      <c r="C196" t="s">
        <v>15</v>
      </c>
      <c r="D196" s="1">
        <v>44715</v>
      </c>
      <c r="E196">
        <f>MONTH(tblOrders[[#This Row],[Order Date]])</f>
        <v>6</v>
      </c>
      <c r="F196" t="str">
        <f>TEXT(tblOrders[[#This Row],[Order Date]],"mm-mmm")</f>
        <v>06-Jun</v>
      </c>
      <c r="G196" t="str">
        <f>"Q"&amp;ROUNDUP(MONTH(tblOrders[[#This Row],[Order Date]])/3,0)</f>
        <v>Q2</v>
      </c>
      <c r="H196">
        <f>YEAR(tblOrders[[#This Row],[Order Date]])</f>
        <v>2022</v>
      </c>
      <c r="I196" t="s">
        <v>47</v>
      </c>
      <c r="J196" t="s">
        <v>48</v>
      </c>
      <c r="K196" t="s">
        <v>28</v>
      </c>
      <c r="L196" t="s">
        <v>19</v>
      </c>
      <c r="M196">
        <v>29</v>
      </c>
      <c r="N196">
        <v>19</v>
      </c>
    </row>
    <row r="197" spans="1:14" x14ac:dyDescent="0.3">
      <c r="A197">
        <v>51977</v>
      </c>
      <c r="B197" t="s">
        <v>49</v>
      </c>
      <c r="C197" t="s">
        <v>50</v>
      </c>
      <c r="D197" s="1">
        <v>44715</v>
      </c>
      <c r="E197">
        <f>MONTH(tblOrders[[#This Row],[Order Date]])</f>
        <v>6</v>
      </c>
      <c r="F197" t="str">
        <f>TEXT(tblOrders[[#This Row],[Order Date]],"mm-mmm")</f>
        <v>06-Jun</v>
      </c>
      <c r="G197" t="str">
        <f>"Q"&amp;ROUNDUP(MONTH(tblOrders[[#This Row],[Order Date]])/3,0)</f>
        <v>Q2</v>
      </c>
      <c r="H197">
        <f>YEAR(tblOrders[[#This Row],[Order Date]])</f>
        <v>2022</v>
      </c>
      <c r="I197" t="s">
        <v>22</v>
      </c>
      <c r="J197" t="s">
        <v>23</v>
      </c>
      <c r="K197" t="s">
        <v>51</v>
      </c>
      <c r="L197" t="s">
        <v>19</v>
      </c>
      <c r="M197">
        <v>60</v>
      </c>
      <c r="N197">
        <v>47</v>
      </c>
    </row>
    <row r="198" spans="1:14" x14ac:dyDescent="0.3">
      <c r="A198">
        <v>51978</v>
      </c>
      <c r="B198" t="s">
        <v>20</v>
      </c>
      <c r="C198" t="s">
        <v>21</v>
      </c>
      <c r="D198" s="1">
        <v>44715</v>
      </c>
      <c r="E198">
        <f>MONTH(tblOrders[[#This Row],[Order Date]])</f>
        <v>6</v>
      </c>
      <c r="F198" t="str">
        <f>TEXT(tblOrders[[#This Row],[Order Date]],"mm-mmm")</f>
        <v>06-Jun</v>
      </c>
      <c r="G198" t="str">
        <f>"Q"&amp;ROUNDUP(MONTH(tblOrders[[#This Row],[Order Date]])/3,0)</f>
        <v>Q2</v>
      </c>
      <c r="H198">
        <f>YEAR(tblOrders[[#This Row],[Order Date]])</f>
        <v>2022</v>
      </c>
      <c r="I198" t="s">
        <v>22</v>
      </c>
      <c r="J198" t="s">
        <v>23</v>
      </c>
      <c r="K198" t="s">
        <v>37</v>
      </c>
      <c r="L198" t="s">
        <v>19</v>
      </c>
      <c r="M198">
        <v>121</v>
      </c>
      <c r="N198">
        <v>109</v>
      </c>
    </row>
    <row r="199" spans="1:14" x14ac:dyDescent="0.3">
      <c r="A199">
        <v>51979</v>
      </c>
      <c r="B199" t="s">
        <v>49</v>
      </c>
      <c r="C199" t="s">
        <v>61</v>
      </c>
      <c r="D199" s="1">
        <v>44715</v>
      </c>
      <c r="E199">
        <f>MONTH(tblOrders[[#This Row],[Order Date]])</f>
        <v>6</v>
      </c>
      <c r="F199" t="str">
        <f>TEXT(tblOrders[[#This Row],[Order Date]],"mm-mmm")</f>
        <v>06-Jun</v>
      </c>
      <c r="G199" t="str">
        <f>"Q"&amp;ROUNDUP(MONTH(tblOrders[[#This Row],[Order Date]])/3,0)</f>
        <v>Q2</v>
      </c>
      <c r="H199">
        <f>YEAR(tblOrders[[#This Row],[Order Date]])</f>
        <v>2022</v>
      </c>
      <c r="I199" t="s">
        <v>57</v>
      </c>
      <c r="J199" t="s">
        <v>58</v>
      </c>
      <c r="K199" t="s">
        <v>45</v>
      </c>
      <c r="L199" t="s">
        <v>46</v>
      </c>
      <c r="M199">
        <v>138</v>
      </c>
      <c r="N199">
        <v>134</v>
      </c>
    </row>
    <row r="200" spans="1:14" x14ac:dyDescent="0.3">
      <c r="A200">
        <v>51980</v>
      </c>
      <c r="B200" t="s">
        <v>38</v>
      </c>
      <c r="C200" t="s">
        <v>39</v>
      </c>
      <c r="D200" s="1">
        <v>44715</v>
      </c>
      <c r="E200">
        <f>MONTH(tblOrders[[#This Row],[Order Date]])</f>
        <v>6</v>
      </c>
      <c r="F200" t="str">
        <f>TEXT(tblOrders[[#This Row],[Order Date]],"mm-mmm")</f>
        <v>06-Jun</v>
      </c>
      <c r="G200" t="str">
        <f>"Q"&amp;ROUNDUP(MONTH(tblOrders[[#This Row],[Order Date]])/3,0)</f>
        <v>Q2</v>
      </c>
      <c r="H200">
        <f>YEAR(tblOrders[[#This Row],[Order Date]])</f>
        <v>2022</v>
      </c>
      <c r="I200" t="s">
        <v>43</v>
      </c>
      <c r="J200" t="s">
        <v>44</v>
      </c>
      <c r="K200" t="s">
        <v>18</v>
      </c>
      <c r="L200" t="s">
        <v>46</v>
      </c>
      <c r="M200">
        <v>135</v>
      </c>
      <c r="N200">
        <v>88</v>
      </c>
    </row>
    <row r="201" spans="1:14" x14ac:dyDescent="0.3">
      <c r="A201">
        <v>51981</v>
      </c>
      <c r="B201" t="s">
        <v>24</v>
      </c>
      <c r="C201" t="s">
        <v>25</v>
      </c>
      <c r="D201" s="1">
        <v>44715</v>
      </c>
      <c r="E201">
        <f>MONTH(tblOrders[[#This Row],[Order Date]])</f>
        <v>6</v>
      </c>
      <c r="F201" t="str">
        <f>TEXT(tblOrders[[#This Row],[Order Date]],"mm-mmm")</f>
        <v>06-Jun</v>
      </c>
      <c r="G201" t="str">
        <f>"Q"&amp;ROUNDUP(MONTH(tblOrders[[#This Row],[Order Date]])/3,0)</f>
        <v>Q2</v>
      </c>
      <c r="H201">
        <f>YEAR(tblOrders[[#This Row],[Order Date]])</f>
        <v>2022</v>
      </c>
      <c r="I201" t="s">
        <v>47</v>
      </c>
      <c r="J201" t="s">
        <v>48</v>
      </c>
      <c r="K201" t="s">
        <v>28</v>
      </c>
      <c r="L201" t="s">
        <v>46</v>
      </c>
      <c r="M201">
        <v>109</v>
      </c>
      <c r="N201">
        <v>97</v>
      </c>
    </row>
    <row r="202" spans="1:14" x14ac:dyDescent="0.3">
      <c r="A202">
        <v>51982</v>
      </c>
      <c r="B202" t="s">
        <v>52</v>
      </c>
      <c r="C202" t="s">
        <v>53</v>
      </c>
      <c r="D202" s="1">
        <v>44716</v>
      </c>
      <c r="E202">
        <f>MONTH(tblOrders[[#This Row],[Order Date]])</f>
        <v>6</v>
      </c>
      <c r="F202" t="str">
        <f>TEXT(tblOrders[[#This Row],[Order Date]],"mm-mmm")</f>
        <v>06-Jun</v>
      </c>
      <c r="G202" t="str">
        <f>"Q"&amp;ROUNDUP(MONTH(tblOrders[[#This Row],[Order Date]])/3,0)</f>
        <v>Q2</v>
      </c>
      <c r="H202">
        <f>YEAR(tblOrders[[#This Row],[Order Date]])</f>
        <v>2022</v>
      </c>
      <c r="I202" t="s">
        <v>66</v>
      </c>
      <c r="J202" t="s">
        <v>67</v>
      </c>
      <c r="K202" t="s">
        <v>51</v>
      </c>
      <c r="L202" t="s">
        <v>19</v>
      </c>
      <c r="M202">
        <v>130</v>
      </c>
      <c r="N202">
        <v>122</v>
      </c>
    </row>
    <row r="203" spans="1:14" x14ac:dyDescent="0.3">
      <c r="A203">
        <v>51983</v>
      </c>
      <c r="B203" t="s">
        <v>38</v>
      </c>
      <c r="C203" t="s">
        <v>39</v>
      </c>
      <c r="D203" s="1">
        <v>44716</v>
      </c>
      <c r="E203">
        <f>MONTH(tblOrders[[#This Row],[Order Date]])</f>
        <v>6</v>
      </c>
      <c r="F203" t="str">
        <f>TEXT(tblOrders[[#This Row],[Order Date]],"mm-mmm")</f>
        <v>06-Jun</v>
      </c>
      <c r="G203" t="str">
        <f>"Q"&amp;ROUNDUP(MONTH(tblOrders[[#This Row],[Order Date]])/3,0)</f>
        <v>Q2</v>
      </c>
      <c r="H203">
        <f>YEAR(tblOrders[[#This Row],[Order Date]])</f>
        <v>2022</v>
      </c>
      <c r="I203" t="s">
        <v>47</v>
      </c>
      <c r="J203" t="s">
        <v>48</v>
      </c>
      <c r="K203" t="s">
        <v>51</v>
      </c>
      <c r="L203" t="s">
        <v>19</v>
      </c>
      <c r="M203">
        <v>85</v>
      </c>
      <c r="N203">
        <v>77</v>
      </c>
    </row>
    <row r="204" spans="1:14" x14ac:dyDescent="0.3">
      <c r="A204">
        <v>51984</v>
      </c>
      <c r="B204" t="s">
        <v>55</v>
      </c>
      <c r="C204" t="s">
        <v>56</v>
      </c>
      <c r="D204" s="1">
        <v>44717</v>
      </c>
      <c r="E204">
        <f>MONTH(tblOrders[[#This Row],[Order Date]])</f>
        <v>6</v>
      </c>
      <c r="F204" t="str">
        <f>TEXT(tblOrders[[#This Row],[Order Date]],"mm-mmm")</f>
        <v>06-Jun</v>
      </c>
      <c r="G204" t="str">
        <f>"Q"&amp;ROUNDUP(MONTH(tblOrders[[#This Row],[Order Date]])/3,0)</f>
        <v>Q2</v>
      </c>
      <c r="H204">
        <f>YEAR(tblOrders[[#This Row],[Order Date]])</f>
        <v>2022</v>
      </c>
      <c r="I204" t="s">
        <v>16</v>
      </c>
      <c r="J204" t="s">
        <v>17</v>
      </c>
      <c r="K204" t="s">
        <v>54</v>
      </c>
      <c r="L204" t="s">
        <v>46</v>
      </c>
      <c r="M204">
        <v>101</v>
      </c>
      <c r="N204">
        <v>101</v>
      </c>
    </row>
    <row r="205" spans="1:14" x14ac:dyDescent="0.3">
      <c r="A205">
        <v>51985</v>
      </c>
      <c r="B205" t="s">
        <v>64</v>
      </c>
      <c r="C205" t="s">
        <v>65</v>
      </c>
      <c r="D205" s="1">
        <v>44718</v>
      </c>
      <c r="E205">
        <f>MONTH(tblOrders[[#This Row],[Order Date]])</f>
        <v>6</v>
      </c>
      <c r="F205" t="str">
        <f>TEXT(tblOrders[[#This Row],[Order Date]],"mm-mmm")</f>
        <v>06-Jun</v>
      </c>
      <c r="G205" t="str">
        <f>"Q"&amp;ROUNDUP(MONTH(tblOrders[[#This Row],[Order Date]])/3,0)</f>
        <v>Q2</v>
      </c>
      <c r="H205">
        <f>YEAR(tblOrders[[#This Row],[Order Date]])</f>
        <v>2022</v>
      </c>
      <c r="I205" t="s">
        <v>31</v>
      </c>
      <c r="J205" t="s">
        <v>32</v>
      </c>
      <c r="K205" t="s">
        <v>54</v>
      </c>
      <c r="L205" t="s">
        <v>46</v>
      </c>
      <c r="M205">
        <v>30</v>
      </c>
      <c r="N205">
        <v>30</v>
      </c>
    </row>
    <row r="206" spans="1:14" x14ac:dyDescent="0.3">
      <c r="A206">
        <v>51986</v>
      </c>
      <c r="B206" t="s">
        <v>59</v>
      </c>
      <c r="C206" t="s">
        <v>60</v>
      </c>
      <c r="D206" s="1">
        <v>44718</v>
      </c>
      <c r="E206">
        <f>MONTH(tblOrders[[#This Row],[Order Date]])</f>
        <v>6</v>
      </c>
      <c r="F206" t="str">
        <f>TEXT(tblOrders[[#This Row],[Order Date]],"mm-mmm")</f>
        <v>06-Jun</v>
      </c>
      <c r="G206" t="str">
        <f>"Q"&amp;ROUNDUP(MONTH(tblOrders[[#This Row],[Order Date]])/3,0)</f>
        <v>Q2</v>
      </c>
      <c r="H206">
        <f>YEAR(tblOrders[[#This Row],[Order Date]])</f>
        <v>2022</v>
      </c>
      <c r="I206" t="s">
        <v>43</v>
      </c>
      <c r="J206" t="s">
        <v>44</v>
      </c>
      <c r="K206" t="s">
        <v>51</v>
      </c>
      <c r="L206" t="s">
        <v>19</v>
      </c>
      <c r="M206">
        <v>41</v>
      </c>
      <c r="N206">
        <v>37</v>
      </c>
    </row>
    <row r="207" spans="1:14" x14ac:dyDescent="0.3">
      <c r="A207">
        <v>51987</v>
      </c>
      <c r="B207" t="s">
        <v>72</v>
      </c>
      <c r="C207" t="s">
        <v>73</v>
      </c>
      <c r="D207" s="1">
        <v>44718</v>
      </c>
      <c r="E207">
        <f>MONTH(tblOrders[[#This Row],[Order Date]])</f>
        <v>6</v>
      </c>
      <c r="F207" t="str">
        <f>TEXT(tblOrders[[#This Row],[Order Date]],"mm-mmm")</f>
        <v>06-Jun</v>
      </c>
      <c r="G207" t="str">
        <f>"Q"&amp;ROUNDUP(MONTH(tblOrders[[#This Row],[Order Date]])/3,0)</f>
        <v>Q2</v>
      </c>
      <c r="H207">
        <f>YEAR(tblOrders[[#This Row],[Order Date]])</f>
        <v>2022</v>
      </c>
      <c r="I207" t="s">
        <v>22</v>
      </c>
      <c r="J207" t="s">
        <v>23</v>
      </c>
      <c r="K207" t="s">
        <v>37</v>
      </c>
      <c r="L207" t="s">
        <v>19</v>
      </c>
      <c r="M207">
        <v>125</v>
      </c>
      <c r="N207">
        <v>115</v>
      </c>
    </row>
    <row r="208" spans="1:14" x14ac:dyDescent="0.3">
      <c r="A208">
        <v>51988</v>
      </c>
      <c r="B208" t="s">
        <v>41</v>
      </c>
      <c r="C208" t="s">
        <v>42</v>
      </c>
      <c r="D208" s="1">
        <v>44720</v>
      </c>
      <c r="E208">
        <f>MONTH(tblOrders[[#This Row],[Order Date]])</f>
        <v>6</v>
      </c>
      <c r="F208" t="str">
        <f>TEXT(tblOrders[[#This Row],[Order Date]],"mm-mmm")</f>
        <v>06-Jun</v>
      </c>
      <c r="G208" t="str">
        <f>"Q"&amp;ROUNDUP(MONTH(tblOrders[[#This Row],[Order Date]])/3,0)</f>
        <v>Q2</v>
      </c>
      <c r="H208">
        <f>YEAR(tblOrders[[#This Row],[Order Date]])</f>
        <v>2022</v>
      </c>
      <c r="I208" t="s">
        <v>66</v>
      </c>
      <c r="J208" t="s">
        <v>67</v>
      </c>
      <c r="K208" t="s">
        <v>45</v>
      </c>
      <c r="L208" t="s">
        <v>19</v>
      </c>
      <c r="M208">
        <v>104</v>
      </c>
      <c r="N208">
        <v>72</v>
      </c>
    </row>
    <row r="209" spans="1:14" x14ac:dyDescent="0.3">
      <c r="A209">
        <v>51989</v>
      </c>
      <c r="B209" t="s">
        <v>52</v>
      </c>
      <c r="C209" t="s">
        <v>53</v>
      </c>
      <c r="D209" s="1">
        <v>44721</v>
      </c>
      <c r="E209">
        <f>MONTH(tblOrders[[#This Row],[Order Date]])</f>
        <v>6</v>
      </c>
      <c r="F209" t="str">
        <f>TEXT(tblOrders[[#This Row],[Order Date]],"mm-mmm")</f>
        <v>06-Jun</v>
      </c>
      <c r="G209" t="str">
        <f>"Q"&amp;ROUNDUP(MONTH(tblOrders[[#This Row],[Order Date]])/3,0)</f>
        <v>Q2</v>
      </c>
      <c r="H209">
        <f>YEAR(tblOrders[[#This Row],[Order Date]])</f>
        <v>2022</v>
      </c>
      <c r="I209" t="s">
        <v>47</v>
      </c>
      <c r="J209" t="s">
        <v>48</v>
      </c>
      <c r="K209" t="s">
        <v>54</v>
      </c>
      <c r="L209" t="s">
        <v>19</v>
      </c>
      <c r="M209">
        <v>66</v>
      </c>
      <c r="N209">
        <v>43</v>
      </c>
    </row>
    <row r="210" spans="1:14" x14ac:dyDescent="0.3">
      <c r="A210">
        <v>51990</v>
      </c>
      <c r="B210" t="s">
        <v>33</v>
      </c>
      <c r="C210" t="s">
        <v>34</v>
      </c>
      <c r="D210" s="1">
        <v>44721</v>
      </c>
      <c r="E210">
        <f>MONTH(tblOrders[[#This Row],[Order Date]])</f>
        <v>6</v>
      </c>
      <c r="F210" t="str">
        <f>TEXT(tblOrders[[#This Row],[Order Date]],"mm-mmm")</f>
        <v>06-Jun</v>
      </c>
      <c r="G210" t="str">
        <f>"Q"&amp;ROUNDUP(MONTH(tblOrders[[#This Row],[Order Date]])/3,0)</f>
        <v>Q2</v>
      </c>
      <c r="H210">
        <f>YEAR(tblOrders[[#This Row],[Order Date]])</f>
        <v>2022</v>
      </c>
      <c r="I210" t="s">
        <v>16</v>
      </c>
      <c r="J210" t="s">
        <v>17</v>
      </c>
      <c r="K210" t="s">
        <v>37</v>
      </c>
      <c r="L210" t="s">
        <v>46</v>
      </c>
      <c r="M210">
        <v>33</v>
      </c>
      <c r="N210">
        <v>33</v>
      </c>
    </row>
    <row r="211" spans="1:14" x14ac:dyDescent="0.3">
      <c r="A211">
        <v>51991</v>
      </c>
      <c r="B211" t="s">
        <v>14</v>
      </c>
      <c r="C211" t="s">
        <v>15</v>
      </c>
      <c r="D211" s="1">
        <v>44721</v>
      </c>
      <c r="E211">
        <f>MONTH(tblOrders[[#This Row],[Order Date]])</f>
        <v>6</v>
      </c>
      <c r="F211" t="str">
        <f>TEXT(tblOrders[[#This Row],[Order Date]],"mm-mmm")</f>
        <v>06-Jun</v>
      </c>
      <c r="G211" t="str">
        <f>"Q"&amp;ROUNDUP(MONTH(tblOrders[[#This Row],[Order Date]])/3,0)</f>
        <v>Q2</v>
      </c>
      <c r="H211">
        <f>YEAR(tblOrders[[#This Row],[Order Date]])</f>
        <v>2022</v>
      </c>
      <c r="I211" t="s">
        <v>22</v>
      </c>
      <c r="J211" t="s">
        <v>23</v>
      </c>
      <c r="K211" t="s">
        <v>18</v>
      </c>
      <c r="L211" t="s">
        <v>19</v>
      </c>
      <c r="M211">
        <v>22</v>
      </c>
      <c r="N211">
        <v>21</v>
      </c>
    </row>
    <row r="212" spans="1:14" x14ac:dyDescent="0.3">
      <c r="A212">
        <v>51992</v>
      </c>
      <c r="B212" t="s">
        <v>33</v>
      </c>
      <c r="C212" t="s">
        <v>34</v>
      </c>
      <c r="D212" s="1">
        <v>44722</v>
      </c>
      <c r="E212">
        <f>MONTH(tblOrders[[#This Row],[Order Date]])</f>
        <v>6</v>
      </c>
      <c r="F212" t="str">
        <f>TEXT(tblOrders[[#This Row],[Order Date]],"mm-mmm")</f>
        <v>06-Jun</v>
      </c>
      <c r="G212" t="str">
        <f>"Q"&amp;ROUNDUP(MONTH(tblOrders[[#This Row],[Order Date]])/3,0)</f>
        <v>Q2</v>
      </c>
      <c r="H212">
        <f>YEAR(tblOrders[[#This Row],[Order Date]])</f>
        <v>2022</v>
      </c>
      <c r="I212" t="s">
        <v>16</v>
      </c>
      <c r="J212" t="s">
        <v>17</v>
      </c>
      <c r="K212" t="s">
        <v>37</v>
      </c>
      <c r="L212" t="s">
        <v>19</v>
      </c>
      <c r="M212">
        <v>67</v>
      </c>
      <c r="N212">
        <v>67</v>
      </c>
    </row>
    <row r="213" spans="1:14" x14ac:dyDescent="0.3">
      <c r="A213">
        <v>51993</v>
      </c>
      <c r="B213" t="s">
        <v>41</v>
      </c>
      <c r="C213" t="s">
        <v>42</v>
      </c>
      <c r="D213" s="1">
        <v>44723</v>
      </c>
      <c r="E213">
        <f>MONTH(tblOrders[[#This Row],[Order Date]])</f>
        <v>6</v>
      </c>
      <c r="F213" t="str">
        <f>TEXT(tblOrders[[#This Row],[Order Date]],"mm-mmm")</f>
        <v>06-Jun</v>
      </c>
      <c r="G213" t="str">
        <f>"Q"&amp;ROUNDUP(MONTH(tblOrders[[#This Row],[Order Date]])/3,0)</f>
        <v>Q2</v>
      </c>
      <c r="H213">
        <f>YEAR(tblOrders[[#This Row],[Order Date]])</f>
        <v>2022</v>
      </c>
      <c r="I213" t="s">
        <v>16</v>
      </c>
      <c r="J213" t="s">
        <v>17</v>
      </c>
      <c r="K213" t="s">
        <v>51</v>
      </c>
      <c r="L213" t="s">
        <v>19</v>
      </c>
      <c r="M213">
        <v>146</v>
      </c>
      <c r="N213">
        <v>146</v>
      </c>
    </row>
    <row r="214" spans="1:14" x14ac:dyDescent="0.3">
      <c r="A214">
        <v>51994</v>
      </c>
      <c r="B214" t="s">
        <v>14</v>
      </c>
      <c r="C214" t="s">
        <v>15</v>
      </c>
      <c r="D214" s="1">
        <v>44724</v>
      </c>
      <c r="E214">
        <f>MONTH(tblOrders[[#This Row],[Order Date]])</f>
        <v>6</v>
      </c>
      <c r="F214" t="str">
        <f>TEXT(tblOrders[[#This Row],[Order Date]],"mm-mmm")</f>
        <v>06-Jun</v>
      </c>
      <c r="G214" t="str">
        <f>"Q"&amp;ROUNDUP(MONTH(tblOrders[[#This Row],[Order Date]])/3,0)</f>
        <v>Q2</v>
      </c>
      <c r="H214">
        <f>YEAR(tblOrders[[#This Row],[Order Date]])</f>
        <v>2022</v>
      </c>
      <c r="I214" t="s">
        <v>31</v>
      </c>
      <c r="J214" t="s">
        <v>32</v>
      </c>
      <c r="K214" t="s">
        <v>37</v>
      </c>
      <c r="L214" t="s">
        <v>19</v>
      </c>
      <c r="M214">
        <v>56</v>
      </c>
      <c r="N214">
        <v>56</v>
      </c>
    </row>
    <row r="215" spans="1:14" x14ac:dyDescent="0.3">
      <c r="A215">
        <v>51995</v>
      </c>
      <c r="B215" t="s">
        <v>33</v>
      </c>
      <c r="C215" t="s">
        <v>34</v>
      </c>
      <c r="D215" s="1">
        <v>44724</v>
      </c>
      <c r="E215">
        <f>MONTH(tblOrders[[#This Row],[Order Date]])</f>
        <v>6</v>
      </c>
      <c r="F215" t="str">
        <f>TEXT(tblOrders[[#This Row],[Order Date]],"mm-mmm")</f>
        <v>06-Jun</v>
      </c>
      <c r="G215" t="str">
        <f>"Q"&amp;ROUNDUP(MONTH(tblOrders[[#This Row],[Order Date]])/3,0)</f>
        <v>Q2</v>
      </c>
      <c r="H215">
        <f>YEAR(tblOrders[[#This Row],[Order Date]])</f>
        <v>2022</v>
      </c>
      <c r="I215" t="s">
        <v>16</v>
      </c>
      <c r="J215" t="s">
        <v>17</v>
      </c>
      <c r="K215" t="s">
        <v>45</v>
      </c>
      <c r="L215" t="s">
        <v>46</v>
      </c>
      <c r="M215">
        <v>32</v>
      </c>
      <c r="N215">
        <v>32</v>
      </c>
    </row>
    <row r="216" spans="1:14" x14ac:dyDescent="0.3">
      <c r="A216">
        <v>51996</v>
      </c>
      <c r="B216" t="s">
        <v>59</v>
      </c>
      <c r="C216" t="s">
        <v>60</v>
      </c>
      <c r="D216" s="1">
        <v>44725</v>
      </c>
      <c r="E216">
        <f>MONTH(tblOrders[[#This Row],[Order Date]])</f>
        <v>6</v>
      </c>
      <c r="F216" t="str">
        <f>TEXT(tblOrders[[#This Row],[Order Date]],"mm-mmm")</f>
        <v>06-Jun</v>
      </c>
      <c r="G216" t="str">
        <f>"Q"&amp;ROUNDUP(MONTH(tblOrders[[#This Row],[Order Date]])/3,0)</f>
        <v>Q2</v>
      </c>
      <c r="H216">
        <f>YEAR(tblOrders[[#This Row],[Order Date]])</f>
        <v>2022</v>
      </c>
      <c r="I216" t="s">
        <v>43</v>
      </c>
      <c r="J216" t="s">
        <v>44</v>
      </c>
      <c r="K216" t="s">
        <v>37</v>
      </c>
      <c r="L216" t="s">
        <v>19</v>
      </c>
      <c r="M216">
        <v>140</v>
      </c>
      <c r="N216">
        <v>102</v>
      </c>
    </row>
    <row r="217" spans="1:14" x14ac:dyDescent="0.3">
      <c r="A217">
        <v>51997</v>
      </c>
      <c r="B217" t="s">
        <v>59</v>
      </c>
      <c r="C217" t="s">
        <v>60</v>
      </c>
      <c r="D217" s="1">
        <v>44725</v>
      </c>
      <c r="E217">
        <f>MONTH(tblOrders[[#This Row],[Order Date]])</f>
        <v>6</v>
      </c>
      <c r="F217" t="str">
        <f>TEXT(tblOrders[[#This Row],[Order Date]],"mm-mmm")</f>
        <v>06-Jun</v>
      </c>
      <c r="G217" t="str">
        <f>"Q"&amp;ROUNDUP(MONTH(tblOrders[[#This Row],[Order Date]])/3,0)</f>
        <v>Q2</v>
      </c>
      <c r="H217">
        <f>YEAR(tblOrders[[#This Row],[Order Date]])</f>
        <v>2022</v>
      </c>
      <c r="I217" t="s">
        <v>16</v>
      </c>
      <c r="J217" t="s">
        <v>17</v>
      </c>
      <c r="K217" t="s">
        <v>18</v>
      </c>
      <c r="L217" t="s">
        <v>46</v>
      </c>
      <c r="M217">
        <v>78</v>
      </c>
      <c r="N217">
        <v>78</v>
      </c>
    </row>
    <row r="218" spans="1:14" x14ac:dyDescent="0.3">
      <c r="A218">
        <v>51998</v>
      </c>
      <c r="B218" t="s">
        <v>29</v>
      </c>
      <c r="C218" t="s">
        <v>30</v>
      </c>
      <c r="D218" s="1">
        <v>44726</v>
      </c>
      <c r="E218">
        <f>MONTH(tblOrders[[#This Row],[Order Date]])</f>
        <v>6</v>
      </c>
      <c r="F218" t="str">
        <f>TEXT(tblOrders[[#This Row],[Order Date]],"mm-mmm")</f>
        <v>06-Jun</v>
      </c>
      <c r="G218" t="str">
        <f>"Q"&amp;ROUNDUP(MONTH(tblOrders[[#This Row],[Order Date]])/3,0)</f>
        <v>Q2</v>
      </c>
      <c r="H218">
        <f>YEAR(tblOrders[[#This Row],[Order Date]])</f>
        <v>2022</v>
      </c>
      <c r="I218" t="s">
        <v>62</v>
      </c>
      <c r="J218" t="s">
        <v>63</v>
      </c>
      <c r="K218" t="s">
        <v>28</v>
      </c>
      <c r="L218" t="s">
        <v>19</v>
      </c>
      <c r="M218">
        <v>41</v>
      </c>
      <c r="N218">
        <v>28</v>
      </c>
    </row>
    <row r="219" spans="1:14" x14ac:dyDescent="0.3">
      <c r="A219">
        <v>51999</v>
      </c>
      <c r="B219" t="s">
        <v>29</v>
      </c>
      <c r="C219" t="s">
        <v>30</v>
      </c>
      <c r="D219" s="1">
        <v>44726</v>
      </c>
      <c r="E219">
        <f>MONTH(tblOrders[[#This Row],[Order Date]])</f>
        <v>6</v>
      </c>
      <c r="F219" t="str">
        <f>TEXT(tblOrders[[#This Row],[Order Date]],"mm-mmm")</f>
        <v>06-Jun</v>
      </c>
      <c r="G219" t="str">
        <f>"Q"&amp;ROUNDUP(MONTH(tblOrders[[#This Row],[Order Date]])/3,0)</f>
        <v>Q2</v>
      </c>
      <c r="H219">
        <f>YEAR(tblOrders[[#This Row],[Order Date]])</f>
        <v>2022</v>
      </c>
      <c r="I219" t="s">
        <v>35</v>
      </c>
      <c r="J219" t="s">
        <v>36</v>
      </c>
      <c r="K219" t="s">
        <v>37</v>
      </c>
      <c r="L219" t="s">
        <v>19</v>
      </c>
      <c r="M219">
        <v>137</v>
      </c>
      <c r="N219">
        <v>114</v>
      </c>
    </row>
    <row r="220" spans="1:14" x14ac:dyDescent="0.3">
      <c r="A220">
        <v>52000</v>
      </c>
      <c r="B220" t="s">
        <v>38</v>
      </c>
      <c r="C220" t="s">
        <v>39</v>
      </c>
      <c r="D220" s="1">
        <v>44727</v>
      </c>
      <c r="E220">
        <f>MONTH(tblOrders[[#This Row],[Order Date]])</f>
        <v>6</v>
      </c>
      <c r="F220" t="str">
        <f>TEXT(tblOrders[[#This Row],[Order Date]],"mm-mmm")</f>
        <v>06-Jun</v>
      </c>
      <c r="G220" t="str">
        <f>"Q"&amp;ROUNDUP(MONTH(tblOrders[[#This Row],[Order Date]])/3,0)</f>
        <v>Q2</v>
      </c>
      <c r="H220">
        <f>YEAR(tblOrders[[#This Row],[Order Date]])</f>
        <v>2022</v>
      </c>
      <c r="I220" t="s">
        <v>26</v>
      </c>
      <c r="J220" t="s">
        <v>27</v>
      </c>
      <c r="K220" t="s">
        <v>45</v>
      </c>
      <c r="L220" t="s">
        <v>19</v>
      </c>
      <c r="M220">
        <v>149</v>
      </c>
      <c r="N220">
        <v>149</v>
      </c>
    </row>
    <row r="221" spans="1:14" x14ac:dyDescent="0.3">
      <c r="A221">
        <v>52001</v>
      </c>
      <c r="B221" t="s">
        <v>72</v>
      </c>
      <c r="C221" t="s">
        <v>73</v>
      </c>
      <c r="D221" s="1">
        <v>44728</v>
      </c>
      <c r="E221">
        <f>MONTH(tblOrders[[#This Row],[Order Date]])</f>
        <v>6</v>
      </c>
      <c r="F221" t="str">
        <f>TEXT(tblOrders[[#This Row],[Order Date]],"mm-mmm")</f>
        <v>06-Jun</v>
      </c>
      <c r="G221" t="str">
        <f>"Q"&amp;ROUNDUP(MONTH(tblOrders[[#This Row],[Order Date]])/3,0)</f>
        <v>Q2</v>
      </c>
      <c r="H221">
        <f>YEAR(tblOrders[[#This Row],[Order Date]])</f>
        <v>2022</v>
      </c>
      <c r="I221" t="s">
        <v>62</v>
      </c>
      <c r="J221" t="s">
        <v>63</v>
      </c>
      <c r="K221" t="s">
        <v>37</v>
      </c>
      <c r="L221" t="s">
        <v>19</v>
      </c>
      <c r="M221">
        <v>135</v>
      </c>
      <c r="N221">
        <v>130</v>
      </c>
    </row>
    <row r="222" spans="1:14" x14ac:dyDescent="0.3">
      <c r="A222">
        <v>52002</v>
      </c>
      <c r="B222" t="s">
        <v>59</v>
      </c>
      <c r="C222" t="s">
        <v>60</v>
      </c>
      <c r="D222" s="1">
        <v>44729</v>
      </c>
      <c r="E222">
        <f>MONTH(tblOrders[[#This Row],[Order Date]])</f>
        <v>6</v>
      </c>
      <c r="F222" t="str">
        <f>TEXT(tblOrders[[#This Row],[Order Date]],"mm-mmm")</f>
        <v>06-Jun</v>
      </c>
      <c r="G222" t="str">
        <f>"Q"&amp;ROUNDUP(MONTH(tblOrders[[#This Row],[Order Date]])/3,0)</f>
        <v>Q2</v>
      </c>
      <c r="H222">
        <f>YEAR(tblOrders[[#This Row],[Order Date]])</f>
        <v>2022</v>
      </c>
      <c r="I222" t="s">
        <v>31</v>
      </c>
      <c r="J222" t="s">
        <v>32</v>
      </c>
      <c r="K222" t="s">
        <v>28</v>
      </c>
      <c r="L222" t="s">
        <v>19</v>
      </c>
      <c r="M222">
        <v>56</v>
      </c>
      <c r="N222">
        <v>56</v>
      </c>
    </row>
    <row r="223" spans="1:14" x14ac:dyDescent="0.3">
      <c r="A223">
        <v>52003</v>
      </c>
      <c r="B223" t="s">
        <v>49</v>
      </c>
      <c r="C223" t="s">
        <v>50</v>
      </c>
      <c r="D223" s="1">
        <v>44730</v>
      </c>
      <c r="E223">
        <f>MONTH(tblOrders[[#This Row],[Order Date]])</f>
        <v>6</v>
      </c>
      <c r="F223" t="str">
        <f>TEXT(tblOrders[[#This Row],[Order Date]],"mm-mmm")</f>
        <v>06-Jun</v>
      </c>
      <c r="G223" t="str">
        <f>"Q"&amp;ROUNDUP(MONTH(tblOrders[[#This Row],[Order Date]])/3,0)</f>
        <v>Q2</v>
      </c>
      <c r="H223">
        <f>YEAR(tblOrders[[#This Row],[Order Date]])</f>
        <v>2022</v>
      </c>
      <c r="I223" t="s">
        <v>43</v>
      </c>
      <c r="J223" t="s">
        <v>44</v>
      </c>
      <c r="K223" t="s">
        <v>45</v>
      </c>
      <c r="L223" t="s">
        <v>19</v>
      </c>
      <c r="M223">
        <v>109</v>
      </c>
      <c r="N223">
        <v>109</v>
      </c>
    </row>
    <row r="224" spans="1:14" x14ac:dyDescent="0.3">
      <c r="A224">
        <v>52004</v>
      </c>
      <c r="B224" t="s">
        <v>59</v>
      </c>
      <c r="C224" t="s">
        <v>60</v>
      </c>
      <c r="D224" s="1">
        <v>44730</v>
      </c>
      <c r="E224">
        <f>MONTH(tblOrders[[#This Row],[Order Date]])</f>
        <v>6</v>
      </c>
      <c r="F224" t="str">
        <f>TEXT(tblOrders[[#This Row],[Order Date]],"mm-mmm")</f>
        <v>06-Jun</v>
      </c>
      <c r="G224" t="str">
        <f>"Q"&amp;ROUNDUP(MONTH(tblOrders[[#This Row],[Order Date]])/3,0)</f>
        <v>Q2</v>
      </c>
      <c r="H224">
        <f>YEAR(tblOrders[[#This Row],[Order Date]])</f>
        <v>2022</v>
      </c>
      <c r="I224" t="s">
        <v>62</v>
      </c>
      <c r="J224" t="s">
        <v>63</v>
      </c>
      <c r="K224" t="s">
        <v>51</v>
      </c>
      <c r="L224" t="s">
        <v>46</v>
      </c>
      <c r="M224">
        <v>65</v>
      </c>
      <c r="N224">
        <v>54</v>
      </c>
    </row>
    <row r="225" spans="1:14" x14ac:dyDescent="0.3">
      <c r="A225">
        <v>52005</v>
      </c>
      <c r="B225" t="s">
        <v>72</v>
      </c>
      <c r="C225" t="s">
        <v>73</v>
      </c>
      <c r="D225" s="1">
        <v>44736</v>
      </c>
      <c r="E225">
        <f>MONTH(tblOrders[[#This Row],[Order Date]])</f>
        <v>6</v>
      </c>
      <c r="F225" t="str">
        <f>TEXT(tblOrders[[#This Row],[Order Date]],"mm-mmm")</f>
        <v>06-Jun</v>
      </c>
      <c r="G225" t="str">
        <f>"Q"&amp;ROUNDUP(MONTH(tblOrders[[#This Row],[Order Date]])/3,0)</f>
        <v>Q2</v>
      </c>
      <c r="H225">
        <f>YEAR(tblOrders[[#This Row],[Order Date]])</f>
        <v>2022</v>
      </c>
      <c r="I225" t="s">
        <v>31</v>
      </c>
      <c r="J225" t="s">
        <v>32</v>
      </c>
      <c r="K225" t="s">
        <v>54</v>
      </c>
      <c r="L225" t="s">
        <v>46</v>
      </c>
      <c r="M225">
        <v>107</v>
      </c>
      <c r="N225">
        <v>107</v>
      </c>
    </row>
    <row r="226" spans="1:14" x14ac:dyDescent="0.3">
      <c r="A226">
        <v>52006</v>
      </c>
      <c r="B226" t="s">
        <v>49</v>
      </c>
      <c r="C226" t="s">
        <v>61</v>
      </c>
      <c r="D226" s="1">
        <v>44736</v>
      </c>
      <c r="E226">
        <f>MONTH(tblOrders[[#This Row],[Order Date]])</f>
        <v>6</v>
      </c>
      <c r="F226" t="str">
        <f>TEXT(tblOrders[[#This Row],[Order Date]],"mm-mmm")</f>
        <v>06-Jun</v>
      </c>
      <c r="G226" t="str">
        <f>"Q"&amp;ROUNDUP(MONTH(tblOrders[[#This Row],[Order Date]])/3,0)</f>
        <v>Q2</v>
      </c>
      <c r="H226">
        <f>YEAR(tblOrders[[#This Row],[Order Date]])</f>
        <v>2022</v>
      </c>
      <c r="I226" t="s">
        <v>47</v>
      </c>
      <c r="J226" t="s">
        <v>48</v>
      </c>
      <c r="K226" t="s">
        <v>37</v>
      </c>
      <c r="L226" t="s">
        <v>46</v>
      </c>
      <c r="M226">
        <v>79</v>
      </c>
      <c r="N226">
        <v>60</v>
      </c>
    </row>
    <row r="227" spans="1:14" x14ac:dyDescent="0.3">
      <c r="A227">
        <v>52007</v>
      </c>
      <c r="B227" t="s">
        <v>41</v>
      </c>
      <c r="C227" t="s">
        <v>42</v>
      </c>
      <c r="D227" s="1">
        <v>44736</v>
      </c>
      <c r="E227">
        <f>MONTH(tblOrders[[#This Row],[Order Date]])</f>
        <v>6</v>
      </c>
      <c r="F227" t="str">
        <f>TEXT(tblOrders[[#This Row],[Order Date]],"mm-mmm")</f>
        <v>06-Jun</v>
      </c>
      <c r="G227" t="str">
        <f>"Q"&amp;ROUNDUP(MONTH(tblOrders[[#This Row],[Order Date]])/3,0)</f>
        <v>Q2</v>
      </c>
      <c r="H227">
        <f>YEAR(tblOrders[[#This Row],[Order Date]])</f>
        <v>2022</v>
      </c>
      <c r="I227" t="s">
        <v>68</v>
      </c>
      <c r="J227" t="s">
        <v>69</v>
      </c>
      <c r="K227" t="s">
        <v>51</v>
      </c>
      <c r="L227" t="s">
        <v>19</v>
      </c>
      <c r="M227">
        <v>130</v>
      </c>
      <c r="N227">
        <v>130</v>
      </c>
    </row>
    <row r="228" spans="1:14" x14ac:dyDescent="0.3">
      <c r="A228">
        <v>52008</v>
      </c>
      <c r="B228" t="s">
        <v>70</v>
      </c>
      <c r="C228" t="s">
        <v>71</v>
      </c>
      <c r="D228" s="1">
        <v>44737</v>
      </c>
      <c r="E228">
        <f>MONTH(tblOrders[[#This Row],[Order Date]])</f>
        <v>6</v>
      </c>
      <c r="F228" t="str">
        <f>TEXT(tblOrders[[#This Row],[Order Date]],"mm-mmm")</f>
        <v>06-Jun</v>
      </c>
      <c r="G228" t="str">
        <f>"Q"&amp;ROUNDUP(MONTH(tblOrders[[#This Row],[Order Date]])/3,0)</f>
        <v>Q2</v>
      </c>
      <c r="H228">
        <f>YEAR(tblOrders[[#This Row],[Order Date]])</f>
        <v>2022</v>
      </c>
      <c r="I228" t="s">
        <v>47</v>
      </c>
      <c r="J228" t="s">
        <v>48</v>
      </c>
      <c r="K228" t="s">
        <v>51</v>
      </c>
      <c r="L228" t="s">
        <v>46</v>
      </c>
      <c r="M228">
        <v>47</v>
      </c>
      <c r="N228">
        <v>38</v>
      </c>
    </row>
    <row r="229" spans="1:14" x14ac:dyDescent="0.3">
      <c r="A229">
        <v>52009</v>
      </c>
      <c r="B229" t="s">
        <v>59</v>
      </c>
      <c r="C229" t="s">
        <v>60</v>
      </c>
      <c r="D229" s="1">
        <v>44737</v>
      </c>
      <c r="E229">
        <f>MONTH(tblOrders[[#This Row],[Order Date]])</f>
        <v>6</v>
      </c>
      <c r="F229" t="str">
        <f>TEXT(tblOrders[[#This Row],[Order Date]],"mm-mmm")</f>
        <v>06-Jun</v>
      </c>
      <c r="G229" t="str">
        <f>"Q"&amp;ROUNDUP(MONTH(tblOrders[[#This Row],[Order Date]])/3,0)</f>
        <v>Q2</v>
      </c>
      <c r="H229">
        <f>YEAR(tblOrders[[#This Row],[Order Date]])</f>
        <v>2022</v>
      </c>
      <c r="I229" t="s">
        <v>43</v>
      </c>
      <c r="J229" t="s">
        <v>44</v>
      </c>
      <c r="K229" t="s">
        <v>28</v>
      </c>
      <c r="L229" t="s">
        <v>46</v>
      </c>
      <c r="M229">
        <v>36</v>
      </c>
      <c r="N229">
        <v>31</v>
      </c>
    </row>
    <row r="230" spans="1:14" x14ac:dyDescent="0.3">
      <c r="A230">
        <v>52010</v>
      </c>
      <c r="B230" t="s">
        <v>64</v>
      </c>
      <c r="C230" t="s">
        <v>65</v>
      </c>
      <c r="D230" s="1">
        <v>44737</v>
      </c>
      <c r="E230">
        <f>MONTH(tblOrders[[#This Row],[Order Date]])</f>
        <v>6</v>
      </c>
      <c r="F230" t="str">
        <f>TEXT(tblOrders[[#This Row],[Order Date]],"mm-mmm")</f>
        <v>06-Jun</v>
      </c>
      <c r="G230" t="str">
        <f>"Q"&amp;ROUNDUP(MONTH(tblOrders[[#This Row],[Order Date]])/3,0)</f>
        <v>Q2</v>
      </c>
      <c r="H230">
        <f>YEAR(tblOrders[[#This Row],[Order Date]])</f>
        <v>2022</v>
      </c>
      <c r="I230" t="s">
        <v>16</v>
      </c>
      <c r="J230" t="s">
        <v>17</v>
      </c>
      <c r="K230" t="s">
        <v>28</v>
      </c>
      <c r="L230" t="s">
        <v>19</v>
      </c>
      <c r="M230">
        <v>82</v>
      </c>
      <c r="N230">
        <v>82</v>
      </c>
    </row>
    <row r="231" spans="1:14" x14ac:dyDescent="0.3">
      <c r="A231">
        <v>52011</v>
      </c>
      <c r="B231" t="s">
        <v>55</v>
      </c>
      <c r="C231" t="s">
        <v>56</v>
      </c>
      <c r="D231" s="1">
        <v>44738</v>
      </c>
      <c r="E231">
        <f>MONTH(tblOrders[[#This Row],[Order Date]])</f>
        <v>6</v>
      </c>
      <c r="F231" t="str">
        <f>TEXT(tblOrders[[#This Row],[Order Date]],"mm-mmm")</f>
        <v>06-Jun</v>
      </c>
      <c r="G231" t="str">
        <f>"Q"&amp;ROUNDUP(MONTH(tblOrders[[#This Row],[Order Date]])/3,0)</f>
        <v>Q2</v>
      </c>
      <c r="H231">
        <f>YEAR(tblOrders[[#This Row],[Order Date]])</f>
        <v>2022</v>
      </c>
      <c r="I231" t="s">
        <v>26</v>
      </c>
      <c r="J231" t="s">
        <v>27</v>
      </c>
      <c r="K231" t="s">
        <v>51</v>
      </c>
      <c r="L231" t="s">
        <v>19</v>
      </c>
      <c r="M231">
        <v>104</v>
      </c>
      <c r="N231">
        <v>104</v>
      </c>
    </row>
    <row r="232" spans="1:14" x14ac:dyDescent="0.3">
      <c r="A232">
        <v>52012</v>
      </c>
      <c r="B232" t="s">
        <v>70</v>
      </c>
      <c r="C232" t="s">
        <v>71</v>
      </c>
      <c r="D232" s="1">
        <v>44741</v>
      </c>
      <c r="E232">
        <f>MONTH(tblOrders[[#This Row],[Order Date]])</f>
        <v>6</v>
      </c>
      <c r="F232" t="str">
        <f>TEXT(tblOrders[[#This Row],[Order Date]],"mm-mmm")</f>
        <v>06-Jun</v>
      </c>
      <c r="G232" t="str">
        <f>"Q"&amp;ROUNDUP(MONTH(tblOrders[[#This Row],[Order Date]])/3,0)</f>
        <v>Q2</v>
      </c>
      <c r="H232">
        <f>YEAR(tblOrders[[#This Row],[Order Date]])</f>
        <v>2022</v>
      </c>
      <c r="I232" t="s">
        <v>22</v>
      </c>
      <c r="J232" t="s">
        <v>23</v>
      </c>
      <c r="K232" t="s">
        <v>51</v>
      </c>
      <c r="L232" t="s">
        <v>46</v>
      </c>
      <c r="M232">
        <v>54</v>
      </c>
      <c r="N232">
        <v>46</v>
      </c>
    </row>
    <row r="233" spans="1:14" x14ac:dyDescent="0.3">
      <c r="A233">
        <v>52013</v>
      </c>
      <c r="B233" t="s">
        <v>14</v>
      </c>
      <c r="C233" t="s">
        <v>15</v>
      </c>
      <c r="D233" s="1">
        <v>44741</v>
      </c>
      <c r="E233">
        <f>MONTH(tblOrders[[#This Row],[Order Date]])</f>
        <v>6</v>
      </c>
      <c r="F233" t="str">
        <f>TEXT(tblOrders[[#This Row],[Order Date]],"mm-mmm")</f>
        <v>06-Jun</v>
      </c>
      <c r="G233" t="str">
        <f>"Q"&amp;ROUNDUP(MONTH(tblOrders[[#This Row],[Order Date]])/3,0)</f>
        <v>Q2</v>
      </c>
      <c r="H233">
        <f>YEAR(tblOrders[[#This Row],[Order Date]])</f>
        <v>2022</v>
      </c>
      <c r="I233" t="s">
        <v>43</v>
      </c>
      <c r="J233" t="s">
        <v>44</v>
      </c>
      <c r="K233" t="s">
        <v>45</v>
      </c>
      <c r="L233" t="s">
        <v>46</v>
      </c>
      <c r="M233">
        <v>35</v>
      </c>
      <c r="N233">
        <v>30</v>
      </c>
    </row>
    <row r="234" spans="1:14" x14ac:dyDescent="0.3">
      <c r="A234">
        <v>52014</v>
      </c>
      <c r="B234" t="s">
        <v>64</v>
      </c>
      <c r="C234" t="s">
        <v>65</v>
      </c>
      <c r="D234" s="1">
        <v>44742</v>
      </c>
      <c r="E234">
        <f>MONTH(tblOrders[[#This Row],[Order Date]])</f>
        <v>6</v>
      </c>
      <c r="F234" t="str">
        <f>TEXT(tblOrders[[#This Row],[Order Date]],"mm-mmm")</f>
        <v>06-Jun</v>
      </c>
      <c r="G234" t="str">
        <f>"Q"&amp;ROUNDUP(MONTH(tblOrders[[#This Row],[Order Date]])/3,0)</f>
        <v>Q2</v>
      </c>
      <c r="H234">
        <f>YEAR(tblOrders[[#This Row],[Order Date]])</f>
        <v>2022</v>
      </c>
      <c r="I234" t="s">
        <v>35</v>
      </c>
      <c r="J234" t="s">
        <v>36</v>
      </c>
      <c r="K234" t="s">
        <v>51</v>
      </c>
      <c r="L234" t="s">
        <v>19</v>
      </c>
      <c r="M234">
        <v>143</v>
      </c>
      <c r="N234">
        <v>104</v>
      </c>
    </row>
    <row r="235" spans="1:14" x14ac:dyDescent="0.3">
      <c r="A235">
        <v>52015</v>
      </c>
      <c r="B235" t="s">
        <v>55</v>
      </c>
      <c r="C235" t="s">
        <v>56</v>
      </c>
      <c r="D235" s="1">
        <v>44742</v>
      </c>
      <c r="E235">
        <f>MONTH(tblOrders[[#This Row],[Order Date]])</f>
        <v>6</v>
      </c>
      <c r="F235" t="str">
        <f>TEXT(tblOrders[[#This Row],[Order Date]],"mm-mmm")</f>
        <v>06-Jun</v>
      </c>
      <c r="G235" t="str">
        <f>"Q"&amp;ROUNDUP(MONTH(tblOrders[[#This Row],[Order Date]])/3,0)</f>
        <v>Q2</v>
      </c>
      <c r="H235">
        <f>YEAR(tblOrders[[#This Row],[Order Date]])</f>
        <v>2022</v>
      </c>
      <c r="I235" t="s">
        <v>16</v>
      </c>
      <c r="J235" t="s">
        <v>17</v>
      </c>
      <c r="K235" t="s">
        <v>37</v>
      </c>
      <c r="L235" t="s">
        <v>46</v>
      </c>
      <c r="M235">
        <v>140</v>
      </c>
      <c r="N235">
        <v>140</v>
      </c>
    </row>
    <row r="236" spans="1:14" x14ac:dyDescent="0.3">
      <c r="A236">
        <v>52016</v>
      </c>
      <c r="B236" t="s">
        <v>24</v>
      </c>
      <c r="C236" t="s">
        <v>25</v>
      </c>
      <c r="D236" s="1">
        <v>44742</v>
      </c>
      <c r="E236">
        <f>MONTH(tblOrders[[#This Row],[Order Date]])</f>
        <v>6</v>
      </c>
      <c r="F236" t="str">
        <f>TEXT(tblOrders[[#This Row],[Order Date]],"mm-mmm")</f>
        <v>06-Jun</v>
      </c>
      <c r="G236" t="str">
        <f>"Q"&amp;ROUNDUP(MONTH(tblOrders[[#This Row],[Order Date]])/3,0)</f>
        <v>Q2</v>
      </c>
      <c r="H236">
        <f>YEAR(tblOrders[[#This Row],[Order Date]])</f>
        <v>2022</v>
      </c>
      <c r="I236" t="s">
        <v>47</v>
      </c>
      <c r="J236" t="s">
        <v>48</v>
      </c>
      <c r="K236" t="s">
        <v>54</v>
      </c>
      <c r="L236" t="s">
        <v>19</v>
      </c>
      <c r="M236">
        <v>54</v>
      </c>
      <c r="N236">
        <v>53</v>
      </c>
    </row>
    <row r="237" spans="1:14" x14ac:dyDescent="0.3">
      <c r="A237">
        <v>52017</v>
      </c>
      <c r="B237" t="s">
        <v>20</v>
      </c>
      <c r="C237" t="s">
        <v>21</v>
      </c>
      <c r="D237" s="1">
        <v>44742</v>
      </c>
      <c r="E237">
        <f>MONTH(tblOrders[[#This Row],[Order Date]])</f>
        <v>6</v>
      </c>
      <c r="F237" t="str">
        <f>TEXT(tblOrders[[#This Row],[Order Date]],"mm-mmm")</f>
        <v>06-Jun</v>
      </c>
      <c r="G237" t="str">
        <f>"Q"&amp;ROUNDUP(MONTH(tblOrders[[#This Row],[Order Date]])/3,0)</f>
        <v>Q2</v>
      </c>
      <c r="H237">
        <f>YEAR(tblOrders[[#This Row],[Order Date]])</f>
        <v>2022</v>
      </c>
      <c r="I237" t="s">
        <v>57</v>
      </c>
      <c r="J237" t="s">
        <v>58</v>
      </c>
      <c r="K237" t="s">
        <v>45</v>
      </c>
      <c r="L237" t="s">
        <v>19</v>
      </c>
      <c r="M237">
        <v>99</v>
      </c>
      <c r="N237">
        <v>83</v>
      </c>
    </row>
    <row r="238" spans="1:14" x14ac:dyDescent="0.3">
      <c r="A238">
        <v>52018</v>
      </c>
      <c r="B238" t="s">
        <v>49</v>
      </c>
      <c r="C238" t="s">
        <v>61</v>
      </c>
      <c r="D238" s="1">
        <v>44743</v>
      </c>
      <c r="E238">
        <f>MONTH(tblOrders[[#This Row],[Order Date]])</f>
        <v>7</v>
      </c>
      <c r="F238" t="str">
        <f>TEXT(tblOrders[[#This Row],[Order Date]],"mm-mmm")</f>
        <v>07-Jul</v>
      </c>
      <c r="G238" t="str">
        <f>"Q"&amp;ROUNDUP(MONTH(tblOrders[[#This Row],[Order Date]])/3,0)</f>
        <v>Q3</v>
      </c>
      <c r="H238">
        <f>YEAR(tblOrders[[#This Row],[Order Date]])</f>
        <v>2022</v>
      </c>
      <c r="I238" t="s">
        <v>57</v>
      </c>
      <c r="J238" t="s">
        <v>58</v>
      </c>
      <c r="K238" t="s">
        <v>51</v>
      </c>
      <c r="L238" t="s">
        <v>19</v>
      </c>
      <c r="M238">
        <v>47</v>
      </c>
      <c r="N238">
        <v>36</v>
      </c>
    </row>
    <row r="239" spans="1:14" x14ac:dyDescent="0.3">
      <c r="A239">
        <v>52019</v>
      </c>
      <c r="B239" t="s">
        <v>33</v>
      </c>
      <c r="C239" t="s">
        <v>34</v>
      </c>
      <c r="D239" s="1">
        <v>44743</v>
      </c>
      <c r="E239">
        <f>MONTH(tblOrders[[#This Row],[Order Date]])</f>
        <v>7</v>
      </c>
      <c r="F239" t="str">
        <f>TEXT(tblOrders[[#This Row],[Order Date]],"mm-mmm")</f>
        <v>07-Jul</v>
      </c>
      <c r="G239" t="str">
        <f>"Q"&amp;ROUNDUP(MONTH(tblOrders[[#This Row],[Order Date]])/3,0)</f>
        <v>Q3</v>
      </c>
      <c r="H239">
        <f>YEAR(tblOrders[[#This Row],[Order Date]])</f>
        <v>2022</v>
      </c>
      <c r="I239" t="s">
        <v>66</v>
      </c>
      <c r="J239" t="s">
        <v>67</v>
      </c>
      <c r="K239" t="s">
        <v>45</v>
      </c>
      <c r="L239" t="s">
        <v>19</v>
      </c>
      <c r="M239">
        <v>47</v>
      </c>
      <c r="N239">
        <v>38</v>
      </c>
    </row>
    <row r="240" spans="1:14" x14ac:dyDescent="0.3">
      <c r="A240">
        <v>52020</v>
      </c>
      <c r="B240" t="s">
        <v>64</v>
      </c>
      <c r="C240" t="s">
        <v>65</v>
      </c>
      <c r="D240" s="1">
        <v>44749</v>
      </c>
      <c r="E240">
        <f>MONTH(tblOrders[[#This Row],[Order Date]])</f>
        <v>7</v>
      </c>
      <c r="F240" t="str">
        <f>TEXT(tblOrders[[#This Row],[Order Date]],"mm-mmm")</f>
        <v>07-Jul</v>
      </c>
      <c r="G240" t="str">
        <f>"Q"&amp;ROUNDUP(MONTH(tblOrders[[#This Row],[Order Date]])/3,0)</f>
        <v>Q3</v>
      </c>
      <c r="H240">
        <f>YEAR(tblOrders[[#This Row],[Order Date]])</f>
        <v>2022</v>
      </c>
      <c r="I240" t="s">
        <v>26</v>
      </c>
      <c r="J240" t="s">
        <v>27</v>
      </c>
      <c r="K240" t="s">
        <v>51</v>
      </c>
      <c r="L240" t="s">
        <v>19</v>
      </c>
      <c r="M240">
        <v>102</v>
      </c>
      <c r="N240">
        <v>102</v>
      </c>
    </row>
    <row r="241" spans="1:14" x14ac:dyDescent="0.3">
      <c r="A241">
        <v>52021</v>
      </c>
      <c r="B241" t="s">
        <v>74</v>
      </c>
      <c r="C241" t="s">
        <v>75</v>
      </c>
      <c r="D241" s="1">
        <v>44749</v>
      </c>
      <c r="E241">
        <f>MONTH(tblOrders[[#This Row],[Order Date]])</f>
        <v>7</v>
      </c>
      <c r="F241" t="str">
        <f>TEXT(tblOrders[[#This Row],[Order Date]],"mm-mmm")</f>
        <v>07-Jul</v>
      </c>
      <c r="G241" t="str">
        <f>"Q"&amp;ROUNDUP(MONTH(tblOrders[[#This Row],[Order Date]])/3,0)</f>
        <v>Q3</v>
      </c>
      <c r="H241">
        <f>YEAR(tblOrders[[#This Row],[Order Date]])</f>
        <v>2022</v>
      </c>
      <c r="I241" t="s">
        <v>57</v>
      </c>
      <c r="J241" t="s">
        <v>58</v>
      </c>
      <c r="K241" t="s">
        <v>51</v>
      </c>
      <c r="L241" t="s">
        <v>19</v>
      </c>
      <c r="M241">
        <v>99</v>
      </c>
      <c r="N241">
        <v>69</v>
      </c>
    </row>
    <row r="242" spans="1:14" x14ac:dyDescent="0.3">
      <c r="A242">
        <v>52022</v>
      </c>
      <c r="B242" t="s">
        <v>74</v>
      </c>
      <c r="C242" t="s">
        <v>75</v>
      </c>
      <c r="D242" s="1">
        <v>44749</v>
      </c>
      <c r="E242">
        <f>MONTH(tblOrders[[#This Row],[Order Date]])</f>
        <v>7</v>
      </c>
      <c r="F242" t="str">
        <f>TEXT(tblOrders[[#This Row],[Order Date]],"mm-mmm")</f>
        <v>07-Jul</v>
      </c>
      <c r="G242" t="str">
        <f>"Q"&amp;ROUNDUP(MONTH(tblOrders[[#This Row],[Order Date]])/3,0)</f>
        <v>Q3</v>
      </c>
      <c r="H242">
        <f>YEAR(tblOrders[[#This Row],[Order Date]])</f>
        <v>2022</v>
      </c>
      <c r="I242" t="s">
        <v>47</v>
      </c>
      <c r="J242" t="s">
        <v>48</v>
      </c>
      <c r="K242" t="s">
        <v>51</v>
      </c>
      <c r="L242" t="s">
        <v>19</v>
      </c>
      <c r="M242">
        <v>66</v>
      </c>
      <c r="N242">
        <v>65</v>
      </c>
    </row>
    <row r="243" spans="1:14" x14ac:dyDescent="0.3">
      <c r="A243">
        <v>52023</v>
      </c>
      <c r="B243" t="s">
        <v>55</v>
      </c>
      <c r="C243" t="s">
        <v>56</v>
      </c>
      <c r="D243" s="1">
        <v>44750</v>
      </c>
      <c r="E243">
        <f>MONTH(tblOrders[[#This Row],[Order Date]])</f>
        <v>7</v>
      </c>
      <c r="F243" t="str">
        <f>TEXT(tblOrders[[#This Row],[Order Date]],"mm-mmm")</f>
        <v>07-Jul</v>
      </c>
      <c r="G243" t="str">
        <f>"Q"&amp;ROUNDUP(MONTH(tblOrders[[#This Row],[Order Date]])/3,0)</f>
        <v>Q3</v>
      </c>
      <c r="H243">
        <f>YEAR(tblOrders[[#This Row],[Order Date]])</f>
        <v>2022</v>
      </c>
      <c r="I243" t="s">
        <v>66</v>
      </c>
      <c r="J243" t="s">
        <v>67</v>
      </c>
      <c r="K243" t="s">
        <v>45</v>
      </c>
      <c r="L243" t="s">
        <v>19</v>
      </c>
      <c r="M243">
        <v>58</v>
      </c>
      <c r="N243">
        <v>53</v>
      </c>
    </row>
    <row r="244" spans="1:14" x14ac:dyDescent="0.3">
      <c r="A244">
        <v>52024</v>
      </c>
      <c r="B244" t="s">
        <v>33</v>
      </c>
      <c r="C244" t="s">
        <v>34</v>
      </c>
      <c r="D244" s="1">
        <v>44750</v>
      </c>
      <c r="E244">
        <f>MONTH(tblOrders[[#This Row],[Order Date]])</f>
        <v>7</v>
      </c>
      <c r="F244" t="str">
        <f>TEXT(tblOrders[[#This Row],[Order Date]],"mm-mmm")</f>
        <v>07-Jul</v>
      </c>
      <c r="G244" t="str">
        <f>"Q"&amp;ROUNDUP(MONTH(tblOrders[[#This Row],[Order Date]])/3,0)</f>
        <v>Q3</v>
      </c>
      <c r="H244">
        <f>YEAR(tblOrders[[#This Row],[Order Date]])</f>
        <v>2022</v>
      </c>
      <c r="I244" t="s">
        <v>31</v>
      </c>
      <c r="J244" t="s">
        <v>32</v>
      </c>
      <c r="K244" t="s">
        <v>18</v>
      </c>
      <c r="L244" t="s">
        <v>46</v>
      </c>
      <c r="M244">
        <v>38</v>
      </c>
      <c r="N244">
        <v>38</v>
      </c>
    </row>
    <row r="245" spans="1:14" x14ac:dyDescent="0.3">
      <c r="A245">
        <v>52025</v>
      </c>
      <c r="B245" t="s">
        <v>20</v>
      </c>
      <c r="C245" t="s">
        <v>21</v>
      </c>
      <c r="D245" s="1">
        <v>44751</v>
      </c>
      <c r="E245">
        <f>MONTH(tblOrders[[#This Row],[Order Date]])</f>
        <v>7</v>
      </c>
      <c r="F245" t="str">
        <f>TEXT(tblOrders[[#This Row],[Order Date]],"mm-mmm")</f>
        <v>07-Jul</v>
      </c>
      <c r="G245" t="str">
        <f>"Q"&amp;ROUNDUP(MONTH(tblOrders[[#This Row],[Order Date]])/3,0)</f>
        <v>Q3</v>
      </c>
      <c r="H245">
        <f>YEAR(tblOrders[[#This Row],[Order Date]])</f>
        <v>2022</v>
      </c>
      <c r="I245" t="s">
        <v>66</v>
      </c>
      <c r="J245" t="s">
        <v>67</v>
      </c>
      <c r="K245" t="s">
        <v>51</v>
      </c>
      <c r="L245" t="s">
        <v>40</v>
      </c>
      <c r="M245">
        <v>81</v>
      </c>
      <c r="N245">
        <v>59</v>
      </c>
    </row>
    <row r="246" spans="1:14" x14ac:dyDescent="0.3">
      <c r="A246">
        <v>52026</v>
      </c>
      <c r="B246" t="s">
        <v>41</v>
      </c>
      <c r="C246" t="s">
        <v>42</v>
      </c>
      <c r="D246" s="1">
        <v>44752</v>
      </c>
      <c r="E246">
        <f>MONTH(tblOrders[[#This Row],[Order Date]])</f>
        <v>7</v>
      </c>
      <c r="F246" t="str">
        <f>TEXT(tblOrders[[#This Row],[Order Date]],"mm-mmm")</f>
        <v>07-Jul</v>
      </c>
      <c r="G246" t="str">
        <f>"Q"&amp;ROUNDUP(MONTH(tblOrders[[#This Row],[Order Date]])/3,0)</f>
        <v>Q3</v>
      </c>
      <c r="H246">
        <f>YEAR(tblOrders[[#This Row],[Order Date]])</f>
        <v>2022</v>
      </c>
      <c r="I246" t="s">
        <v>57</v>
      </c>
      <c r="J246" t="s">
        <v>58</v>
      </c>
      <c r="K246" t="s">
        <v>37</v>
      </c>
      <c r="L246" t="s">
        <v>19</v>
      </c>
      <c r="M246">
        <v>110</v>
      </c>
      <c r="N246">
        <v>105</v>
      </c>
    </row>
    <row r="247" spans="1:14" x14ac:dyDescent="0.3">
      <c r="A247">
        <v>52027</v>
      </c>
      <c r="B247" t="s">
        <v>38</v>
      </c>
      <c r="C247" t="s">
        <v>39</v>
      </c>
      <c r="D247" s="1">
        <v>44755</v>
      </c>
      <c r="E247">
        <f>MONTH(tblOrders[[#This Row],[Order Date]])</f>
        <v>7</v>
      </c>
      <c r="F247" t="str">
        <f>TEXT(tblOrders[[#This Row],[Order Date]],"mm-mmm")</f>
        <v>07-Jul</v>
      </c>
      <c r="G247" t="str">
        <f>"Q"&amp;ROUNDUP(MONTH(tblOrders[[#This Row],[Order Date]])/3,0)</f>
        <v>Q3</v>
      </c>
      <c r="H247">
        <f>YEAR(tblOrders[[#This Row],[Order Date]])</f>
        <v>2022</v>
      </c>
      <c r="I247" t="s">
        <v>57</v>
      </c>
      <c r="J247" t="s">
        <v>58</v>
      </c>
      <c r="K247" t="s">
        <v>18</v>
      </c>
      <c r="L247" t="s">
        <v>19</v>
      </c>
      <c r="M247">
        <v>84</v>
      </c>
      <c r="N247">
        <v>65</v>
      </c>
    </row>
    <row r="248" spans="1:14" x14ac:dyDescent="0.3">
      <c r="A248">
        <v>52028</v>
      </c>
      <c r="B248" t="s">
        <v>24</v>
      </c>
      <c r="C248" t="s">
        <v>25</v>
      </c>
      <c r="D248" s="1">
        <v>44755</v>
      </c>
      <c r="E248">
        <f>MONTH(tblOrders[[#This Row],[Order Date]])</f>
        <v>7</v>
      </c>
      <c r="F248" t="str">
        <f>TEXT(tblOrders[[#This Row],[Order Date]],"mm-mmm")</f>
        <v>07-Jul</v>
      </c>
      <c r="G248" t="str">
        <f>"Q"&amp;ROUNDUP(MONTH(tblOrders[[#This Row],[Order Date]])/3,0)</f>
        <v>Q3</v>
      </c>
      <c r="H248">
        <f>YEAR(tblOrders[[#This Row],[Order Date]])</f>
        <v>2022</v>
      </c>
      <c r="I248" t="s">
        <v>31</v>
      </c>
      <c r="J248" t="s">
        <v>32</v>
      </c>
      <c r="K248" t="s">
        <v>51</v>
      </c>
      <c r="L248" t="s">
        <v>19</v>
      </c>
      <c r="M248">
        <v>34</v>
      </c>
      <c r="N248">
        <v>34</v>
      </c>
    </row>
    <row r="249" spans="1:14" x14ac:dyDescent="0.3">
      <c r="A249">
        <v>52029</v>
      </c>
      <c r="B249" t="s">
        <v>74</v>
      </c>
      <c r="C249" t="s">
        <v>75</v>
      </c>
      <c r="D249" s="1">
        <v>44756</v>
      </c>
      <c r="E249">
        <f>MONTH(tblOrders[[#This Row],[Order Date]])</f>
        <v>7</v>
      </c>
      <c r="F249" t="str">
        <f>TEXT(tblOrders[[#This Row],[Order Date]],"mm-mmm")</f>
        <v>07-Jul</v>
      </c>
      <c r="G249" t="str">
        <f>"Q"&amp;ROUNDUP(MONTH(tblOrders[[#This Row],[Order Date]])/3,0)</f>
        <v>Q3</v>
      </c>
      <c r="H249">
        <f>YEAR(tblOrders[[#This Row],[Order Date]])</f>
        <v>2022</v>
      </c>
      <c r="I249" t="s">
        <v>35</v>
      </c>
      <c r="J249" t="s">
        <v>36</v>
      </c>
      <c r="K249" t="s">
        <v>28</v>
      </c>
      <c r="L249" t="s">
        <v>19</v>
      </c>
      <c r="M249">
        <v>118</v>
      </c>
      <c r="N249">
        <v>104</v>
      </c>
    </row>
    <row r="250" spans="1:14" x14ac:dyDescent="0.3">
      <c r="A250">
        <v>52030</v>
      </c>
      <c r="B250" t="s">
        <v>33</v>
      </c>
      <c r="C250" t="s">
        <v>34</v>
      </c>
      <c r="D250" s="1">
        <v>44757</v>
      </c>
      <c r="E250">
        <f>MONTH(tblOrders[[#This Row],[Order Date]])</f>
        <v>7</v>
      </c>
      <c r="F250" t="str">
        <f>TEXT(tblOrders[[#This Row],[Order Date]],"mm-mmm")</f>
        <v>07-Jul</v>
      </c>
      <c r="G250" t="str">
        <f>"Q"&amp;ROUNDUP(MONTH(tblOrders[[#This Row],[Order Date]])/3,0)</f>
        <v>Q3</v>
      </c>
      <c r="H250">
        <f>YEAR(tblOrders[[#This Row],[Order Date]])</f>
        <v>2022</v>
      </c>
      <c r="I250" t="s">
        <v>47</v>
      </c>
      <c r="J250" t="s">
        <v>48</v>
      </c>
      <c r="K250" t="s">
        <v>28</v>
      </c>
      <c r="L250" t="s">
        <v>19</v>
      </c>
      <c r="M250">
        <v>144</v>
      </c>
      <c r="N250">
        <v>125</v>
      </c>
    </row>
    <row r="251" spans="1:14" x14ac:dyDescent="0.3">
      <c r="A251">
        <v>52031</v>
      </c>
      <c r="B251" t="s">
        <v>38</v>
      </c>
      <c r="C251" t="s">
        <v>39</v>
      </c>
      <c r="D251" s="1">
        <v>44757</v>
      </c>
      <c r="E251">
        <f>MONTH(tblOrders[[#This Row],[Order Date]])</f>
        <v>7</v>
      </c>
      <c r="F251" t="str">
        <f>TEXT(tblOrders[[#This Row],[Order Date]],"mm-mmm")</f>
        <v>07-Jul</v>
      </c>
      <c r="G251" t="str">
        <f>"Q"&amp;ROUNDUP(MONTH(tblOrders[[#This Row],[Order Date]])/3,0)</f>
        <v>Q3</v>
      </c>
      <c r="H251">
        <f>YEAR(tblOrders[[#This Row],[Order Date]])</f>
        <v>2022</v>
      </c>
      <c r="I251" t="s">
        <v>16</v>
      </c>
      <c r="J251" t="s">
        <v>17</v>
      </c>
      <c r="K251" t="s">
        <v>54</v>
      </c>
      <c r="L251" t="s">
        <v>19</v>
      </c>
      <c r="M251">
        <v>115</v>
      </c>
      <c r="N251">
        <v>115</v>
      </c>
    </row>
    <row r="252" spans="1:14" x14ac:dyDescent="0.3">
      <c r="A252">
        <v>52032</v>
      </c>
      <c r="B252" t="s">
        <v>33</v>
      </c>
      <c r="C252" t="s">
        <v>34</v>
      </c>
      <c r="D252" s="1">
        <v>44758</v>
      </c>
      <c r="E252">
        <f>MONTH(tblOrders[[#This Row],[Order Date]])</f>
        <v>7</v>
      </c>
      <c r="F252" t="str">
        <f>TEXT(tblOrders[[#This Row],[Order Date]],"mm-mmm")</f>
        <v>07-Jul</v>
      </c>
      <c r="G252" t="str">
        <f>"Q"&amp;ROUNDUP(MONTH(tblOrders[[#This Row],[Order Date]])/3,0)</f>
        <v>Q3</v>
      </c>
      <c r="H252">
        <f>YEAR(tblOrders[[#This Row],[Order Date]])</f>
        <v>2022</v>
      </c>
      <c r="I252" t="s">
        <v>66</v>
      </c>
      <c r="J252" t="s">
        <v>67</v>
      </c>
      <c r="K252" t="s">
        <v>28</v>
      </c>
      <c r="L252" t="s">
        <v>19</v>
      </c>
      <c r="M252">
        <v>88</v>
      </c>
      <c r="N252">
        <v>74</v>
      </c>
    </row>
    <row r="253" spans="1:14" x14ac:dyDescent="0.3">
      <c r="A253">
        <v>52033</v>
      </c>
      <c r="B253" t="s">
        <v>49</v>
      </c>
      <c r="C253" t="s">
        <v>50</v>
      </c>
      <c r="D253" s="1">
        <v>44758</v>
      </c>
      <c r="E253">
        <f>MONTH(tblOrders[[#This Row],[Order Date]])</f>
        <v>7</v>
      </c>
      <c r="F253" t="str">
        <f>TEXT(tblOrders[[#This Row],[Order Date]],"mm-mmm")</f>
        <v>07-Jul</v>
      </c>
      <c r="G253" t="str">
        <f>"Q"&amp;ROUNDUP(MONTH(tblOrders[[#This Row],[Order Date]])/3,0)</f>
        <v>Q3</v>
      </c>
      <c r="H253">
        <f>YEAR(tblOrders[[#This Row],[Order Date]])</f>
        <v>2022</v>
      </c>
      <c r="I253" t="s">
        <v>47</v>
      </c>
      <c r="J253" t="s">
        <v>48</v>
      </c>
      <c r="K253" t="s">
        <v>18</v>
      </c>
      <c r="L253" t="s">
        <v>40</v>
      </c>
      <c r="M253">
        <v>21</v>
      </c>
      <c r="N253">
        <v>15</v>
      </c>
    </row>
    <row r="254" spans="1:14" x14ac:dyDescent="0.3">
      <c r="A254">
        <v>52034</v>
      </c>
      <c r="B254" t="s">
        <v>33</v>
      </c>
      <c r="C254" t="s">
        <v>34</v>
      </c>
      <c r="D254" s="1">
        <v>44759</v>
      </c>
      <c r="E254">
        <f>MONTH(tblOrders[[#This Row],[Order Date]])</f>
        <v>7</v>
      </c>
      <c r="F254" t="str">
        <f>TEXT(tblOrders[[#This Row],[Order Date]],"mm-mmm")</f>
        <v>07-Jul</v>
      </c>
      <c r="G254" t="str">
        <f>"Q"&amp;ROUNDUP(MONTH(tblOrders[[#This Row],[Order Date]])/3,0)</f>
        <v>Q3</v>
      </c>
      <c r="H254">
        <f>YEAR(tblOrders[[#This Row],[Order Date]])</f>
        <v>2022</v>
      </c>
      <c r="I254" t="s">
        <v>47</v>
      </c>
      <c r="J254" t="s">
        <v>48</v>
      </c>
      <c r="K254" t="s">
        <v>54</v>
      </c>
      <c r="L254" t="s">
        <v>46</v>
      </c>
      <c r="M254">
        <v>123</v>
      </c>
      <c r="N254">
        <v>86</v>
      </c>
    </row>
    <row r="255" spans="1:14" x14ac:dyDescent="0.3">
      <c r="A255">
        <v>52035</v>
      </c>
      <c r="B255" t="s">
        <v>72</v>
      </c>
      <c r="C255" t="s">
        <v>73</v>
      </c>
      <c r="D255" s="1">
        <v>44760</v>
      </c>
      <c r="E255">
        <f>MONTH(tblOrders[[#This Row],[Order Date]])</f>
        <v>7</v>
      </c>
      <c r="F255" t="str">
        <f>TEXT(tblOrders[[#This Row],[Order Date]],"mm-mmm")</f>
        <v>07-Jul</v>
      </c>
      <c r="G255" t="str">
        <f>"Q"&amp;ROUNDUP(MONTH(tblOrders[[#This Row],[Order Date]])/3,0)</f>
        <v>Q3</v>
      </c>
      <c r="H255">
        <f>YEAR(tblOrders[[#This Row],[Order Date]])</f>
        <v>2022</v>
      </c>
      <c r="I255" t="s">
        <v>47</v>
      </c>
      <c r="J255" t="s">
        <v>48</v>
      </c>
      <c r="K255" t="s">
        <v>28</v>
      </c>
      <c r="L255" t="s">
        <v>19</v>
      </c>
      <c r="M255">
        <v>136</v>
      </c>
      <c r="N255">
        <v>112</v>
      </c>
    </row>
    <row r="256" spans="1:14" x14ac:dyDescent="0.3">
      <c r="A256">
        <v>52036</v>
      </c>
      <c r="B256" t="s">
        <v>20</v>
      </c>
      <c r="C256" t="s">
        <v>21</v>
      </c>
      <c r="D256" s="1">
        <v>44761</v>
      </c>
      <c r="E256">
        <f>MONTH(tblOrders[[#This Row],[Order Date]])</f>
        <v>7</v>
      </c>
      <c r="F256" t="str">
        <f>TEXT(tblOrders[[#This Row],[Order Date]],"mm-mmm")</f>
        <v>07-Jul</v>
      </c>
      <c r="G256" t="str">
        <f>"Q"&amp;ROUNDUP(MONTH(tblOrders[[#This Row],[Order Date]])/3,0)</f>
        <v>Q3</v>
      </c>
      <c r="H256">
        <f>YEAR(tblOrders[[#This Row],[Order Date]])</f>
        <v>2022</v>
      </c>
      <c r="I256" t="s">
        <v>43</v>
      </c>
      <c r="J256" t="s">
        <v>44</v>
      </c>
      <c r="K256" t="s">
        <v>18</v>
      </c>
      <c r="L256" t="s">
        <v>46</v>
      </c>
      <c r="M256">
        <v>82</v>
      </c>
      <c r="N256">
        <v>79</v>
      </c>
    </row>
    <row r="257" spans="1:14" x14ac:dyDescent="0.3">
      <c r="A257">
        <v>52037</v>
      </c>
      <c r="B257" t="s">
        <v>33</v>
      </c>
      <c r="C257" t="s">
        <v>34</v>
      </c>
      <c r="D257" s="1">
        <v>44763</v>
      </c>
      <c r="E257">
        <f>MONTH(tblOrders[[#This Row],[Order Date]])</f>
        <v>7</v>
      </c>
      <c r="F257" t="str">
        <f>TEXT(tblOrders[[#This Row],[Order Date]],"mm-mmm")</f>
        <v>07-Jul</v>
      </c>
      <c r="G257" t="str">
        <f>"Q"&amp;ROUNDUP(MONTH(tblOrders[[#This Row],[Order Date]])/3,0)</f>
        <v>Q3</v>
      </c>
      <c r="H257">
        <f>YEAR(tblOrders[[#This Row],[Order Date]])</f>
        <v>2022</v>
      </c>
      <c r="I257" t="s">
        <v>31</v>
      </c>
      <c r="J257" t="s">
        <v>32</v>
      </c>
      <c r="K257" t="s">
        <v>28</v>
      </c>
      <c r="L257" t="s">
        <v>19</v>
      </c>
      <c r="M257">
        <v>120</v>
      </c>
      <c r="N257">
        <v>120</v>
      </c>
    </row>
    <row r="258" spans="1:14" x14ac:dyDescent="0.3">
      <c r="A258">
        <v>52038</v>
      </c>
      <c r="B258" t="s">
        <v>72</v>
      </c>
      <c r="C258" t="s">
        <v>73</v>
      </c>
      <c r="D258" s="1">
        <v>44763</v>
      </c>
      <c r="E258">
        <f>MONTH(tblOrders[[#This Row],[Order Date]])</f>
        <v>7</v>
      </c>
      <c r="F258" t="str">
        <f>TEXT(tblOrders[[#This Row],[Order Date]],"mm-mmm")</f>
        <v>07-Jul</v>
      </c>
      <c r="G258" t="str">
        <f>"Q"&amp;ROUNDUP(MONTH(tblOrders[[#This Row],[Order Date]])/3,0)</f>
        <v>Q3</v>
      </c>
      <c r="H258">
        <f>YEAR(tblOrders[[#This Row],[Order Date]])</f>
        <v>2022</v>
      </c>
      <c r="I258" t="s">
        <v>62</v>
      </c>
      <c r="J258" t="s">
        <v>63</v>
      </c>
      <c r="K258" t="s">
        <v>28</v>
      </c>
      <c r="L258" t="s">
        <v>46</v>
      </c>
      <c r="M258">
        <v>130</v>
      </c>
      <c r="N258">
        <v>101</v>
      </c>
    </row>
    <row r="259" spans="1:14" x14ac:dyDescent="0.3">
      <c r="A259">
        <v>52039</v>
      </c>
      <c r="B259" t="s">
        <v>41</v>
      </c>
      <c r="C259" t="s">
        <v>42</v>
      </c>
      <c r="D259" s="1">
        <v>44764</v>
      </c>
      <c r="E259">
        <f>MONTH(tblOrders[[#This Row],[Order Date]])</f>
        <v>7</v>
      </c>
      <c r="F259" t="str">
        <f>TEXT(tblOrders[[#This Row],[Order Date]],"mm-mmm")</f>
        <v>07-Jul</v>
      </c>
      <c r="G259" t="str">
        <f>"Q"&amp;ROUNDUP(MONTH(tblOrders[[#This Row],[Order Date]])/3,0)</f>
        <v>Q3</v>
      </c>
      <c r="H259">
        <f>YEAR(tblOrders[[#This Row],[Order Date]])</f>
        <v>2022</v>
      </c>
      <c r="I259" t="s">
        <v>26</v>
      </c>
      <c r="J259" t="s">
        <v>27</v>
      </c>
      <c r="K259" t="s">
        <v>37</v>
      </c>
      <c r="L259" t="s">
        <v>46</v>
      </c>
      <c r="M259">
        <v>116</v>
      </c>
      <c r="N259">
        <v>116</v>
      </c>
    </row>
    <row r="260" spans="1:14" x14ac:dyDescent="0.3">
      <c r="A260">
        <v>52040</v>
      </c>
      <c r="B260" t="s">
        <v>70</v>
      </c>
      <c r="C260" t="s">
        <v>71</v>
      </c>
      <c r="D260" s="1">
        <v>44764</v>
      </c>
      <c r="E260">
        <f>MONTH(tblOrders[[#This Row],[Order Date]])</f>
        <v>7</v>
      </c>
      <c r="F260" t="str">
        <f>TEXT(tblOrders[[#This Row],[Order Date]],"mm-mmm")</f>
        <v>07-Jul</v>
      </c>
      <c r="G260" t="str">
        <f>"Q"&amp;ROUNDUP(MONTH(tblOrders[[#This Row],[Order Date]])/3,0)</f>
        <v>Q3</v>
      </c>
      <c r="H260">
        <f>YEAR(tblOrders[[#This Row],[Order Date]])</f>
        <v>2022</v>
      </c>
      <c r="I260" t="s">
        <v>26</v>
      </c>
      <c r="J260" t="s">
        <v>27</v>
      </c>
      <c r="K260" t="s">
        <v>51</v>
      </c>
      <c r="L260" t="s">
        <v>46</v>
      </c>
      <c r="M260">
        <v>67</v>
      </c>
      <c r="N260">
        <v>67</v>
      </c>
    </row>
    <row r="261" spans="1:14" x14ac:dyDescent="0.3">
      <c r="A261">
        <v>52041</v>
      </c>
      <c r="B261" t="s">
        <v>59</v>
      </c>
      <c r="C261" t="s">
        <v>60</v>
      </c>
      <c r="D261" s="1">
        <v>44765</v>
      </c>
      <c r="E261">
        <f>MONTH(tblOrders[[#This Row],[Order Date]])</f>
        <v>7</v>
      </c>
      <c r="F261" t="str">
        <f>TEXT(tblOrders[[#This Row],[Order Date]],"mm-mmm")</f>
        <v>07-Jul</v>
      </c>
      <c r="G261" t="str">
        <f>"Q"&amp;ROUNDUP(MONTH(tblOrders[[#This Row],[Order Date]])/3,0)</f>
        <v>Q3</v>
      </c>
      <c r="H261">
        <f>YEAR(tblOrders[[#This Row],[Order Date]])</f>
        <v>2022</v>
      </c>
      <c r="I261" t="s">
        <v>43</v>
      </c>
      <c r="J261" t="s">
        <v>44</v>
      </c>
      <c r="K261" t="s">
        <v>28</v>
      </c>
      <c r="L261" t="s">
        <v>46</v>
      </c>
      <c r="M261">
        <v>108</v>
      </c>
      <c r="N261">
        <v>94</v>
      </c>
    </row>
    <row r="262" spans="1:14" x14ac:dyDescent="0.3">
      <c r="A262">
        <v>52042</v>
      </c>
      <c r="B262" t="s">
        <v>72</v>
      </c>
      <c r="C262" t="s">
        <v>73</v>
      </c>
      <c r="D262" s="1">
        <v>44765</v>
      </c>
      <c r="E262">
        <f>MONTH(tblOrders[[#This Row],[Order Date]])</f>
        <v>7</v>
      </c>
      <c r="F262" t="str">
        <f>TEXT(tblOrders[[#This Row],[Order Date]],"mm-mmm")</f>
        <v>07-Jul</v>
      </c>
      <c r="G262" t="str">
        <f>"Q"&amp;ROUNDUP(MONTH(tblOrders[[#This Row],[Order Date]])/3,0)</f>
        <v>Q3</v>
      </c>
      <c r="H262">
        <f>YEAR(tblOrders[[#This Row],[Order Date]])</f>
        <v>2022</v>
      </c>
      <c r="I262" t="s">
        <v>43</v>
      </c>
      <c r="J262" t="s">
        <v>44</v>
      </c>
      <c r="K262" t="s">
        <v>37</v>
      </c>
      <c r="L262" t="s">
        <v>46</v>
      </c>
      <c r="M262">
        <v>28</v>
      </c>
      <c r="N262">
        <v>24</v>
      </c>
    </row>
    <row r="263" spans="1:14" x14ac:dyDescent="0.3">
      <c r="A263">
        <v>52043</v>
      </c>
      <c r="B263" t="s">
        <v>52</v>
      </c>
      <c r="C263" t="s">
        <v>53</v>
      </c>
      <c r="D263" s="1">
        <v>44766</v>
      </c>
      <c r="E263">
        <f>MONTH(tblOrders[[#This Row],[Order Date]])</f>
        <v>7</v>
      </c>
      <c r="F263" t="str">
        <f>TEXT(tblOrders[[#This Row],[Order Date]],"mm-mmm")</f>
        <v>07-Jul</v>
      </c>
      <c r="G263" t="str">
        <f>"Q"&amp;ROUNDUP(MONTH(tblOrders[[#This Row],[Order Date]])/3,0)</f>
        <v>Q3</v>
      </c>
      <c r="H263">
        <f>YEAR(tblOrders[[#This Row],[Order Date]])</f>
        <v>2022</v>
      </c>
      <c r="I263" t="s">
        <v>16</v>
      </c>
      <c r="J263" t="s">
        <v>17</v>
      </c>
      <c r="K263" t="s">
        <v>37</v>
      </c>
      <c r="L263" t="s">
        <v>19</v>
      </c>
      <c r="M263">
        <v>90</v>
      </c>
      <c r="N263">
        <v>90</v>
      </c>
    </row>
    <row r="264" spans="1:14" x14ac:dyDescent="0.3">
      <c r="A264">
        <v>52044</v>
      </c>
      <c r="B264" t="s">
        <v>20</v>
      </c>
      <c r="C264" t="s">
        <v>21</v>
      </c>
      <c r="D264" s="1">
        <v>44767</v>
      </c>
      <c r="E264">
        <f>MONTH(tblOrders[[#This Row],[Order Date]])</f>
        <v>7</v>
      </c>
      <c r="F264" t="str">
        <f>TEXT(tblOrders[[#This Row],[Order Date]],"mm-mmm")</f>
        <v>07-Jul</v>
      </c>
      <c r="G264" t="str">
        <f>"Q"&amp;ROUNDUP(MONTH(tblOrders[[#This Row],[Order Date]])/3,0)</f>
        <v>Q3</v>
      </c>
      <c r="H264">
        <f>YEAR(tblOrders[[#This Row],[Order Date]])</f>
        <v>2022</v>
      </c>
      <c r="I264" t="s">
        <v>31</v>
      </c>
      <c r="J264" t="s">
        <v>32</v>
      </c>
      <c r="K264" t="s">
        <v>18</v>
      </c>
      <c r="L264" t="s">
        <v>19</v>
      </c>
      <c r="M264">
        <v>111</v>
      </c>
      <c r="N264">
        <v>111</v>
      </c>
    </row>
    <row r="265" spans="1:14" x14ac:dyDescent="0.3">
      <c r="A265">
        <v>52045</v>
      </c>
      <c r="B265" t="s">
        <v>64</v>
      </c>
      <c r="C265" t="s">
        <v>65</v>
      </c>
      <c r="D265" s="1">
        <v>44767</v>
      </c>
      <c r="E265">
        <f>MONTH(tblOrders[[#This Row],[Order Date]])</f>
        <v>7</v>
      </c>
      <c r="F265" t="str">
        <f>TEXT(tblOrders[[#This Row],[Order Date]],"mm-mmm")</f>
        <v>07-Jul</v>
      </c>
      <c r="G265" t="str">
        <f>"Q"&amp;ROUNDUP(MONTH(tblOrders[[#This Row],[Order Date]])/3,0)</f>
        <v>Q3</v>
      </c>
      <c r="H265">
        <f>YEAR(tblOrders[[#This Row],[Order Date]])</f>
        <v>2022</v>
      </c>
      <c r="I265" t="s">
        <v>57</v>
      </c>
      <c r="J265" t="s">
        <v>58</v>
      </c>
      <c r="K265" t="s">
        <v>37</v>
      </c>
      <c r="L265" t="s">
        <v>19</v>
      </c>
      <c r="M265">
        <v>110</v>
      </c>
      <c r="N265">
        <v>75</v>
      </c>
    </row>
    <row r="266" spans="1:14" x14ac:dyDescent="0.3">
      <c r="A266">
        <v>52046</v>
      </c>
      <c r="B266" t="s">
        <v>70</v>
      </c>
      <c r="C266" t="s">
        <v>76</v>
      </c>
      <c r="D266" s="1">
        <v>44767</v>
      </c>
      <c r="E266">
        <f>MONTH(tblOrders[[#This Row],[Order Date]])</f>
        <v>7</v>
      </c>
      <c r="F266" t="str">
        <f>TEXT(tblOrders[[#This Row],[Order Date]],"mm-mmm")</f>
        <v>07-Jul</v>
      </c>
      <c r="G266" t="str">
        <f>"Q"&amp;ROUNDUP(MONTH(tblOrders[[#This Row],[Order Date]])/3,0)</f>
        <v>Q3</v>
      </c>
      <c r="H266">
        <f>YEAR(tblOrders[[#This Row],[Order Date]])</f>
        <v>2022</v>
      </c>
      <c r="I266" t="s">
        <v>31</v>
      </c>
      <c r="J266" t="s">
        <v>32</v>
      </c>
      <c r="K266" t="s">
        <v>51</v>
      </c>
      <c r="L266" t="s">
        <v>19</v>
      </c>
      <c r="M266">
        <v>118</v>
      </c>
      <c r="N266">
        <v>118</v>
      </c>
    </row>
    <row r="267" spans="1:14" x14ac:dyDescent="0.3">
      <c r="A267">
        <v>52047</v>
      </c>
      <c r="B267" t="s">
        <v>41</v>
      </c>
      <c r="C267" t="s">
        <v>42</v>
      </c>
      <c r="D267" s="1">
        <v>44767</v>
      </c>
      <c r="E267">
        <f>MONTH(tblOrders[[#This Row],[Order Date]])</f>
        <v>7</v>
      </c>
      <c r="F267" t="str">
        <f>TEXT(tblOrders[[#This Row],[Order Date]],"mm-mmm")</f>
        <v>07-Jul</v>
      </c>
      <c r="G267" t="str">
        <f>"Q"&amp;ROUNDUP(MONTH(tblOrders[[#This Row],[Order Date]])/3,0)</f>
        <v>Q3</v>
      </c>
      <c r="H267">
        <f>YEAR(tblOrders[[#This Row],[Order Date]])</f>
        <v>2022</v>
      </c>
      <c r="I267" t="s">
        <v>68</v>
      </c>
      <c r="J267" t="s">
        <v>69</v>
      </c>
      <c r="K267" t="s">
        <v>18</v>
      </c>
      <c r="L267" t="s">
        <v>46</v>
      </c>
      <c r="M267">
        <v>137</v>
      </c>
      <c r="N267">
        <v>137</v>
      </c>
    </row>
    <row r="268" spans="1:14" x14ac:dyDescent="0.3">
      <c r="A268">
        <v>52048</v>
      </c>
      <c r="B268" t="s">
        <v>29</v>
      </c>
      <c r="C268" t="s">
        <v>77</v>
      </c>
      <c r="D268" s="1">
        <v>44767</v>
      </c>
      <c r="E268">
        <f>MONTH(tblOrders[[#This Row],[Order Date]])</f>
        <v>7</v>
      </c>
      <c r="F268" t="str">
        <f>TEXT(tblOrders[[#This Row],[Order Date]],"mm-mmm")</f>
        <v>07-Jul</v>
      </c>
      <c r="G268" t="str">
        <f>"Q"&amp;ROUNDUP(MONTH(tblOrders[[#This Row],[Order Date]])/3,0)</f>
        <v>Q3</v>
      </c>
      <c r="H268">
        <f>YEAR(tblOrders[[#This Row],[Order Date]])</f>
        <v>2022</v>
      </c>
      <c r="I268" t="s">
        <v>47</v>
      </c>
      <c r="J268" t="s">
        <v>48</v>
      </c>
      <c r="K268" t="s">
        <v>28</v>
      </c>
      <c r="L268" t="s">
        <v>40</v>
      </c>
      <c r="M268">
        <v>70</v>
      </c>
      <c r="N268">
        <v>53</v>
      </c>
    </row>
    <row r="269" spans="1:14" x14ac:dyDescent="0.3">
      <c r="A269">
        <v>52049</v>
      </c>
      <c r="B269" t="s">
        <v>55</v>
      </c>
      <c r="C269" t="s">
        <v>56</v>
      </c>
      <c r="D269" s="1">
        <v>44768</v>
      </c>
      <c r="E269">
        <f>MONTH(tblOrders[[#This Row],[Order Date]])</f>
        <v>7</v>
      </c>
      <c r="F269" t="str">
        <f>TEXT(tblOrders[[#This Row],[Order Date]],"mm-mmm")</f>
        <v>07-Jul</v>
      </c>
      <c r="G269" t="str">
        <f>"Q"&amp;ROUNDUP(MONTH(tblOrders[[#This Row],[Order Date]])/3,0)</f>
        <v>Q3</v>
      </c>
      <c r="H269">
        <f>YEAR(tblOrders[[#This Row],[Order Date]])</f>
        <v>2022</v>
      </c>
      <c r="I269" t="s">
        <v>68</v>
      </c>
      <c r="J269" t="s">
        <v>69</v>
      </c>
      <c r="K269" t="s">
        <v>18</v>
      </c>
      <c r="L269" t="s">
        <v>19</v>
      </c>
      <c r="M269">
        <v>102</v>
      </c>
      <c r="N269">
        <v>102</v>
      </c>
    </row>
    <row r="270" spans="1:14" x14ac:dyDescent="0.3">
      <c r="A270">
        <v>52050</v>
      </c>
      <c r="B270" t="s">
        <v>59</v>
      </c>
      <c r="C270" t="s">
        <v>60</v>
      </c>
      <c r="D270" s="1">
        <v>44768</v>
      </c>
      <c r="E270">
        <f>MONTH(tblOrders[[#This Row],[Order Date]])</f>
        <v>7</v>
      </c>
      <c r="F270" t="str">
        <f>TEXT(tblOrders[[#This Row],[Order Date]],"mm-mmm")</f>
        <v>07-Jul</v>
      </c>
      <c r="G270" t="str">
        <f>"Q"&amp;ROUNDUP(MONTH(tblOrders[[#This Row],[Order Date]])/3,0)</f>
        <v>Q3</v>
      </c>
      <c r="H270">
        <f>YEAR(tblOrders[[#This Row],[Order Date]])</f>
        <v>2022</v>
      </c>
      <c r="I270" t="s">
        <v>26</v>
      </c>
      <c r="J270" t="s">
        <v>27</v>
      </c>
      <c r="K270" t="s">
        <v>28</v>
      </c>
      <c r="L270" t="s">
        <v>19</v>
      </c>
      <c r="M270">
        <v>137</v>
      </c>
      <c r="N270">
        <v>137</v>
      </c>
    </row>
    <row r="271" spans="1:14" x14ac:dyDescent="0.3">
      <c r="A271">
        <v>52051</v>
      </c>
      <c r="B271" t="s">
        <v>52</v>
      </c>
      <c r="C271" t="s">
        <v>53</v>
      </c>
      <c r="D271" s="1">
        <v>44768</v>
      </c>
      <c r="E271">
        <f>MONTH(tblOrders[[#This Row],[Order Date]])</f>
        <v>7</v>
      </c>
      <c r="F271" t="str">
        <f>TEXT(tblOrders[[#This Row],[Order Date]],"mm-mmm")</f>
        <v>07-Jul</v>
      </c>
      <c r="G271" t="str">
        <f>"Q"&amp;ROUNDUP(MONTH(tblOrders[[#This Row],[Order Date]])/3,0)</f>
        <v>Q3</v>
      </c>
      <c r="H271">
        <f>YEAR(tblOrders[[#This Row],[Order Date]])</f>
        <v>2022</v>
      </c>
      <c r="I271" t="s">
        <v>35</v>
      </c>
      <c r="J271" t="s">
        <v>36</v>
      </c>
      <c r="K271" t="s">
        <v>37</v>
      </c>
      <c r="L271" t="s">
        <v>19</v>
      </c>
      <c r="M271">
        <v>91</v>
      </c>
      <c r="N271">
        <v>84</v>
      </c>
    </row>
    <row r="272" spans="1:14" x14ac:dyDescent="0.3">
      <c r="A272">
        <v>52052</v>
      </c>
      <c r="B272" t="s">
        <v>52</v>
      </c>
      <c r="C272" t="s">
        <v>53</v>
      </c>
      <c r="D272" s="1">
        <v>44769</v>
      </c>
      <c r="E272">
        <f>MONTH(tblOrders[[#This Row],[Order Date]])</f>
        <v>7</v>
      </c>
      <c r="F272" t="str">
        <f>TEXT(tblOrders[[#This Row],[Order Date]],"mm-mmm")</f>
        <v>07-Jul</v>
      </c>
      <c r="G272" t="str">
        <f>"Q"&amp;ROUNDUP(MONTH(tblOrders[[#This Row],[Order Date]])/3,0)</f>
        <v>Q3</v>
      </c>
      <c r="H272">
        <f>YEAR(tblOrders[[#This Row],[Order Date]])</f>
        <v>2022</v>
      </c>
      <c r="I272" t="s">
        <v>57</v>
      </c>
      <c r="J272" t="s">
        <v>58</v>
      </c>
      <c r="K272" t="s">
        <v>51</v>
      </c>
      <c r="L272" t="s">
        <v>19</v>
      </c>
      <c r="M272">
        <v>102</v>
      </c>
      <c r="N272">
        <v>80</v>
      </c>
    </row>
    <row r="273" spans="1:14" x14ac:dyDescent="0.3">
      <c r="A273">
        <v>52053</v>
      </c>
      <c r="B273" t="s">
        <v>14</v>
      </c>
      <c r="C273" t="s">
        <v>15</v>
      </c>
      <c r="D273" s="1">
        <v>44769</v>
      </c>
      <c r="E273">
        <f>MONTH(tblOrders[[#This Row],[Order Date]])</f>
        <v>7</v>
      </c>
      <c r="F273" t="str">
        <f>TEXT(tblOrders[[#This Row],[Order Date]],"mm-mmm")</f>
        <v>07-Jul</v>
      </c>
      <c r="G273" t="str">
        <f>"Q"&amp;ROUNDUP(MONTH(tblOrders[[#This Row],[Order Date]])/3,0)</f>
        <v>Q3</v>
      </c>
      <c r="H273">
        <f>YEAR(tblOrders[[#This Row],[Order Date]])</f>
        <v>2022</v>
      </c>
      <c r="I273" t="s">
        <v>66</v>
      </c>
      <c r="J273" t="s">
        <v>67</v>
      </c>
      <c r="K273" t="s">
        <v>28</v>
      </c>
      <c r="L273" t="s">
        <v>19</v>
      </c>
      <c r="M273">
        <v>86</v>
      </c>
      <c r="N273">
        <v>83</v>
      </c>
    </row>
    <row r="274" spans="1:14" x14ac:dyDescent="0.3">
      <c r="A274">
        <v>52054</v>
      </c>
      <c r="B274" t="s">
        <v>52</v>
      </c>
      <c r="C274" t="s">
        <v>53</v>
      </c>
      <c r="D274" s="1">
        <v>44769</v>
      </c>
      <c r="E274">
        <f>MONTH(tblOrders[[#This Row],[Order Date]])</f>
        <v>7</v>
      </c>
      <c r="F274" t="str">
        <f>TEXT(tblOrders[[#This Row],[Order Date]],"mm-mmm")</f>
        <v>07-Jul</v>
      </c>
      <c r="G274" t="str">
        <f>"Q"&amp;ROUNDUP(MONTH(tblOrders[[#This Row],[Order Date]])/3,0)</f>
        <v>Q3</v>
      </c>
      <c r="H274">
        <f>YEAR(tblOrders[[#This Row],[Order Date]])</f>
        <v>2022</v>
      </c>
      <c r="I274" t="s">
        <v>31</v>
      </c>
      <c r="J274" t="s">
        <v>32</v>
      </c>
      <c r="K274" t="s">
        <v>18</v>
      </c>
      <c r="L274" t="s">
        <v>19</v>
      </c>
      <c r="M274">
        <v>137</v>
      </c>
      <c r="N274">
        <v>137</v>
      </c>
    </row>
    <row r="275" spans="1:14" x14ac:dyDescent="0.3">
      <c r="A275">
        <v>52055</v>
      </c>
      <c r="B275" t="s">
        <v>41</v>
      </c>
      <c r="C275" t="s">
        <v>42</v>
      </c>
      <c r="D275" s="1">
        <v>44769</v>
      </c>
      <c r="E275">
        <f>MONTH(tblOrders[[#This Row],[Order Date]])</f>
        <v>7</v>
      </c>
      <c r="F275" t="str">
        <f>TEXT(tblOrders[[#This Row],[Order Date]],"mm-mmm")</f>
        <v>07-Jul</v>
      </c>
      <c r="G275" t="str">
        <f>"Q"&amp;ROUNDUP(MONTH(tblOrders[[#This Row],[Order Date]])/3,0)</f>
        <v>Q3</v>
      </c>
      <c r="H275">
        <f>YEAR(tblOrders[[#This Row],[Order Date]])</f>
        <v>2022</v>
      </c>
      <c r="I275" t="s">
        <v>16</v>
      </c>
      <c r="J275" t="s">
        <v>17</v>
      </c>
      <c r="K275" t="s">
        <v>18</v>
      </c>
      <c r="L275" t="s">
        <v>19</v>
      </c>
      <c r="M275">
        <v>73</v>
      </c>
      <c r="N275">
        <v>73</v>
      </c>
    </row>
    <row r="276" spans="1:14" x14ac:dyDescent="0.3">
      <c r="A276">
        <v>52056</v>
      </c>
      <c r="B276" t="s">
        <v>38</v>
      </c>
      <c r="C276" t="s">
        <v>39</v>
      </c>
      <c r="D276" s="1">
        <v>44770</v>
      </c>
      <c r="E276">
        <f>MONTH(tblOrders[[#This Row],[Order Date]])</f>
        <v>7</v>
      </c>
      <c r="F276" t="str">
        <f>TEXT(tblOrders[[#This Row],[Order Date]],"mm-mmm")</f>
        <v>07-Jul</v>
      </c>
      <c r="G276" t="str">
        <f>"Q"&amp;ROUNDUP(MONTH(tblOrders[[#This Row],[Order Date]])/3,0)</f>
        <v>Q3</v>
      </c>
      <c r="H276">
        <f>YEAR(tblOrders[[#This Row],[Order Date]])</f>
        <v>2022</v>
      </c>
      <c r="I276" t="s">
        <v>62</v>
      </c>
      <c r="J276" t="s">
        <v>63</v>
      </c>
      <c r="K276" t="s">
        <v>51</v>
      </c>
      <c r="L276" t="s">
        <v>40</v>
      </c>
      <c r="M276">
        <v>85</v>
      </c>
      <c r="N276">
        <v>77</v>
      </c>
    </row>
    <row r="277" spans="1:14" x14ac:dyDescent="0.3">
      <c r="A277">
        <v>52057</v>
      </c>
      <c r="B277" t="s">
        <v>52</v>
      </c>
      <c r="C277" t="s">
        <v>53</v>
      </c>
      <c r="D277" s="1">
        <v>44772</v>
      </c>
      <c r="E277">
        <f>MONTH(tblOrders[[#This Row],[Order Date]])</f>
        <v>7</v>
      </c>
      <c r="F277" t="str">
        <f>TEXT(tblOrders[[#This Row],[Order Date]],"mm-mmm")</f>
        <v>07-Jul</v>
      </c>
      <c r="G277" t="str">
        <f>"Q"&amp;ROUNDUP(MONTH(tblOrders[[#This Row],[Order Date]])/3,0)</f>
        <v>Q3</v>
      </c>
      <c r="H277">
        <f>YEAR(tblOrders[[#This Row],[Order Date]])</f>
        <v>2022</v>
      </c>
      <c r="I277" t="s">
        <v>22</v>
      </c>
      <c r="J277" t="s">
        <v>23</v>
      </c>
      <c r="K277" t="s">
        <v>18</v>
      </c>
      <c r="L277" t="s">
        <v>19</v>
      </c>
      <c r="M277">
        <v>57</v>
      </c>
      <c r="N277">
        <v>48</v>
      </c>
    </row>
    <row r="278" spans="1:14" x14ac:dyDescent="0.3">
      <c r="A278">
        <v>52058</v>
      </c>
      <c r="B278" t="s">
        <v>72</v>
      </c>
      <c r="C278" t="s">
        <v>73</v>
      </c>
      <c r="D278" s="1">
        <v>44774</v>
      </c>
      <c r="E278">
        <f>MONTH(tblOrders[[#This Row],[Order Date]])</f>
        <v>8</v>
      </c>
      <c r="F278" t="str">
        <f>TEXT(tblOrders[[#This Row],[Order Date]],"mm-mmm")</f>
        <v>08-Aug</v>
      </c>
      <c r="G278" t="str">
        <f>"Q"&amp;ROUNDUP(MONTH(tblOrders[[#This Row],[Order Date]])/3,0)</f>
        <v>Q3</v>
      </c>
      <c r="H278">
        <f>YEAR(tblOrders[[#This Row],[Order Date]])</f>
        <v>2022</v>
      </c>
      <c r="I278" t="s">
        <v>47</v>
      </c>
      <c r="J278" t="s">
        <v>48</v>
      </c>
      <c r="K278" t="s">
        <v>45</v>
      </c>
      <c r="L278" t="s">
        <v>46</v>
      </c>
      <c r="M278">
        <v>150</v>
      </c>
      <c r="N278">
        <v>143</v>
      </c>
    </row>
    <row r="279" spans="1:14" x14ac:dyDescent="0.3">
      <c r="A279">
        <v>52059</v>
      </c>
      <c r="B279" t="s">
        <v>64</v>
      </c>
      <c r="C279" t="s">
        <v>65</v>
      </c>
      <c r="D279" s="1">
        <v>44775</v>
      </c>
      <c r="E279">
        <f>MONTH(tblOrders[[#This Row],[Order Date]])</f>
        <v>8</v>
      </c>
      <c r="F279" t="str">
        <f>TEXT(tblOrders[[#This Row],[Order Date]],"mm-mmm")</f>
        <v>08-Aug</v>
      </c>
      <c r="G279" t="str">
        <f>"Q"&amp;ROUNDUP(MONTH(tblOrders[[#This Row],[Order Date]])/3,0)</f>
        <v>Q3</v>
      </c>
      <c r="H279">
        <f>YEAR(tblOrders[[#This Row],[Order Date]])</f>
        <v>2022</v>
      </c>
      <c r="I279" t="s">
        <v>62</v>
      </c>
      <c r="J279" t="s">
        <v>63</v>
      </c>
      <c r="K279" t="s">
        <v>28</v>
      </c>
      <c r="L279" t="s">
        <v>19</v>
      </c>
      <c r="M279">
        <v>71</v>
      </c>
      <c r="N279">
        <v>60</v>
      </c>
    </row>
    <row r="280" spans="1:14" x14ac:dyDescent="0.3">
      <c r="A280">
        <v>52060</v>
      </c>
      <c r="B280" t="s">
        <v>70</v>
      </c>
      <c r="C280" t="s">
        <v>76</v>
      </c>
      <c r="D280" s="1">
        <v>44775</v>
      </c>
      <c r="E280">
        <f>MONTH(tblOrders[[#This Row],[Order Date]])</f>
        <v>8</v>
      </c>
      <c r="F280" t="str">
        <f>TEXT(tblOrders[[#This Row],[Order Date]],"mm-mmm")</f>
        <v>08-Aug</v>
      </c>
      <c r="G280" t="str">
        <f>"Q"&amp;ROUNDUP(MONTH(tblOrders[[#This Row],[Order Date]])/3,0)</f>
        <v>Q3</v>
      </c>
      <c r="H280">
        <f>YEAR(tblOrders[[#This Row],[Order Date]])</f>
        <v>2022</v>
      </c>
      <c r="I280" t="s">
        <v>26</v>
      </c>
      <c r="J280" t="s">
        <v>27</v>
      </c>
      <c r="K280" t="s">
        <v>28</v>
      </c>
      <c r="L280" t="s">
        <v>19</v>
      </c>
      <c r="M280">
        <v>68</v>
      </c>
      <c r="N280">
        <v>68</v>
      </c>
    </row>
    <row r="281" spans="1:14" x14ac:dyDescent="0.3">
      <c r="A281">
        <v>52061</v>
      </c>
      <c r="B281" t="s">
        <v>24</v>
      </c>
      <c r="C281" t="s">
        <v>25</v>
      </c>
      <c r="D281" s="1">
        <v>44775</v>
      </c>
      <c r="E281">
        <f>MONTH(tblOrders[[#This Row],[Order Date]])</f>
        <v>8</v>
      </c>
      <c r="F281" t="str">
        <f>TEXT(tblOrders[[#This Row],[Order Date]],"mm-mmm")</f>
        <v>08-Aug</v>
      </c>
      <c r="G281" t="str">
        <f>"Q"&amp;ROUNDUP(MONTH(tblOrders[[#This Row],[Order Date]])/3,0)</f>
        <v>Q3</v>
      </c>
      <c r="H281">
        <f>YEAR(tblOrders[[#This Row],[Order Date]])</f>
        <v>2022</v>
      </c>
      <c r="I281" t="s">
        <v>31</v>
      </c>
      <c r="J281" t="s">
        <v>32</v>
      </c>
      <c r="K281" t="s">
        <v>54</v>
      </c>
      <c r="L281" t="s">
        <v>46</v>
      </c>
      <c r="M281">
        <v>36</v>
      </c>
      <c r="N281">
        <v>36</v>
      </c>
    </row>
    <row r="282" spans="1:14" x14ac:dyDescent="0.3">
      <c r="A282">
        <v>52062</v>
      </c>
      <c r="B282" t="s">
        <v>72</v>
      </c>
      <c r="C282" t="s">
        <v>73</v>
      </c>
      <c r="D282" s="1">
        <v>44776</v>
      </c>
      <c r="E282">
        <f>MONTH(tblOrders[[#This Row],[Order Date]])</f>
        <v>8</v>
      </c>
      <c r="F282" t="str">
        <f>TEXT(tblOrders[[#This Row],[Order Date]],"mm-mmm")</f>
        <v>08-Aug</v>
      </c>
      <c r="G282" t="str">
        <f>"Q"&amp;ROUNDUP(MONTH(tblOrders[[#This Row],[Order Date]])/3,0)</f>
        <v>Q3</v>
      </c>
      <c r="H282">
        <f>YEAR(tblOrders[[#This Row],[Order Date]])</f>
        <v>2022</v>
      </c>
      <c r="I282" t="s">
        <v>62</v>
      </c>
      <c r="J282" t="s">
        <v>63</v>
      </c>
      <c r="K282" t="s">
        <v>51</v>
      </c>
      <c r="L282" t="s">
        <v>40</v>
      </c>
      <c r="M282">
        <v>95</v>
      </c>
      <c r="N282">
        <v>85</v>
      </c>
    </row>
    <row r="283" spans="1:14" x14ac:dyDescent="0.3">
      <c r="A283">
        <v>52063</v>
      </c>
      <c r="B283" t="s">
        <v>59</v>
      </c>
      <c r="C283" t="s">
        <v>60</v>
      </c>
      <c r="D283" s="1">
        <v>44776</v>
      </c>
      <c r="E283">
        <f>MONTH(tblOrders[[#This Row],[Order Date]])</f>
        <v>8</v>
      </c>
      <c r="F283" t="str">
        <f>TEXT(tblOrders[[#This Row],[Order Date]],"mm-mmm")</f>
        <v>08-Aug</v>
      </c>
      <c r="G283" t="str">
        <f>"Q"&amp;ROUNDUP(MONTH(tblOrders[[#This Row],[Order Date]])/3,0)</f>
        <v>Q3</v>
      </c>
      <c r="H283">
        <f>YEAR(tblOrders[[#This Row],[Order Date]])</f>
        <v>2022</v>
      </c>
      <c r="I283" t="s">
        <v>62</v>
      </c>
      <c r="J283" t="s">
        <v>63</v>
      </c>
      <c r="K283" t="s">
        <v>51</v>
      </c>
      <c r="L283" t="s">
        <v>19</v>
      </c>
      <c r="M283">
        <v>148</v>
      </c>
      <c r="N283">
        <v>112</v>
      </c>
    </row>
    <row r="284" spans="1:14" x14ac:dyDescent="0.3">
      <c r="A284">
        <v>52064</v>
      </c>
      <c r="B284" t="s">
        <v>49</v>
      </c>
      <c r="C284" t="s">
        <v>50</v>
      </c>
      <c r="D284" s="1">
        <v>44777</v>
      </c>
      <c r="E284">
        <f>MONTH(tblOrders[[#This Row],[Order Date]])</f>
        <v>8</v>
      </c>
      <c r="F284" t="str">
        <f>TEXT(tblOrders[[#This Row],[Order Date]],"mm-mmm")</f>
        <v>08-Aug</v>
      </c>
      <c r="G284" t="str">
        <f>"Q"&amp;ROUNDUP(MONTH(tblOrders[[#This Row],[Order Date]])/3,0)</f>
        <v>Q3</v>
      </c>
      <c r="H284">
        <f>YEAR(tblOrders[[#This Row],[Order Date]])</f>
        <v>2022</v>
      </c>
      <c r="I284" t="s">
        <v>31</v>
      </c>
      <c r="J284" t="s">
        <v>32</v>
      </c>
      <c r="K284" t="s">
        <v>28</v>
      </c>
      <c r="L284" t="s">
        <v>19</v>
      </c>
      <c r="M284">
        <v>78</v>
      </c>
      <c r="N284">
        <v>78</v>
      </c>
    </row>
    <row r="285" spans="1:14" x14ac:dyDescent="0.3">
      <c r="A285">
        <v>52065</v>
      </c>
      <c r="B285" t="s">
        <v>55</v>
      </c>
      <c r="C285" t="s">
        <v>56</v>
      </c>
      <c r="D285" s="1">
        <v>44778</v>
      </c>
      <c r="E285">
        <f>MONTH(tblOrders[[#This Row],[Order Date]])</f>
        <v>8</v>
      </c>
      <c r="F285" t="str">
        <f>TEXT(tblOrders[[#This Row],[Order Date]],"mm-mmm")</f>
        <v>08-Aug</v>
      </c>
      <c r="G285" t="str">
        <f>"Q"&amp;ROUNDUP(MONTH(tblOrders[[#This Row],[Order Date]])/3,0)</f>
        <v>Q3</v>
      </c>
      <c r="H285">
        <f>YEAR(tblOrders[[#This Row],[Order Date]])</f>
        <v>2022</v>
      </c>
      <c r="I285" t="s">
        <v>47</v>
      </c>
      <c r="J285" t="s">
        <v>48</v>
      </c>
      <c r="K285" t="s">
        <v>45</v>
      </c>
      <c r="L285" t="s">
        <v>46</v>
      </c>
      <c r="M285">
        <v>145</v>
      </c>
      <c r="N285">
        <v>120</v>
      </c>
    </row>
    <row r="286" spans="1:14" x14ac:dyDescent="0.3">
      <c r="A286">
        <v>52066</v>
      </c>
      <c r="B286" t="s">
        <v>52</v>
      </c>
      <c r="C286" t="s">
        <v>53</v>
      </c>
      <c r="D286" s="1">
        <v>44781</v>
      </c>
      <c r="E286">
        <f>MONTH(tblOrders[[#This Row],[Order Date]])</f>
        <v>8</v>
      </c>
      <c r="F286" t="str">
        <f>TEXT(tblOrders[[#This Row],[Order Date]],"mm-mmm")</f>
        <v>08-Aug</v>
      </c>
      <c r="G286" t="str">
        <f>"Q"&amp;ROUNDUP(MONTH(tblOrders[[#This Row],[Order Date]])/3,0)</f>
        <v>Q3</v>
      </c>
      <c r="H286">
        <f>YEAR(tblOrders[[#This Row],[Order Date]])</f>
        <v>2022</v>
      </c>
      <c r="I286" t="s">
        <v>47</v>
      </c>
      <c r="J286" t="s">
        <v>48</v>
      </c>
      <c r="K286" t="s">
        <v>54</v>
      </c>
      <c r="L286" t="s">
        <v>19</v>
      </c>
      <c r="M286">
        <v>27</v>
      </c>
      <c r="N286">
        <v>26</v>
      </c>
    </row>
    <row r="287" spans="1:14" x14ac:dyDescent="0.3">
      <c r="A287">
        <v>52067</v>
      </c>
      <c r="B287" t="s">
        <v>74</v>
      </c>
      <c r="C287" t="s">
        <v>75</v>
      </c>
      <c r="D287" s="1">
        <v>44782</v>
      </c>
      <c r="E287">
        <f>MONTH(tblOrders[[#This Row],[Order Date]])</f>
        <v>8</v>
      </c>
      <c r="F287" t="str">
        <f>TEXT(tblOrders[[#This Row],[Order Date]],"mm-mmm")</f>
        <v>08-Aug</v>
      </c>
      <c r="G287" t="str">
        <f>"Q"&amp;ROUNDUP(MONTH(tblOrders[[#This Row],[Order Date]])/3,0)</f>
        <v>Q3</v>
      </c>
      <c r="H287">
        <f>YEAR(tblOrders[[#This Row],[Order Date]])</f>
        <v>2022</v>
      </c>
      <c r="I287" t="s">
        <v>22</v>
      </c>
      <c r="J287" t="s">
        <v>23</v>
      </c>
      <c r="K287" t="s">
        <v>28</v>
      </c>
      <c r="L287" t="s">
        <v>19</v>
      </c>
      <c r="M287">
        <v>31</v>
      </c>
      <c r="N287">
        <v>20</v>
      </c>
    </row>
    <row r="288" spans="1:14" x14ac:dyDescent="0.3">
      <c r="A288">
        <v>52068</v>
      </c>
      <c r="B288" t="s">
        <v>38</v>
      </c>
      <c r="C288" t="s">
        <v>39</v>
      </c>
      <c r="D288" s="1">
        <v>44782</v>
      </c>
      <c r="E288">
        <f>MONTH(tblOrders[[#This Row],[Order Date]])</f>
        <v>8</v>
      </c>
      <c r="F288" t="str">
        <f>TEXT(tblOrders[[#This Row],[Order Date]],"mm-mmm")</f>
        <v>08-Aug</v>
      </c>
      <c r="G288" t="str">
        <f>"Q"&amp;ROUNDUP(MONTH(tblOrders[[#This Row],[Order Date]])/3,0)</f>
        <v>Q3</v>
      </c>
      <c r="H288">
        <f>YEAR(tblOrders[[#This Row],[Order Date]])</f>
        <v>2022</v>
      </c>
      <c r="I288" t="s">
        <v>35</v>
      </c>
      <c r="J288" t="s">
        <v>36</v>
      </c>
      <c r="K288" t="s">
        <v>37</v>
      </c>
      <c r="L288" t="s">
        <v>19</v>
      </c>
      <c r="M288">
        <v>43</v>
      </c>
      <c r="N288">
        <v>35</v>
      </c>
    </row>
    <row r="289" spans="1:14" x14ac:dyDescent="0.3">
      <c r="A289">
        <v>52069</v>
      </c>
      <c r="B289" t="s">
        <v>33</v>
      </c>
      <c r="C289" t="s">
        <v>34</v>
      </c>
      <c r="D289" s="1">
        <v>44782</v>
      </c>
      <c r="E289">
        <f>MONTH(tblOrders[[#This Row],[Order Date]])</f>
        <v>8</v>
      </c>
      <c r="F289" t="str">
        <f>TEXT(tblOrders[[#This Row],[Order Date]],"mm-mmm")</f>
        <v>08-Aug</v>
      </c>
      <c r="G289" t="str">
        <f>"Q"&amp;ROUNDUP(MONTH(tblOrders[[#This Row],[Order Date]])/3,0)</f>
        <v>Q3</v>
      </c>
      <c r="H289">
        <f>YEAR(tblOrders[[#This Row],[Order Date]])</f>
        <v>2022</v>
      </c>
      <c r="I289" t="s">
        <v>16</v>
      </c>
      <c r="J289" t="s">
        <v>17</v>
      </c>
      <c r="K289" t="s">
        <v>45</v>
      </c>
      <c r="L289" t="s">
        <v>46</v>
      </c>
      <c r="M289">
        <v>52</v>
      </c>
      <c r="N289">
        <v>52</v>
      </c>
    </row>
    <row r="290" spans="1:14" x14ac:dyDescent="0.3">
      <c r="A290">
        <v>52070</v>
      </c>
      <c r="B290" t="s">
        <v>49</v>
      </c>
      <c r="C290" t="s">
        <v>50</v>
      </c>
      <c r="D290" s="1">
        <v>44784</v>
      </c>
      <c r="E290">
        <f>MONTH(tblOrders[[#This Row],[Order Date]])</f>
        <v>8</v>
      </c>
      <c r="F290" t="str">
        <f>TEXT(tblOrders[[#This Row],[Order Date]],"mm-mmm")</f>
        <v>08-Aug</v>
      </c>
      <c r="G290" t="str">
        <f>"Q"&amp;ROUNDUP(MONTH(tblOrders[[#This Row],[Order Date]])/3,0)</f>
        <v>Q3</v>
      </c>
      <c r="H290">
        <f>YEAR(tblOrders[[#This Row],[Order Date]])</f>
        <v>2022</v>
      </c>
      <c r="I290" t="s">
        <v>43</v>
      </c>
      <c r="J290" t="s">
        <v>44</v>
      </c>
      <c r="K290" t="s">
        <v>45</v>
      </c>
      <c r="L290" t="s">
        <v>40</v>
      </c>
      <c r="M290">
        <v>22</v>
      </c>
      <c r="N290">
        <v>16</v>
      </c>
    </row>
    <row r="291" spans="1:14" x14ac:dyDescent="0.3">
      <c r="A291">
        <v>52071</v>
      </c>
      <c r="B291" t="s">
        <v>52</v>
      </c>
      <c r="C291" t="s">
        <v>53</v>
      </c>
      <c r="D291" s="1">
        <v>44784</v>
      </c>
      <c r="E291">
        <f>MONTH(tblOrders[[#This Row],[Order Date]])</f>
        <v>8</v>
      </c>
      <c r="F291" t="str">
        <f>TEXT(tblOrders[[#This Row],[Order Date]],"mm-mmm")</f>
        <v>08-Aug</v>
      </c>
      <c r="G291" t="str">
        <f>"Q"&amp;ROUNDUP(MONTH(tblOrders[[#This Row],[Order Date]])/3,0)</f>
        <v>Q3</v>
      </c>
      <c r="H291">
        <f>YEAR(tblOrders[[#This Row],[Order Date]])</f>
        <v>2022</v>
      </c>
      <c r="I291" t="s">
        <v>22</v>
      </c>
      <c r="J291" t="s">
        <v>23</v>
      </c>
      <c r="K291" t="s">
        <v>51</v>
      </c>
      <c r="L291" t="s">
        <v>19</v>
      </c>
      <c r="M291">
        <v>103</v>
      </c>
      <c r="N291">
        <v>89</v>
      </c>
    </row>
    <row r="292" spans="1:14" x14ac:dyDescent="0.3">
      <c r="A292">
        <v>52072</v>
      </c>
      <c r="B292" t="s">
        <v>24</v>
      </c>
      <c r="C292" t="s">
        <v>25</v>
      </c>
      <c r="D292" s="1">
        <v>44785</v>
      </c>
      <c r="E292">
        <f>MONTH(tblOrders[[#This Row],[Order Date]])</f>
        <v>8</v>
      </c>
      <c r="F292" t="str">
        <f>TEXT(tblOrders[[#This Row],[Order Date]],"mm-mmm")</f>
        <v>08-Aug</v>
      </c>
      <c r="G292" t="str">
        <f>"Q"&amp;ROUNDUP(MONTH(tblOrders[[#This Row],[Order Date]])/3,0)</f>
        <v>Q3</v>
      </c>
      <c r="H292">
        <f>YEAR(tblOrders[[#This Row],[Order Date]])</f>
        <v>2022</v>
      </c>
      <c r="I292" t="s">
        <v>47</v>
      </c>
      <c r="J292" t="s">
        <v>48</v>
      </c>
      <c r="K292" t="s">
        <v>28</v>
      </c>
      <c r="L292" t="s">
        <v>19</v>
      </c>
      <c r="M292">
        <v>95</v>
      </c>
      <c r="N292">
        <v>85</v>
      </c>
    </row>
    <row r="293" spans="1:14" x14ac:dyDescent="0.3">
      <c r="A293">
        <v>52073</v>
      </c>
      <c r="B293" t="s">
        <v>33</v>
      </c>
      <c r="C293" t="s">
        <v>34</v>
      </c>
      <c r="D293" s="1">
        <v>44786</v>
      </c>
      <c r="E293">
        <f>MONTH(tblOrders[[#This Row],[Order Date]])</f>
        <v>8</v>
      </c>
      <c r="F293" t="str">
        <f>TEXT(tblOrders[[#This Row],[Order Date]],"mm-mmm")</f>
        <v>08-Aug</v>
      </c>
      <c r="G293" t="str">
        <f>"Q"&amp;ROUNDUP(MONTH(tblOrders[[#This Row],[Order Date]])/3,0)</f>
        <v>Q3</v>
      </c>
      <c r="H293">
        <f>YEAR(tblOrders[[#This Row],[Order Date]])</f>
        <v>2022</v>
      </c>
      <c r="I293" t="s">
        <v>31</v>
      </c>
      <c r="J293" t="s">
        <v>32</v>
      </c>
      <c r="K293" t="s">
        <v>45</v>
      </c>
      <c r="L293" t="s">
        <v>19</v>
      </c>
      <c r="M293">
        <v>129</v>
      </c>
      <c r="N293">
        <v>129</v>
      </c>
    </row>
    <row r="294" spans="1:14" x14ac:dyDescent="0.3">
      <c r="A294">
        <v>52074</v>
      </c>
      <c r="B294" t="s">
        <v>72</v>
      </c>
      <c r="C294" t="s">
        <v>73</v>
      </c>
      <c r="D294" s="1">
        <v>44786</v>
      </c>
      <c r="E294">
        <f>MONTH(tblOrders[[#This Row],[Order Date]])</f>
        <v>8</v>
      </c>
      <c r="F294" t="str">
        <f>TEXT(tblOrders[[#This Row],[Order Date]],"mm-mmm")</f>
        <v>08-Aug</v>
      </c>
      <c r="G294" t="str">
        <f>"Q"&amp;ROUNDUP(MONTH(tblOrders[[#This Row],[Order Date]])/3,0)</f>
        <v>Q3</v>
      </c>
      <c r="H294">
        <f>YEAR(tblOrders[[#This Row],[Order Date]])</f>
        <v>2022</v>
      </c>
      <c r="I294" t="s">
        <v>22</v>
      </c>
      <c r="J294" t="s">
        <v>23</v>
      </c>
      <c r="K294" t="s">
        <v>18</v>
      </c>
      <c r="L294" t="s">
        <v>19</v>
      </c>
      <c r="M294">
        <v>29</v>
      </c>
      <c r="N294">
        <v>27</v>
      </c>
    </row>
    <row r="295" spans="1:14" x14ac:dyDescent="0.3">
      <c r="A295">
        <v>52075</v>
      </c>
      <c r="B295" t="s">
        <v>38</v>
      </c>
      <c r="C295" t="s">
        <v>39</v>
      </c>
      <c r="D295" s="1">
        <v>44788</v>
      </c>
      <c r="E295">
        <f>MONTH(tblOrders[[#This Row],[Order Date]])</f>
        <v>8</v>
      </c>
      <c r="F295" t="str">
        <f>TEXT(tblOrders[[#This Row],[Order Date]],"mm-mmm")</f>
        <v>08-Aug</v>
      </c>
      <c r="G295" t="str">
        <f>"Q"&amp;ROUNDUP(MONTH(tblOrders[[#This Row],[Order Date]])/3,0)</f>
        <v>Q3</v>
      </c>
      <c r="H295">
        <f>YEAR(tblOrders[[#This Row],[Order Date]])</f>
        <v>2022</v>
      </c>
      <c r="I295" t="s">
        <v>31</v>
      </c>
      <c r="J295" t="s">
        <v>32</v>
      </c>
      <c r="K295" t="s">
        <v>51</v>
      </c>
      <c r="L295" t="s">
        <v>46</v>
      </c>
      <c r="M295">
        <v>51</v>
      </c>
      <c r="N295">
        <v>51</v>
      </c>
    </row>
    <row r="296" spans="1:14" x14ac:dyDescent="0.3">
      <c r="A296">
        <v>52076</v>
      </c>
      <c r="B296" t="s">
        <v>29</v>
      </c>
      <c r="C296" t="s">
        <v>77</v>
      </c>
      <c r="D296" s="1">
        <v>44788</v>
      </c>
      <c r="E296">
        <f>MONTH(tblOrders[[#This Row],[Order Date]])</f>
        <v>8</v>
      </c>
      <c r="F296" t="str">
        <f>TEXT(tblOrders[[#This Row],[Order Date]],"mm-mmm")</f>
        <v>08-Aug</v>
      </c>
      <c r="G296" t="str">
        <f>"Q"&amp;ROUNDUP(MONTH(tblOrders[[#This Row],[Order Date]])/3,0)</f>
        <v>Q3</v>
      </c>
      <c r="H296">
        <f>YEAR(tblOrders[[#This Row],[Order Date]])</f>
        <v>2022</v>
      </c>
      <c r="I296" t="s">
        <v>68</v>
      </c>
      <c r="J296" t="s">
        <v>69</v>
      </c>
      <c r="K296" t="s">
        <v>28</v>
      </c>
      <c r="L296" t="s">
        <v>19</v>
      </c>
      <c r="M296">
        <v>103</v>
      </c>
      <c r="N296">
        <v>103</v>
      </c>
    </row>
    <row r="297" spans="1:14" x14ac:dyDescent="0.3">
      <c r="A297">
        <v>52077</v>
      </c>
      <c r="B297" t="s">
        <v>74</v>
      </c>
      <c r="C297" t="s">
        <v>75</v>
      </c>
      <c r="D297" s="1">
        <v>44789</v>
      </c>
      <c r="E297">
        <f>MONTH(tblOrders[[#This Row],[Order Date]])</f>
        <v>8</v>
      </c>
      <c r="F297" t="str">
        <f>TEXT(tblOrders[[#This Row],[Order Date]],"mm-mmm")</f>
        <v>08-Aug</v>
      </c>
      <c r="G297" t="str">
        <f>"Q"&amp;ROUNDUP(MONTH(tblOrders[[#This Row],[Order Date]])/3,0)</f>
        <v>Q3</v>
      </c>
      <c r="H297">
        <f>YEAR(tblOrders[[#This Row],[Order Date]])</f>
        <v>2022</v>
      </c>
      <c r="I297" t="s">
        <v>68</v>
      </c>
      <c r="J297" t="s">
        <v>69</v>
      </c>
      <c r="K297" t="s">
        <v>54</v>
      </c>
      <c r="L297" t="s">
        <v>19</v>
      </c>
      <c r="M297">
        <v>34</v>
      </c>
      <c r="N297">
        <v>34</v>
      </c>
    </row>
    <row r="298" spans="1:14" x14ac:dyDescent="0.3">
      <c r="A298">
        <v>52078</v>
      </c>
      <c r="B298" t="s">
        <v>52</v>
      </c>
      <c r="C298" t="s">
        <v>53</v>
      </c>
      <c r="D298" s="1">
        <v>44789</v>
      </c>
      <c r="E298">
        <f>MONTH(tblOrders[[#This Row],[Order Date]])</f>
        <v>8</v>
      </c>
      <c r="F298" t="str">
        <f>TEXT(tblOrders[[#This Row],[Order Date]],"mm-mmm")</f>
        <v>08-Aug</v>
      </c>
      <c r="G298" t="str">
        <f>"Q"&amp;ROUNDUP(MONTH(tblOrders[[#This Row],[Order Date]])/3,0)</f>
        <v>Q3</v>
      </c>
      <c r="H298">
        <f>YEAR(tblOrders[[#This Row],[Order Date]])</f>
        <v>2022</v>
      </c>
      <c r="I298" t="s">
        <v>62</v>
      </c>
      <c r="J298" t="s">
        <v>63</v>
      </c>
      <c r="K298" t="s">
        <v>18</v>
      </c>
      <c r="L298" t="s">
        <v>19</v>
      </c>
      <c r="M298">
        <v>77</v>
      </c>
      <c r="N298">
        <v>65</v>
      </c>
    </row>
    <row r="299" spans="1:14" x14ac:dyDescent="0.3">
      <c r="A299">
        <v>52079</v>
      </c>
      <c r="B299" t="s">
        <v>64</v>
      </c>
      <c r="C299" t="s">
        <v>65</v>
      </c>
      <c r="D299" s="1">
        <v>44790</v>
      </c>
      <c r="E299">
        <f>MONTH(tblOrders[[#This Row],[Order Date]])</f>
        <v>8</v>
      </c>
      <c r="F299" t="str">
        <f>TEXT(tblOrders[[#This Row],[Order Date]],"mm-mmm")</f>
        <v>08-Aug</v>
      </c>
      <c r="G299" t="str">
        <f>"Q"&amp;ROUNDUP(MONTH(tblOrders[[#This Row],[Order Date]])/3,0)</f>
        <v>Q3</v>
      </c>
      <c r="H299">
        <f>YEAR(tblOrders[[#This Row],[Order Date]])</f>
        <v>2022</v>
      </c>
      <c r="I299" t="s">
        <v>43</v>
      </c>
      <c r="J299" t="s">
        <v>44</v>
      </c>
      <c r="K299" t="s">
        <v>18</v>
      </c>
      <c r="L299" t="s">
        <v>19</v>
      </c>
      <c r="M299">
        <v>97</v>
      </c>
      <c r="N299">
        <v>67</v>
      </c>
    </row>
    <row r="300" spans="1:14" x14ac:dyDescent="0.3">
      <c r="A300">
        <v>52080</v>
      </c>
      <c r="B300" t="s">
        <v>33</v>
      </c>
      <c r="C300" t="s">
        <v>34</v>
      </c>
      <c r="D300" s="1">
        <v>44791</v>
      </c>
      <c r="E300">
        <f>MONTH(tblOrders[[#This Row],[Order Date]])</f>
        <v>8</v>
      </c>
      <c r="F300" t="str">
        <f>TEXT(tblOrders[[#This Row],[Order Date]],"mm-mmm")</f>
        <v>08-Aug</v>
      </c>
      <c r="G300" t="str">
        <f>"Q"&amp;ROUNDUP(MONTH(tblOrders[[#This Row],[Order Date]])/3,0)</f>
        <v>Q3</v>
      </c>
      <c r="H300">
        <f>YEAR(tblOrders[[#This Row],[Order Date]])</f>
        <v>2022</v>
      </c>
      <c r="I300" t="s">
        <v>66</v>
      </c>
      <c r="J300" t="s">
        <v>67</v>
      </c>
      <c r="K300" t="s">
        <v>45</v>
      </c>
      <c r="L300" t="s">
        <v>19</v>
      </c>
      <c r="M300">
        <v>37</v>
      </c>
      <c r="N300">
        <v>26</v>
      </c>
    </row>
    <row r="301" spans="1:14" x14ac:dyDescent="0.3">
      <c r="A301">
        <v>52081</v>
      </c>
      <c r="B301" t="s">
        <v>33</v>
      </c>
      <c r="C301" t="s">
        <v>34</v>
      </c>
      <c r="D301" s="1">
        <v>44791</v>
      </c>
      <c r="E301">
        <f>MONTH(tblOrders[[#This Row],[Order Date]])</f>
        <v>8</v>
      </c>
      <c r="F301" t="str">
        <f>TEXT(tblOrders[[#This Row],[Order Date]],"mm-mmm")</f>
        <v>08-Aug</v>
      </c>
      <c r="G301" t="str">
        <f>"Q"&amp;ROUNDUP(MONTH(tblOrders[[#This Row],[Order Date]])/3,0)</f>
        <v>Q3</v>
      </c>
      <c r="H301">
        <f>YEAR(tblOrders[[#This Row],[Order Date]])</f>
        <v>2022</v>
      </c>
      <c r="I301" t="s">
        <v>22</v>
      </c>
      <c r="J301" t="s">
        <v>23</v>
      </c>
      <c r="K301" t="s">
        <v>37</v>
      </c>
      <c r="L301" t="s">
        <v>19</v>
      </c>
      <c r="M301">
        <v>75</v>
      </c>
      <c r="N301">
        <v>52</v>
      </c>
    </row>
    <row r="302" spans="1:14" x14ac:dyDescent="0.3">
      <c r="A302">
        <v>52082</v>
      </c>
      <c r="B302" t="s">
        <v>24</v>
      </c>
      <c r="C302" t="s">
        <v>25</v>
      </c>
      <c r="D302" s="1">
        <v>44791</v>
      </c>
      <c r="E302">
        <f>MONTH(tblOrders[[#This Row],[Order Date]])</f>
        <v>8</v>
      </c>
      <c r="F302" t="str">
        <f>TEXT(tblOrders[[#This Row],[Order Date]],"mm-mmm")</f>
        <v>08-Aug</v>
      </c>
      <c r="G302" t="str">
        <f>"Q"&amp;ROUNDUP(MONTH(tblOrders[[#This Row],[Order Date]])/3,0)</f>
        <v>Q3</v>
      </c>
      <c r="H302">
        <f>YEAR(tblOrders[[#This Row],[Order Date]])</f>
        <v>2022</v>
      </c>
      <c r="I302" t="s">
        <v>66</v>
      </c>
      <c r="J302" t="s">
        <v>67</v>
      </c>
      <c r="K302" t="s">
        <v>45</v>
      </c>
      <c r="L302" t="s">
        <v>19</v>
      </c>
      <c r="M302">
        <v>50</v>
      </c>
      <c r="N302">
        <v>50</v>
      </c>
    </row>
    <row r="303" spans="1:14" x14ac:dyDescent="0.3">
      <c r="A303">
        <v>52083</v>
      </c>
      <c r="B303" t="s">
        <v>20</v>
      </c>
      <c r="C303" t="s">
        <v>21</v>
      </c>
      <c r="D303" s="1">
        <v>44792</v>
      </c>
      <c r="E303">
        <f>MONTH(tblOrders[[#This Row],[Order Date]])</f>
        <v>8</v>
      </c>
      <c r="F303" t="str">
        <f>TEXT(tblOrders[[#This Row],[Order Date]],"mm-mmm")</f>
        <v>08-Aug</v>
      </c>
      <c r="G303" t="str">
        <f>"Q"&amp;ROUNDUP(MONTH(tblOrders[[#This Row],[Order Date]])/3,0)</f>
        <v>Q3</v>
      </c>
      <c r="H303">
        <f>YEAR(tblOrders[[#This Row],[Order Date]])</f>
        <v>2022</v>
      </c>
      <c r="I303" t="s">
        <v>47</v>
      </c>
      <c r="J303" t="s">
        <v>48</v>
      </c>
      <c r="K303" t="s">
        <v>37</v>
      </c>
      <c r="L303" t="s">
        <v>19</v>
      </c>
      <c r="M303">
        <v>89</v>
      </c>
      <c r="N303">
        <v>86</v>
      </c>
    </row>
    <row r="304" spans="1:14" x14ac:dyDescent="0.3">
      <c r="A304">
        <v>52084</v>
      </c>
      <c r="B304" t="s">
        <v>29</v>
      </c>
      <c r="C304" t="s">
        <v>77</v>
      </c>
      <c r="D304" s="1">
        <v>44792</v>
      </c>
      <c r="E304">
        <f>MONTH(tblOrders[[#This Row],[Order Date]])</f>
        <v>8</v>
      </c>
      <c r="F304" t="str">
        <f>TEXT(tblOrders[[#This Row],[Order Date]],"mm-mmm")</f>
        <v>08-Aug</v>
      </c>
      <c r="G304" t="str">
        <f>"Q"&amp;ROUNDUP(MONTH(tblOrders[[#This Row],[Order Date]])/3,0)</f>
        <v>Q3</v>
      </c>
      <c r="H304">
        <f>YEAR(tblOrders[[#This Row],[Order Date]])</f>
        <v>2022</v>
      </c>
      <c r="I304" t="s">
        <v>57</v>
      </c>
      <c r="J304" t="s">
        <v>58</v>
      </c>
      <c r="K304" t="s">
        <v>18</v>
      </c>
      <c r="L304" t="s">
        <v>46</v>
      </c>
      <c r="M304">
        <v>43</v>
      </c>
      <c r="N304">
        <v>31</v>
      </c>
    </row>
    <row r="305" spans="1:14" x14ac:dyDescent="0.3">
      <c r="A305">
        <v>52085</v>
      </c>
      <c r="B305" t="s">
        <v>55</v>
      </c>
      <c r="C305" t="s">
        <v>56</v>
      </c>
      <c r="D305" s="1">
        <v>44793</v>
      </c>
      <c r="E305">
        <f>MONTH(tblOrders[[#This Row],[Order Date]])</f>
        <v>8</v>
      </c>
      <c r="F305" t="str">
        <f>TEXT(tblOrders[[#This Row],[Order Date]],"mm-mmm")</f>
        <v>08-Aug</v>
      </c>
      <c r="G305" t="str">
        <f>"Q"&amp;ROUNDUP(MONTH(tblOrders[[#This Row],[Order Date]])/3,0)</f>
        <v>Q3</v>
      </c>
      <c r="H305">
        <f>YEAR(tblOrders[[#This Row],[Order Date]])</f>
        <v>2022</v>
      </c>
      <c r="I305" t="s">
        <v>66</v>
      </c>
      <c r="J305" t="s">
        <v>67</v>
      </c>
      <c r="K305" t="s">
        <v>18</v>
      </c>
      <c r="L305" t="s">
        <v>19</v>
      </c>
      <c r="M305">
        <v>70</v>
      </c>
      <c r="N305">
        <v>67</v>
      </c>
    </row>
    <row r="306" spans="1:14" x14ac:dyDescent="0.3">
      <c r="A306">
        <v>52086</v>
      </c>
      <c r="B306" t="s">
        <v>52</v>
      </c>
      <c r="C306" t="s">
        <v>53</v>
      </c>
      <c r="D306" s="1">
        <v>44793</v>
      </c>
      <c r="E306">
        <f>MONTH(tblOrders[[#This Row],[Order Date]])</f>
        <v>8</v>
      </c>
      <c r="F306" t="str">
        <f>TEXT(tblOrders[[#This Row],[Order Date]],"mm-mmm")</f>
        <v>08-Aug</v>
      </c>
      <c r="G306" t="str">
        <f>"Q"&amp;ROUNDUP(MONTH(tblOrders[[#This Row],[Order Date]])/3,0)</f>
        <v>Q3</v>
      </c>
      <c r="H306">
        <f>YEAR(tblOrders[[#This Row],[Order Date]])</f>
        <v>2022</v>
      </c>
      <c r="I306" t="s">
        <v>47</v>
      </c>
      <c r="J306" t="s">
        <v>48</v>
      </c>
      <c r="K306" t="s">
        <v>51</v>
      </c>
      <c r="L306" t="s">
        <v>19</v>
      </c>
      <c r="M306">
        <v>148</v>
      </c>
      <c r="N306">
        <v>144</v>
      </c>
    </row>
    <row r="307" spans="1:14" x14ac:dyDescent="0.3">
      <c r="A307">
        <v>52087</v>
      </c>
      <c r="B307" t="s">
        <v>29</v>
      </c>
      <c r="C307" t="s">
        <v>30</v>
      </c>
      <c r="D307" s="1">
        <v>44793</v>
      </c>
      <c r="E307">
        <f>MONTH(tblOrders[[#This Row],[Order Date]])</f>
        <v>8</v>
      </c>
      <c r="F307" t="str">
        <f>TEXT(tblOrders[[#This Row],[Order Date]],"mm-mmm")</f>
        <v>08-Aug</v>
      </c>
      <c r="G307" t="str">
        <f>"Q"&amp;ROUNDUP(MONTH(tblOrders[[#This Row],[Order Date]])/3,0)</f>
        <v>Q3</v>
      </c>
      <c r="H307">
        <f>YEAR(tblOrders[[#This Row],[Order Date]])</f>
        <v>2022</v>
      </c>
      <c r="I307" t="s">
        <v>26</v>
      </c>
      <c r="J307" t="s">
        <v>27</v>
      </c>
      <c r="K307" t="s">
        <v>18</v>
      </c>
      <c r="L307" t="s">
        <v>46</v>
      </c>
      <c r="M307">
        <v>61</v>
      </c>
      <c r="N307">
        <v>61</v>
      </c>
    </row>
    <row r="308" spans="1:14" x14ac:dyDescent="0.3">
      <c r="A308">
        <v>52088</v>
      </c>
      <c r="B308" t="s">
        <v>55</v>
      </c>
      <c r="C308" t="s">
        <v>56</v>
      </c>
      <c r="D308" s="1">
        <v>44793</v>
      </c>
      <c r="E308">
        <f>MONTH(tblOrders[[#This Row],[Order Date]])</f>
        <v>8</v>
      </c>
      <c r="F308" t="str">
        <f>TEXT(tblOrders[[#This Row],[Order Date]],"mm-mmm")</f>
        <v>08-Aug</v>
      </c>
      <c r="G308" t="str">
        <f>"Q"&amp;ROUNDUP(MONTH(tblOrders[[#This Row],[Order Date]])/3,0)</f>
        <v>Q3</v>
      </c>
      <c r="H308">
        <f>YEAR(tblOrders[[#This Row],[Order Date]])</f>
        <v>2022</v>
      </c>
      <c r="I308" t="s">
        <v>62</v>
      </c>
      <c r="J308" t="s">
        <v>63</v>
      </c>
      <c r="K308" t="s">
        <v>54</v>
      </c>
      <c r="L308" t="s">
        <v>19</v>
      </c>
      <c r="M308">
        <v>139</v>
      </c>
      <c r="N308">
        <v>115</v>
      </c>
    </row>
    <row r="309" spans="1:14" x14ac:dyDescent="0.3">
      <c r="A309">
        <v>52089</v>
      </c>
      <c r="B309" t="s">
        <v>59</v>
      </c>
      <c r="C309" t="s">
        <v>60</v>
      </c>
      <c r="D309" s="1">
        <v>44794</v>
      </c>
      <c r="E309">
        <f>MONTH(tblOrders[[#This Row],[Order Date]])</f>
        <v>8</v>
      </c>
      <c r="F309" t="str">
        <f>TEXT(tblOrders[[#This Row],[Order Date]],"mm-mmm")</f>
        <v>08-Aug</v>
      </c>
      <c r="G309" t="str">
        <f>"Q"&amp;ROUNDUP(MONTH(tblOrders[[#This Row],[Order Date]])/3,0)</f>
        <v>Q3</v>
      </c>
      <c r="H309">
        <f>YEAR(tblOrders[[#This Row],[Order Date]])</f>
        <v>2022</v>
      </c>
      <c r="I309" t="s">
        <v>66</v>
      </c>
      <c r="J309" t="s">
        <v>67</v>
      </c>
      <c r="K309" t="s">
        <v>45</v>
      </c>
      <c r="L309" t="s">
        <v>46</v>
      </c>
      <c r="M309">
        <v>125</v>
      </c>
      <c r="N309">
        <v>85</v>
      </c>
    </row>
    <row r="310" spans="1:14" x14ac:dyDescent="0.3">
      <c r="A310">
        <v>52090</v>
      </c>
      <c r="B310" t="s">
        <v>24</v>
      </c>
      <c r="C310" t="s">
        <v>25</v>
      </c>
      <c r="D310" s="1">
        <v>44794</v>
      </c>
      <c r="E310">
        <f>MONTH(tblOrders[[#This Row],[Order Date]])</f>
        <v>8</v>
      </c>
      <c r="F310" t="str">
        <f>TEXT(tblOrders[[#This Row],[Order Date]],"mm-mmm")</f>
        <v>08-Aug</v>
      </c>
      <c r="G310" t="str">
        <f>"Q"&amp;ROUNDUP(MONTH(tblOrders[[#This Row],[Order Date]])/3,0)</f>
        <v>Q3</v>
      </c>
      <c r="H310">
        <f>YEAR(tblOrders[[#This Row],[Order Date]])</f>
        <v>2022</v>
      </c>
      <c r="I310" t="s">
        <v>26</v>
      </c>
      <c r="J310" t="s">
        <v>27</v>
      </c>
      <c r="K310" t="s">
        <v>54</v>
      </c>
      <c r="L310" t="s">
        <v>19</v>
      </c>
      <c r="M310">
        <v>44</v>
      </c>
      <c r="N310">
        <v>44</v>
      </c>
    </row>
    <row r="311" spans="1:14" x14ac:dyDescent="0.3">
      <c r="A311">
        <v>52091</v>
      </c>
      <c r="B311" t="s">
        <v>49</v>
      </c>
      <c r="C311" t="s">
        <v>61</v>
      </c>
      <c r="D311" s="1">
        <v>44794</v>
      </c>
      <c r="E311">
        <f>MONTH(tblOrders[[#This Row],[Order Date]])</f>
        <v>8</v>
      </c>
      <c r="F311" t="str">
        <f>TEXT(tblOrders[[#This Row],[Order Date]],"mm-mmm")</f>
        <v>08-Aug</v>
      </c>
      <c r="G311" t="str">
        <f>"Q"&amp;ROUNDUP(MONTH(tblOrders[[#This Row],[Order Date]])/3,0)</f>
        <v>Q3</v>
      </c>
      <c r="H311">
        <f>YEAR(tblOrders[[#This Row],[Order Date]])</f>
        <v>2022</v>
      </c>
      <c r="I311" t="s">
        <v>43</v>
      </c>
      <c r="J311" t="s">
        <v>44</v>
      </c>
      <c r="K311" t="s">
        <v>37</v>
      </c>
      <c r="L311" t="s">
        <v>19</v>
      </c>
      <c r="M311">
        <v>88</v>
      </c>
      <c r="N311">
        <v>74</v>
      </c>
    </row>
    <row r="312" spans="1:14" x14ac:dyDescent="0.3">
      <c r="A312">
        <v>52092</v>
      </c>
      <c r="B312" t="s">
        <v>72</v>
      </c>
      <c r="C312" t="s">
        <v>73</v>
      </c>
      <c r="D312" s="1">
        <v>44794</v>
      </c>
      <c r="E312">
        <f>MONTH(tblOrders[[#This Row],[Order Date]])</f>
        <v>8</v>
      </c>
      <c r="F312" t="str">
        <f>TEXT(tblOrders[[#This Row],[Order Date]],"mm-mmm")</f>
        <v>08-Aug</v>
      </c>
      <c r="G312" t="str">
        <f>"Q"&amp;ROUNDUP(MONTH(tblOrders[[#This Row],[Order Date]])/3,0)</f>
        <v>Q3</v>
      </c>
      <c r="H312">
        <f>YEAR(tblOrders[[#This Row],[Order Date]])</f>
        <v>2022</v>
      </c>
      <c r="I312" t="s">
        <v>26</v>
      </c>
      <c r="J312" t="s">
        <v>27</v>
      </c>
      <c r="K312" t="s">
        <v>18</v>
      </c>
      <c r="L312" t="s">
        <v>19</v>
      </c>
      <c r="M312">
        <v>37</v>
      </c>
      <c r="N312">
        <v>37</v>
      </c>
    </row>
    <row r="313" spans="1:14" x14ac:dyDescent="0.3">
      <c r="A313">
        <v>52093</v>
      </c>
      <c r="B313" t="s">
        <v>33</v>
      </c>
      <c r="C313" t="s">
        <v>34</v>
      </c>
      <c r="D313" s="1">
        <v>44795</v>
      </c>
      <c r="E313">
        <f>MONTH(tblOrders[[#This Row],[Order Date]])</f>
        <v>8</v>
      </c>
      <c r="F313" t="str">
        <f>TEXT(tblOrders[[#This Row],[Order Date]],"mm-mmm")</f>
        <v>08-Aug</v>
      </c>
      <c r="G313" t="str">
        <f>"Q"&amp;ROUNDUP(MONTH(tblOrders[[#This Row],[Order Date]])/3,0)</f>
        <v>Q3</v>
      </c>
      <c r="H313">
        <f>YEAR(tblOrders[[#This Row],[Order Date]])</f>
        <v>2022</v>
      </c>
      <c r="I313" t="s">
        <v>16</v>
      </c>
      <c r="J313" t="s">
        <v>17</v>
      </c>
      <c r="K313" t="s">
        <v>37</v>
      </c>
      <c r="L313" t="s">
        <v>46</v>
      </c>
      <c r="M313">
        <v>109</v>
      </c>
      <c r="N313">
        <v>109</v>
      </c>
    </row>
    <row r="314" spans="1:14" x14ac:dyDescent="0.3">
      <c r="A314">
        <v>52094</v>
      </c>
      <c r="B314" t="s">
        <v>24</v>
      </c>
      <c r="C314" t="s">
        <v>25</v>
      </c>
      <c r="D314" s="1">
        <v>44796</v>
      </c>
      <c r="E314">
        <f>MONTH(tblOrders[[#This Row],[Order Date]])</f>
        <v>8</v>
      </c>
      <c r="F314" t="str">
        <f>TEXT(tblOrders[[#This Row],[Order Date]],"mm-mmm")</f>
        <v>08-Aug</v>
      </c>
      <c r="G314" t="str">
        <f>"Q"&amp;ROUNDUP(MONTH(tblOrders[[#This Row],[Order Date]])/3,0)</f>
        <v>Q3</v>
      </c>
      <c r="H314">
        <f>YEAR(tblOrders[[#This Row],[Order Date]])</f>
        <v>2022</v>
      </c>
      <c r="I314" t="s">
        <v>16</v>
      </c>
      <c r="J314" t="s">
        <v>17</v>
      </c>
      <c r="K314" t="s">
        <v>18</v>
      </c>
      <c r="L314" t="s">
        <v>19</v>
      </c>
      <c r="M314">
        <v>58</v>
      </c>
      <c r="N314">
        <v>58</v>
      </c>
    </row>
    <row r="315" spans="1:14" x14ac:dyDescent="0.3">
      <c r="A315">
        <v>52095</v>
      </c>
      <c r="B315" t="s">
        <v>29</v>
      </c>
      <c r="C315" t="s">
        <v>30</v>
      </c>
      <c r="D315" s="1">
        <v>44797</v>
      </c>
      <c r="E315">
        <f>MONTH(tblOrders[[#This Row],[Order Date]])</f>
        <v>8</v>
      </c>
      <c r="F315" t="str">
        <f>TEXT(tblOrders[[#This Row],[Order Date]],"mm-mmm")</f>
        <v>08-Aug</v>
      </c>
      <c r="G315" t="str">
        <f>"Q"&amp;ROUNDUP(MONTH(tblOrders[[#This Row],[Order Date]])/3,0)</f>
        <v>Q3</v>
      </c>
      <c r="H315">
        <f>YEAR(tblOrders[[#This Row],[Order Date]])</f>
        <v>2022</v>
      </c>
      <c r="I315" t="s">
        <v>62</v>
      </c>
      <c r="J315" t="s">
        <v>63</v>
      </c>
      <c r="K315" t="s">
        <v>54</v>
      </c>
      <c r="L315" t="s">
        <v>19</v>
      </c>
      <c r="M315">
        <v>71</v>
      </c>
      <c r="N315">
        <v>53</v>
      </c>
    </row>
    <row r="316" spans="1:14" x14ac:dyDescent="0.3">
      <c r="A316">
        <v>52096</v>
      </c>
      <c r="B316" t="s">
        <v>29</v>
      </c>
      <c r="C316" t="s">
        <v>77</v>
      </c>
      <c r="D316" s="1">
        <v>44797</v>
      </c>
      <c r="E316">
        <f>MONTH(tblOrders[[#This Row],[Order Date]])</f>
        <v>8</v>
      </c>
      <c r="F316" t="str">
        <f>TEXT(tblOrders[[#This Row],[Order Date]],"mm-mmm")</f>
        <v>08-Aug</v>
      </c>
      <c r="G316" t="str">
        <f>"Q"&amp;ROUNDUP(MONTH(tblOrders[[#This Row],[Order Date]])/3,0)</f>
        <v>Q3</v>
      </c>
      <c r="H316">
        <f>YEAR(tblOrders[[#This Row],[Order Date]])</f>
        <v>2022</v>
      </c>
      <c r="I316" t="s">
        <v>16</v>
      </c>
      <c r="J316" t="s">
        <v>17</v>
      </c>
      <c r="K316" t="s">
        <v>51</v>
      </c>
      <c r="L316" t="s">
        <v>19</v>
      </c>
      <c r="M316">
        <v>133</v>
      </c>
      <c r="N316">
        <v>133</v>
      </c>
    </row>
    <row r="317" spans="1:14" x14ac:dyDescent="0.3">
      <c r="A317">
        <v>52097</v>
      </c>
      <c r="B317" t="s">
        <v>24</v>
      </c>
      <c r="C317" t="s">
        <v>25</v>
      </c>
      <c r="D317" s="1">
        <v>44798</v>
      </c>
      <c r="E317">
        <f>MONTH(tblOrders[[#This Row],[Order Date]])</f>
        <v>8</v>
      </c>
      <c r="F317" t="str">
        <f>TEXT(tblOrders[[#This Row],[Order Date]],"mm-mmm")</f>
        <v>08-Aug</v>
      </c>
      <c r="G317" t="str">
        <f>"Q"&amp;ROUNDUP(MONTH(tblOrders[[#This Row],[Order Date]])/3,0)</f>
        <v>Q3</v>
      </c>
      <c r="H317">
        <f>YEAR(tblOrders[[#This Row],[Order Date]])</f>
        <v>2022</v>
      </c>
      <c r="I317" t="s">
        <v>31</v>
      </c>
      <c r="J317" t="s">
        <v>32</v>
      </c>
      <c r="K317" t="s">
        <v>45</v>
      </c>
      <c r="L317" t="s">
        <v>19</v>
      </c>
      <c r="M317">
        <v>87</v>
      </c>
      <c r="N317">
        <v>87</v>
      </c>
    </row>
    <row r="318" spans="1:14" x14ac:dyDescent="0.3">
      <c r="A318">
        <v>52098</v>
      </c>
      <c r="B318" t="s">
        <v>64</v>
      </c>
      <c r="C318" t="s">
        <v>65</v>
      </c>
      <c r="D318" s="1">
        <v>44799</v>
      </c>
      <c r="E318">
        <f>MONTH(tblOrders[[#This Row],[Order Date]])</f>
        <v>8</v>
      </c>
      <c r="F318" t="str">
        <f>TEXT(tblOrders[[#This Row],[Order Date]],"mm-mmm")</f>
        <v>08-Aug</v>
      </c>
      <c r="G318" t="str">
        <f>"Q"&amp;ROUNDUP(MONTH(tblOrders[[#This Row],[Order Date]])/3,0)</f>
        <v>Q3</v>
      </c>
      <c r="H318">
        <f>YEAR(tblOrders[[#This Row],[Order Date]])</f>
        <v>2022</v>
      </c>
      <c r="I318" t="s">
        <v>47</v>
      </c>
      <c r="J318" t="s">
        <v>48</v>
      </c>
      <c r="K318" t="s">
        <v>45</v>
      </c>
      <c r="L318" t="s">
        <v>40</v>
      </c>
      <c r="M318">
        <v>128</v>
      </c>
      <c r="N318">
        <v>114</v>
      </c>
    </row>
    <row r="319" spans="1:14" x14ac:dyDescent="0.3">
      <c r="A319">
        <v>52099</v>
      </c>
      <c r="B319" t="s">
        <v>41</v>
      </c>
      <c r="C319" t="s">
        <v>42</v>
      </c>
      <c r="D319" s="1">
        <v>44799</v>
      </c>
      <c r="E319">
        <f>MONTH(tblOrders[[#This Row],[Order Date]])</f>
        <v>8</v>
      </c>
      <c r="F319" t="str">
        <f>TEXT(tblOrders[[#This Row],[Order Date]],"mm-mmm")</f>
        <v>08-Aug</v>
      </c>
      <c r="G319" t="str">
        <f>"Q"&amp;ROUNDUP(MONTH(tblOrders[[#This Row],[Order Date]])/3,0)</f>
        <v>Q3</v>
      </c>
      <c r="H319">
        <f>YEAR(tblOrders[[#This Row],[Order Date]])</f>
        <v>2022</v>
      </c>
      <c r="I319" t="s">
        <v>47</v>
      </c>
      <c r="J319" t="s">
        <v>48</v>
      </c>
      <c r="K319" t="s">
        <v>28</v>
      </c>
      <c r="L319" t="s">
        <v>40</v>
      </c>
      <c r="M319">
        <v>72</v>
      </c>
      <c r="N319">
        <v>67</v>
      </c>
    </row>
    <row r="320" spans="1:14" x14ac:dyDescent="0.3">
      <c r="A320">
        <v>52100</v>
      </c>
      <c r="B320" t="s">
        <v>72</v>
      </c>
      <c r="C320" t="s">
        <v>73</v>
      </c>
      <c r="D320" s="1">
        <v>44799</v>
      </c>
      <c r="E320">
        <f>MONTH(tblOrders[[#This Row],[Order Date]])</f>
        <v>8</v>
      </c>
      <c r="F320" t="str">
        <f>TEXT(tblOrders[[#This Row],[Order Date]],"mm-mmm")</f>
        <v>08-Aug</v>
      </c>
      <c r="G320" t="str">
        <f>"Q"&amp;ROUNDUP(MONTH(tblOrders[[#This Row],[Order Date]])/3,0)</f>
        <v>Q3</v>
      </c>
      <c r="H320">
        <f>YEAR(tblOrders[[#This Row],[Order Date]])</f>
        <v>2022</v>
      </c>
      <c r="I320" t="s">
        <v>66</v>
      </c>
      <c r="J320" t="s">
        <v>67</v>
      </c>
      <c r="K320" t="s">
        <v>37</v>
      </c>
      <c r="L320" t="s">
        <v>46</v>
      </c>
      <c r="M320">
        <v>101</v>
      </c>
      <c r="N320">
        <v>77</v>
      </c>
    </row>
    <row r="321" spans="1:14" x14ac:dyDescent="0.3">
      <c r="A321">
        <v>52101</v>
      </c>
      <c r="B321" t="s">
        <v>72</v>
      </c>
      <c r="C321" t="s">
        <v>73</v>
      </c>
      <c r="D321" s="1">
        <v>44800</v>
      </c>
      <c r="E321">
        <f>MONTH(tblOrders[[#This Row],[Order Date]])</f>
        <v>8</v>
      </c>
      <c r="F321" t="str">
        <f>TEXT(tblOrders[[#This Row],[Order Date]],"mm-mmm")</f>
        <v>08-Aug</v>
      </c>
      <c r="G321" t="str">
        <f>"Q"&amp;ROUNDUP(MONTH(tblOrders[[#This Row],[Order Date]])/3,0)</f>
        <v>Q3</v>
      </c>
      <c r="H321">
        <f>YEAR(tblOrders[[#This Row],[Order Date]])</f>
        <v>2022</v>
      </c>
      <c r="I321" t="s">
        <v>62</v>
      </c>
      <c r="J321" t="s">
        <v>63</v>
      </c>
      <c r="K321" t="s">
        <v>51</v>
      </c>
      <c r="L321" t="s">
        <v>40</v>
      </c>
      <c r="M321">
        <v>56</v>
      </c>
      <c r="N321">
        <v>44</v>
      </c>
    </row>
    <row r="322" spans="1:14" x14ac:dyDescent="0.3">
      <c r="A322">
        <v>52102</v>
      </c>
      <c r="B322" t="s">
        <v>64</v>
      </c>
      <c r="C322" t="s">
        <v>65</v>
      </c>
      <c r="D322" s="1">
        <v>44800</v>
      </c>
      <c r="E322">
        <f>MONTH(tblOrders[[#This Row],[Order Date]])</f>
        <v>8</v>
      </c>
      <c r="F322" t="str">
        <f>TEXT(tblOrders[[#This Row],[Order Date]],"mm-mmm")</f>
        <v>08-Aug</v>
      </c>
      <c r="G322" t="str">
        <f>"Q"&amp;ROUNDUP(MONTH(tblOrders[[#This Row],[Order Date]])/3,0)</f>
        <v>Q3</v>
      </c>
      <c r="H322">
        <f>YEAR(tblOrders[[#This Row],[Order Date]])</f>
        <v>2022</v>
      </c>
      <c r="I322" t="s">
        <v>16</v>
      </c>
      <c r="J322" t="s">
        <v>17</v>
      </c>
      <c r="K322" t="s">
        <v>28</v>
      </c>
      <c r="L322" t="s">
        <v>40</v>
      </c>
      <c r="M322">
        <v>72</v>
      </c>
      <c r="N322">
        <v>72</v>
      </c>
    </row>
    <row r="323" spans="1:14" x14ac:dyDescent="0.3">
      <c r="A323">
        <v>52103</v>
      </c>
      <c r="B323" t="s">
        <v>49</v>
      </c>
      <c r="C323" t="s">
        <v>61</v>
      </c>
      <c r="D323" s="1">
        <v>44801</v>
      </c>
      <c r="E323">
        <f>MONTH(tblOrders[[#This Row],[Order Date]])</f>
        <v>8</v>
      </c>
      <c r="F323" t="str">
        <f>TEXT(tblOrders[[#This Row],[Order Date]],"mm-mmm")</f>
        <v>08-Aug</v>
      </c>
      <c r="G323" t="str">
        <f>"Q"&amp;ROUNDUP(MONTH(tblOrders[[#This Row],[Order Date]])/3,0)</f>
        <v>Q3</v>
      </c>
      <c r="H323">
        <f>YEAR(tblOrders[[#This Row],[Order Date]])</f>
        <v>2022</v>
      </c>
      <c r="I323" t="s">
        <v>62</v>
      </c>
      <c r="J323" t="s">
        <v>63</v>
      </c>
      <c r="K323" t="s">
        <v>37</v>
      </c>
      <c r="L323" t="s">
        <v>19</v>
      </c>
      <c r="M323">
        <v>56</v>
      </c>
      <c r="N323">
        <v>39</v>
      </c>
    </row>
    <row r="324" spans="1:14" x14ac:dyDescent="0.3">
      <c r="A324">
        <v>52104</v>
      </c>
      <c r="B324" t="s">
        <v>52</v>
      </c>
      <c r="C324" t="s">
        <v>53</v>
      </c>
      <c r="D324" s="1">
        <v>44801</v>
      </c>
      <c r="E324">
        <f>MONTH(tblOrders[[#This Row],[Order Date]])</f>
        <v>8</v>
      </c>
      <c r="F324" t="str">
        <f>TEXT(tblOrders[[#This Row],[Order Date]],"mm-mmm")</f>
        <v>08-Aug</v>
      </c>
      <c r="G324" t="str">
        <f>"Q"&amp;ROUNDUP(MONTH(tblOrders[[#This Row],[Order Date]])/3,0)</f>
        <v>Q3</v>
      </c>
      <c r="H324">
        <f>YEAR(tblOrders[[#This Row],[Order Date]])</f>
        <v>2022</v>
      </c>
      <c r="I324" t="s">
        <v>43</v>
      </c>
      <c r="J324" t="s">
        <v>44</v>
      </c>
      <c r="K324" t="s">
        <v>28</v>
      </c>
      <c r="L324" t="s">
        <v>46</v>
      </c>
      <c r="M324">
        <v>120</v>
      </c>
      <c r="N324">
        <v>89</v>
      </c>
    </row>
    <row r="325" spans="1:14" x14ac:dyDescent="0.3">
      <c r="A325">
        <v>52105</v>
      </c>
      <c r="B325" t="s">
        <v>64</v>
      </c>
      <c r="C325" t="s">
        <v>65</v>
      </c>
      <c r="D325" s="1">
        <v>44801</v>
      </c>
      <c r="E325">
        <f>MONTH(tblOrders[[#This Row],[Order Date]])</f>
        <v>8</v>
      </c>
      <c r="F325" t="str">
        <f>TEXT(tblOrders[[#This Row],[Order Date]],"mm-mmm")</f>
        <v>08-Aug</v>
      </c>
      <c r="G325" t="str">
        <f>"Q"&amp;ROUNDUP(MONTH(tblOrders[[#This Row],[Order Date]])/3,0)</f>
        <v>Q3</v>
      </c>
      <c r="H325">
        <f>YEAR(tblOrders[[#This Row],[Order Date]])</f>
        <v>2022</v>
      </c>
      <c r="I325" t="s">
        <v>62</v>
      </c>
      <c r="J325" t="s">
        <v>63</v>
      </c>
      <c r="K325" t="s">
        <v>18</v>
      </c>
      <c r="L325" t="s">
        <v>40</v>
      </c>
      <c r="M325">
        <v>137</v>
      </c>
      <c r="N325">
        <v>100</v>
      </c>
    </row>
    <row r="326" spans="1:14" x14ac:dyDescent="0.3">
      <c r="A326">
        <v>52106</v>
      </c>
      <c r="B326" t="s">
        <v>38</v>
      </c>
      <c r="C326" t="s">
        <v>39</v>
      </c>
      <c r="D326" s="1">
        <v>44801</v>
      </c>
      <c r="E326">
        <f>MONTH(tblOrders[[#This Row],[Order Date]])</f>
        <v>8</v>
      </c>
      <c r="F326" t="str">
        <f>TEXT(tblOrders[[#This Row],[Order Date]],"mm-mmm")</f>
        <v>08-Aug</v>
      </c>
      <c r="G326" t="str">
        <f>"Q"&amp;ROUNDUP(MONTH(tblOrders[[#This Row],[Order Date]])/3,0)</f>
        <v>Q3</v>
      </c>
      <c r="H326">
        <f>YEAR(tblOrders[[#This Row],[Order Date]])</f>
        <v>2022</v>
      </c>
      <c r="I326" t="s">
        <v>68</v>
      </c>
      <c r="J326" t="s">
        <v>69</v>
      </c>
      <c r="K326" t="s">
        <v>51</v>
      </c>
      <c r="L326" t="s">
        <v>19</v>
      </c>
      <c r="M326">
        <v>68</v>
      </c>
      <c r="N326">
        <v>68</v>
      </c>
    </row>
    <row r="327" spans="1:14" x14ac:dyDescent="0.3">
      <c r="A327">
        <v>52107</v>
      </c>
      <c r="B327" t="s">
        <v>38</v>
      </c>
      <c r="C327" t="s">
        <v>39</v>
      </c>
      <c r="D327" s="1">
        <v>44802</v>
      </c>
      <c r="E327">
        <f>MONTH(tblOrders[[#This Row],[Order Date]])</f>
        <v>8</v>
      </c>
      <c r="F327" t="str">
        <f>TEXT(tblOrders[[#This Row],[Order Date]],"mm-mmm")</f>
        <v>08-Aug</v>
      </c>
      <c r="G327" t="str">
        <f>"Q"&amp;ROUNDUP(MONTH(tblOrders[[#This Row],[Order Date]])/3,0)</f>
        <v>Q3</v>
      </c>
      <c r="H327">
        <f>YEAR(tblOrders[[#This Row],[Order Date]])</f>
        <v>2022</v>
      </c>
      <c r="I327" t="s">
        <v>26</v>
      </c>
      <c r="J327" t="s">
        <v>27</v>
      </c>
      <c r="K327" t="s">
        <v>45</v>
      </c>
      <c r="L327" t="s">
        <v>19</v>
      </c>
      <c r="M327">
        <v>105</v>
      </c>
      <c r="N327">
        <v>105</v>
      </c>
    </row>
    <row r="328" spans="1:14" x14ac:dyDescent="0.3">
      <c r="A328">
        <v>52108</v>
      </c>
      <c r="B328" t="s">
        <v>41</v>
      </c>
      <c r="C328" t="s">
        <v>42</v>
      </c>
      <c r="D328" s="1">
        <v>44802</v>
      </c>
      <c r="E328">
        <f>MONTH(tblOrders[[#This Row],[Order Date]])</f>
        <v>8</v>
      </c>
      <c r="F328" t="str">
        <f>TEXT(tblOrders[[#This Row],[Order Date]],"mm-mmm")</f>
        <v>08-Aug</v>
      </c>
      <c r="G328" t="str">
        <f>"Q"&amp;ROUNDUP(MONTH(tblOrders[[#This Row],[Order Date]])/3,0)</f>
        <v>Q3</v>
      </c>
      <c r="H328">
        <f>YEAR(tblOrders[[#This Row],[Order Date]])</f>
        <v>2022</v>
      </c>
      <c r="I328" t="s">
        <v>66</v>
      </c>
      <c r="J328" t="s">
        <v>67</v>
      </c>
      <c r="K328" t="s">
        <v>28</v>
      </c>
      <c r="L328" t="s">
        <v>19</v>
      </c>
      <c r="M328">
        <v>41</v>
      </c>
      <c r="N328">
        <v>34</v>
      </c>
    </row>
    <row r="329" spans="1:14" x14ac:dyDescent="0.3">
      <c r="A329">
        <v>52109</v>
      </c>
      <c r="B329" t="s">
        <v>14</v>
      </c>
      <c r="C329" t="s">
        <v>15</v>
      </c>
      <c r="D329" s="1">
        <v>44802</v>
      </c>
      <c r="E329">
        <f>MONTH(tblOrders[[#This Row],[Order Date]])</f>
        <v>8</v>
      </c>
      <c r="F329" t="str">
        <f>TEXT(tblOrders[[#This Row],[Order Date]],"mm-mmm")</f>
        <v>08-Aug</v>
      </c>
      <c r="G329" t="str">
        <f>"Q"&amp;ROUNDUP(MONTH(tblOrders[[#This Row],[Order Date]])/3,0)</f>
        <v>Q3</v>
      </c>
      <c r="H329">
        <f>YEAR(tblOrders[[#This Row],[Order Date]])</f>
        <v>2022</v>
      </c>
      <c r="I329" t="s">
        <v>43</v>
      </c>
      <c r="J329" t="s">
        <v>44</v>
      </c>
      <c r="K329" t="s">
        <v>37</v>
      </c>
      <c r="L329" t="s">
        <v>19</v>
      </c>
      <c r="M329">
        <v>75</v>
      </c>
      <c r="N329">
        <v>67</v>
      </c>
    </row>
    <row r="330" spans="1:14" x14ac:dyDescent="0.3">
      <c r="A330">
        <v>52110</v>
      </c>
      <c r="B330" t="s">
        <v>74</v>
      </c>
      <c r="C330" t="s">
        <v>75</v>
      </c>
      <c r="D330" s="1">
        <v>44803</v>
      </c>
      <c r="E330">
        <f>MONTH(tblOrders[[#This Row],[Order Date]])</f>
        <v>8</v>
      </c>
      <c r="F330" t="str">
        <f>TEXT(tblOrders[[#This Row],[Order Date]],"mm-mmm")</f>
        <v>08-Aug</v>
      </c>
      <c r="G330" t="str">
        <f>"Q"&amp;ROUNDUP(MONTH(tblOrders[[#This Row],[Order Date]])/3,0)</f>
        <v>Q3</v>
      </c>
      <c r="H330">
        <f>YEAR(tblOrders[[#This Row],[Order Date]])</f>
        <v>2022</v>
      </c>
      <c r="I330" t="s">
        <v>66</v>
      </c>
      <c r="J330" t="s">
        <v>67</v>
      </c>
      <c r="K330" t="s">
        <v>28</v>
      </c>
      <c r="L330" t="s">
        <v>46</v>
      </c>
      <c r="M330">
        <v>134</v>
      </c>
      <c r="N330">
        <v>119</v>
      </c>
    </row>
    <row r="331" spans="1:14" x14ac:dyDescent="0.3">
      <c r="A331">
        <v>52111</v>
      </c>
      <c r="B331" t="s">
        <v>20</v>
      </c>
      <c r="C331" t="s">
        <v>21</v>
      </c>
      <c r="D331" s="1">
        <v>44803</v>
      </c>
      <c r="E331">
        <f>MONTH(tblOrders[[#This Row],[Order Date]])</f>
        <v>8</v>
      </c>
      <c r="F331" t="str">
        <f>TEXT(tblOrders[[#This Row],[Order Date]],"mm-mmm")</f>
        <v>08-Aug</v>
      </c>
      <c r="G331" t="str">
        <f>"Q"&amp;ROUNDUP(MONTH(tblOrders[[#This Row],[Order Date]])/3,0)</f>
        <v>Q3</v>
      </c>
      <c r="H331">
        <f>YEAR(tblOrders[[#This Row],[Order Date]])</f>
        <v>2022</v>
      </c>
      <c r="I331" t="s">
        <v>31</v>
      </c>
      <c r="J331" t="s">
        <v>32</v>
      </c>
      <c r="K331" t="s">
        <v>51</v>
      </c>
      <c r="L331" t="s">
        <v>19</v>
      </c>
      <c r="M331">
        <v>70</v>
      </c>
      <c r="N331">
        <v>70</v>
      </c>
    </row>
    <row r="332" spans="1:14" x14ac:dyDescent="0.3">
      <c r="A332">
        <v>52112</v>
      </c>
      <c r="B332" t="s">
        <v>14</v>
      </c>
      <c r="C332" t="s">
        <v>15</v>
      </c>
      <c r="D332" s="1">
        <v>44805</v>
      </c>
      <c r="E332">
        <f>MONTH(tblOrders[[#This Row],[Order Date]])</f>
        <v>9</v>
      </c>
      <c r="F332" t="str">
        <f>TEXT(tblOrders[[#This Row],[Order Date]],"mm-mmm")</f>
        <v>09-Sep</v>
      </c>
      <c r="G332" t="str">
        <f>"Q"&amp;ROUNDUP(MONTH(tblOrders[[#This Row],[Order Date]])/3,0)</f>
        <v>Q3</v>
      </c>
      <c r="H332">
        <f>YEAR(tblOrders[[#This Row],[Order Date]])</f>
        <v>2022</v>
      </c>
      <c r="I332" t="s">
        <v>16</v>
      </c>
      <c r="J332" t="s">
        <v>17</v>
      </c>
      <c r="K332" t="s">
        <v>37</v>
      </c>
      <c r="L332" t="s">
        <v>19</v>
      </c>
      <c r="M332">
        <v>42</v>
      </c>
      <c r="N332">
        <v>42</v>
      </c>
    </row>
    <row r="333" spans="1:14" x14ac:dyDescent="0.3">
      <c r="A333">
        <v>52113</v>
      </c>
      <c r="B333" t="s">
        <v>20</v>
      </c>
      <c r="C333" t="s">
        <v>21</v>
      </c>
      <c r="D333" s="1">
        <v>44806</v>
      </c>
      <c r="E333">
        <f>MONTH(tblOrders[[#This Row],[Order Date]])</f>
        <v>9</v>
      </c>
      <c r="F333" t="str">
        <f>TEXT(tblOrders[[#This Row],[Order Date]],"mm-mmm")</f>
        <v>09-Sep</v>
      </c>
      <c r="G333" t="str">
        <f>"Q"&amp;ROUNDUP(MONTH(tblOrders[[#This Row],[Order Date]])/3,0)</f>
        <v>Q3</v>
      </c>
      <c r="H333">
        <f>YEAR(tblOrders[[#This Row],[Order Date]])</f>
        <v>2022</v>
      </c>
      <c r="I333" t="s">
        <v>35</v>
      </c>
      <c r="J333" t="s">
        <v>36</v>
      </c>
      <c r="K333" t="s">
        <v>28</v>
      </c>
      <c r="L333" t="s">
        <v>40</v>
      </c>
      <c r="M333">
        <v>55</v>
      </c>
      <c r="N333">
        <v>37</v>
      </c>
    </row>
    <row r="334" spans="1:14" x14ac:dyDescent="0.3">
      <c r="A334">
        <v>52114</v>
      </c>
      <c r="B334" t="s">
        <v>64</v>
      </c>
      <c r="C334" t="s">
        <v>65</v>
      </c>
      <c r="D334" s="1">
        <v>44807</v>
      </c>
      <c r="E334">
        <f>MONTH(tblOrders[[#This Row],[Order Date]])</f>
        <v>9</v>
      </c>
      <c r="F334" t="str">
        <f>TEXT(tblOrders[[#This Row],[Order Date]],"mm-mmm")</f>
        <v>09-Sep</v>
      </c>
      <c r="G334" t="str">
        <f>"Q"&amp;ROUNDUP(MONTH(tblOrders[[#This Row],[Order Date]])/3,0)</f>
        <v>Q3</v>
      </c>
      <c r="H334">
        <f>YEAR(tblOrders[[#This Row],[Order Date]])</f>
        <v>2022</v>
      </c>
      <c r="I334" t="s">
        <v>31</v>
      </c>
      <c r="J334" t="s">
        <v>32</v>
      </c>
      <c r="K334" t="s">
        <v>54</v>
      </c>
      <c r="L334" t="s">
        <v>46</v>
      </c>
      <c r="M334">
        <v>124</v>
      </c>
      <c r="N334">
        <v>124</v>
      </c>
    </row>
    <row r="335" spans="1:14" x14ac:dyDescent="0.3">
      <c r="A335">
        <v>52115</v>
      </c>
      <c r="B335" t="s">
        <v>55</v>
      </c>
      <c r="C335" t="s">
        <v>56</v>
      </c>
      <c r="D335" s="1">
        <v>44810</v>
      </c>
      <c r="E335">
        <f>MONTH(tblOrders[[#This Row],[Order Date]])</f>
        <v>9</v>
      </c>
      <c r="F335" t="str">
        <f>TEXT(tblOrders[[#This Row],[Order Date]],"mm-mmm")</f>
        <v>09-Sep</v>
      </c>
      <c r="G335" t="str">
        <f>"Q"&amp;ROUNDUP(MONTH(tblOrders[[#This Row],[Order Date]])/3,0)</f>
        <v>Q3</v>
      </c>
      <c r="H335">
        <f>YEAR(tblOrders[[#This Row],[Order Date]])</f>
        <v>2022</v>
      </c>
      <c r="I335" t="s">
        <v>43</v>
      </c>
      <c r="J335" t="s">
        <v>44</v>
      </c>
      <c r="K335" t="s">
        <v>51</v>
      </c>
      <c r="L335" t="s">
        <v>19</v>
      </c>
      <c r="M335">
        <v>50</v>
      </c>
      <c r="N335">
        <v>49</v>
      </c>
    </row>
    <row r="336" spans="1:14" x14ac:dyDescent="0.3">
      <c r="A336">
        <v>52116</v>
      </c>
      <c r="B336" t="s">
        <v>20</v>
      </c>
      <c r="C336" t="s">
        <v>21</v>
      </c>
      <c r="D336" s="1">
        <v>44810</v>
      </c>
      <c r="E336">
        <f>MONTH(tblOrders[[#This Row],[Order Date]])</f>
        <v>9</v>
      </c>
      <c r="F336" t="str">
        <f>TEXT(tblOrders[[#This Row],[Order Date]],"mm-mmm")</f>
        <v>09-Sep</v>
      </c>
      <c r="G336" t="str">
        <f>"Q"&amp;ROUNDUP(MONTH(tblOrders[[#This Row],[Order Date]])/3,0)</f>
        <v>Q3</v>
      </c>
      <c r="H336">
        <f>YEAR(tblOrders[[#This Row],[Order Date]])</f>
        <v>2022</v>
      </c>
      <c r="I336" t="s">
        <v>43</v>
      </c>
      <c r="J336" t="s">
        <v>44</v>
      </c>
      <c r="K336" t="s">
        <v>45</v>
      </c>
      <c r="L336" t="s">
        <v>19</v>
      </c>
      <c r="M336">
        <v>101</v>
      </c>
      <c r="N336">
        <v>76</v>
      </c>
    </row>
    <row r="337" spans="1:14" x14ac:dyDescent="0.3">
      <c r="A337">
        <v>52117</v>
      </c>
      <c r="B337" t="s">
        <v>74</v>
      </c>
      <c r="C337" t="s">
        <v>75</v>
      </c>
      <c r="D337" s="1">
        <v>44810</v>
      </c>
      <c r="E337">
        <f>MONTH(tblOrders[[#This Row],[Order Date]])</f>
        <v>9</v>
      </c>
      <c r="F337" t="str">
        <f>TEXT(tblOrders[[#This Row],[Order Date]],"mm-mmm")</f>
        <v>09-Sep</v>
      </c>
      <c r="G337" t="str">
        <f>"Q"&amp;ROUNDUP(MONTH(tblOrders[[#This Row],[Order Date]])/3,0)</f>
        <v>Q3</v>
      </c>
      <c r="H337">
        <f>YEAR(tblOrders[[#This Row],[Order Date]])</f>
        <v>2022</v>
      </c>
      <c r="I337" t="s">
        <v>47</v>
      </c>
      <c r="J337" t="s">
        <v>48</v>
      </c>
      <c r="K337" t="s">
        <v>28</v>
      </c>
      <c r="L337" t="s">
        <v>19</v>
      </c>
      <c r="M337">
        <v>108</v>
      </c>
      <c r="N337">
        <v>82</v>
      </c>
    </row>
    <row r="338" spans="1:14" x14ac:dyDescent="0.3">
      <c r="A338">
        <v>52118</v>
      </c>
      <c r="B338" t="s">
        <v>55</v>
      </c>
      <c r="C338" t="s">
        <v>56</v>
      </c>
      <c r="D338" s="1">
        <v>44811</v>
      </c>
      <c r="E338">
        <f>MONTH(tblOrders[[#This Row],[Order Date]])</f>
        <v>9</v>
      </c>
      <c r="F338" t="str">
        <f>TEXT(tblOrders[[#This Row],[Order Date]],"mm-mmm")</f>
        <v>09-Sep</v>
      </c>
      <c r="G338" t="str">
        <f>"Q"&amp;ROUNDUP(MONTH(tblOrders[[#This Row],[Order Date]])/3,0)</f>
        <v>Q3</v>
      </c>
      <c r="H338">
        <f>YEAR(tblOrders[[#This Row],[Order Date]])</f>
        <v>2022</v>
      </c>
      <c r="I338" t="s">
        <v>31</v>
      </c>
      <c r="J338" t="s">
        <v>32</v>
      </c>
      <c r="K338" t="s">
        <v>54</v>
      </c>
      <c r="L338" t="s">
        <v>19</v>
      </c>
      <c r="M338">
        <v>140</v>
      </c>
      <c r="N338">
        <v>140</v>
      </c>
    </row>
    <row r="339" spans="1:14" x14ac:dyDescent="0.3">
      <c r="A339">
        <v>52119</v>
      </c>
      <c r="B339" t="s">
        <v>49</v>
      </c>
      <c r="C339" t="s">
        <v>50</v>
      </c>
      <c r="D339" s="1">
        <v>44812</v>
      </c>
      <c r="E339">
        <f>MONTH(tblOrders[[#This Row],[Order Date]])</f>
        <v>9</v>
      </c>
      <c r="F339" t="str">
        <f>TEXT(tblOrders[[#This Row],[Order Date]],"mm-mmm")</f>
        <v>09-Sep</v>
      </c>
      <c r="G339" t="str">
        <f>"Q"&amp;ROUNDUP(MONTH(tblOrders[[#This Row],[Order Date]])/3,0)</f>
        <v>Q3</v>
      </c>
      <c r="H339">
        <f>YEAR(tblOrders[[#This Row],[Order Date]])</f>
        <v>2022</v>
      </c>
      <c r="I339" t="s">
        <v>31</v>
      </c>
      <c r="J339" t="s">
        <v>32</v>
      </c>
      <c r="K339" t="s">
        <v>37</v>
      </c>
      <c r="L339" t="s">
        <v>19</v>
      </c>
      <c r="M339">
        <v>46</v>
      </c>
      <c r="N339">
        <v>46</v>
      </c>
    </row>
    <row r="340" spans="1:14" x14ac:dyDescent="0.3">
      <c r="A340">
        <v>52120</v>
      </c>
      <c r="B340" t="s">
        <v>74</v>
      </c>
      <c r="C340" t="s">
        <v>75</v>
      </c>
      <c r="D340" s="1">
        <v>44813</v>
      </c>
      <c r="E340">
        <f>MONTH(tblOrders[[#This Row],[Order Date]])</f>
        <v>9</v>
      </c>
      <c r="F340" t="str">
        <f>TEXT(tblOrders[[#This Row],[Order Date]],"mm-mmm")</f>
        <v>09-Sep</v>
      </c>
      <c r="G340" t="str">
        <f>"Q"&amp;ROUNDUP(MONTH(tblOrders[[#This Row],[Order Date]])/3,0)</f>
        <v>Q3</v>
      </c>
      <c r="H340">
        <f>YEAR(tblOrders[[#This Row],[Order Date]])</f>
        <v>2022</v>
      </c>
      <c r="I340" t="s">
        <v>26</v>
      </c>
      <c r="J340" t="s">
        <v>27</v>
      </c>
      <c r="K340" t="s">
        <v>37</v>
      </c>
      <c r="L340" t="s">
        <v>19</v>
      </c>
      <c r="M340">
        <v>140</v>
      </c>
      <c r="N340">
        <v>140</v>
      </c>
    </row>
    <row r="341" spans="1:14" x14ac:dyDescent="0.3">
      <c r="A341">
        <v>52121</v>
      </c>
      <c r="B341" t="s">
        <v>52</v>
      </c>
      <c r="C341" t="s">
        <v>53</v>
      </c>
      <c r="D341" s="1">
        <v>44814</v>
      </c>
      <c r="E341">
        <f>MONTH(tblOrders[[#This Row],[Order Date]])</f>
        <v>9</v>
      </c>
      <c r="F341" t="str">
        <f>TEXT(tblOrders[[#This Row],[Order Date]],"mm-mmm")</f>
        <v>09-Sep</v>
      </c>
      <c r="G341" t="str">
        <f>"Q"&amp;ROUNDUP(MONTH(tblOrders[[#This Row],[Order Date]])/3,0)</f>
        <v>Q3</v>
      </c>
      <c r="H341">
        <f>YEAR(tblOrders[[#This Row],[Order Date]])</f>
        <v>2022</v>
      </c>
      <c r="I341" t="s">
        <v>62</v>
      </c>
      <c r="J341" t="s">
        <v>63</v>
      </c>
      <c r="K341" t="s">
        <v>28</v>
      </c>
      <c r="L341" t="s">
        <v>46</v>
      </c>
      <c r="M341">
        <v>138</v>
      </c>
      <c r="N341">
        <v>108</v>
      </c>
    </row>
    <row r="342" spans="1:14" x14ac:dyDescent="0.3">
      <c r="A342">
        <v>52122</v>
      </c>
      <c r="B342" t="s">
        <v>14</v>
      </c>
      <c r="C342" t="s">
        <v>15</v>
      </c>
      <c r="D342" s="1">
        <v>44814</v>
      </c>
      <c r="E342">
        <f>MONTH(tblOrders[[#This Row],[Order Date]])</f>
        <v>9</v>
      </c>
      <c r="F342" t="str">
        <f>TEXT(tblOrders[[#This Row],[Order Date]],"mm-mmm")</f>
        <v>09-Sep</v>
      </c>
      <c r="G342" t="str">
        <f>"Q"&amp;ROUNDUP(MONTH(tblOrders[[#This Row],[Order Date]])/3,0)</f>
        <v>Q3</v>
      </c>
      <c r="H342">
        <f>YEAR(tblOrders[[#This Row],[Order Date]])</f>
        <v>2022</v>
      </c>
      <c r="I342" t="s">
        <v>16</v>
      </c>
      <c r="J342" t="s">
        <v>17</v>
      </c>
      <c r="K342" t="s">
        <v>18</v>
      </c>
      <c r="L342" t="s">
        <v>46</v>
      </c>
      <c r="M342">
        <v>134</v>
      </c>
      <c r="N342">
        <v>134</v>
      </c>
    </row>
    <row r="343" spans="1:14" x14ac:dyDescent="0.3">
      <c r="A343">
        <v>52123</v>
      </c>
      <c r="B343" t="s">
        <v>24</v>
      </c>
      <c r="C343" t="s">
        <v>25</v>
      </c>
      <c r="D343" s="1">
        <v>44815</v>
      </c>
      <c r="E343">
        <f>MONTH(tblOrders[[#This Row],[Order Date]])</f>
        <v>9</v>
      </c>
      <c r="F343" t="str">
        <f>TEXT(tblOrders[[#This Row],[Order Date]],"mm-mmm")</f>
        <v>09-Sep</v>
      </c>
      <c r="G343" t="str">
        <f>"Q"&amp;ROUNDUP(MONTH(tblOrders[[#This Row],[Order Date]])/3,0)</f>
        <v>Q3</v>
      </c>
      <c r="H343">
        <f>YEAR(tblOrders[[#This Row],[Order Date]])</f>
        <v>2022</v>
      </c>
      <c r="I343" t="s">
        <v>43</v>
      </c>
      <c r="J343" t="s">
        <v>44</v>
      </c>
      <c r="K343" t="s">
        <v>51</v>
      </c>
      <c r="L343" t="s">
        <v>46</v>
      </c>
      <c r="M343">
        <v>128</v>
      </c>
      <c r="N343">
        <v>102</v>
      </c>
    </row>
    <row r="344" spans="1:14" x14ac:dyDescent="0.3">
      <c r="A344">
        <v>52124</v>
      </c>
      <c r="B344" t="s">
        <v>59</v>
      </c>
      <c r="C344" t="s">
        <v>60</v>
      </c>
      <c r="D344" s="1">
        <v>44815</v>
      </c>
      <c r="E344">
        <f>MONTH(tblOrders[[#This Row],[Order Date]])</f>
        <v>9</v>
      </c>
      <c r="F344" t="str">
        <f>TEXT(tblOrders[[#This Row],[Order Date]],"mm-mmm")</f>
        <v>09-Sep</v>
      </c>
      <c r="G344" t="str">
        <f>"Q"&amp;ROUNDUP(MONTH(tblOrders[[#This Row],[Order Date]])/3,0)</f>
        <v>Q3</v>
      </c>
      <c r="H344">
        <f>YEAR(tblOrders[[#This Row],[Order Date]])</f>
        <v>2022</v>
      </c>
      <c r="I344" t="s">
        <v>66</v>
      </c>
      <c r="J344" t="s">
        <v>67</v>
      </c>
      <c r="K344" t="s">
        <v>37</v>
      </c>
      <c r="L344" t="s">
        <v>19</v>
      </c>
      <c r="M344">
        <v>69</v>
      </c>
      <c r="N344">
        <v>58</v>
      </c>
    </row>
    <row r="345" spans="1:14" x14ac:dyDescent="0.3">
      <c r="A345">
        <v>52125</v>
      </c>
      <c r="B345" t="s">
        <v>49</v>
      </c>
      <c r="C345" t="s">
        <v>61</v>
      </c>
      <c r="D345" s="1">
        <v>44817</v>
      </c>
      <c r="E345">
        <f>MONTH(tblOrders[[#This Row],[Order Date]])</f>
        <v>9</v>
      </c>
      <c r="F345" t="str">
        <f>TEXT(tblOrders[[#This Row],[Order Date]],"mm-mmm")</f>
        <v>09-Sep</v>
      </c>
      <c r="G345" t="str">
        <f>"Q"&amp;ROUNDUP(MONTH(tblOrders[[#This Row],[Order Date]])/3,0)</f>
        <v>Q3</v>
      </c>
      <c r="H345">
        <f>YEAR(tblOrders[[#This Row],[Order Date]])</f>
        <v>2022</v>
      </c>
      <c r="I345" t="s">
        <v>62</v>
      </c>
      <c r="J345" t="s">
        <v>63</v>
      </c>
      <c r="K345" t="s">
        <v>18</v>
      </c>
      <c r="L345" t="s">
        <v>40</v>
      </c>
      <c r="M345">
        <v>109</v>
      </c>
      <c r="N345">
        <v>90</v>
      </c>
    </row>
    <row r="346" spans="1:14" x14ac:dyDescent="0.3">
      <c r="A346">
        <v>52126</v>
      </c>
      <c r="B346" t="s">
        <v>38</v>
      </c>
      <c r="C346" t="s">
        <v>39</v>
      </c>
      <c r="D346" s="1">
        <v>44817</v>
      </c>
      <c r="E346">
        <f>MONTH(tblOrders[[#This Row],[Order Date]])</f>
        <v>9</v>
      </c>
      <c r="F346" t="str">
        <f>TEXT(tblOrders[[#This Row],[Order Date]],"mm-mmm")</f>
        <v>09-Sep</v>
      </c>
      <c r="G346" t="str">
        <f>"Q"&amp;ROUNDUP(MONTH(tblOrders[[#This Row],[Order Date]])/3,0)</f>
        <v>Q3</v>
      </c>
      <c r="H346">
        <f>YEAR(tblOrders[[#This Row],[Order Date]])</f>
        <v>2022</v>
      </c>
      <c r="I346" t="s">
        <v>62</v>
      </c>
      <c r="J346" t="s">
        <v>63</v>
      </c>
      <c r="K346" t="s">
        <v>37</v>
      </c>
      <c r="L346" t="s">
        <v>19</v>
      </c>
      <c r="M346">
        <v>133</v>
      </c>
      <c r="N346">
        <v>104</v>
      </c>
    </row>
    <row r="347" spans="1:14" x14ac:dyDescent="0.3">
      <c r="A347">
        <v>52127</v>
      </c>
      <c r="B347" t="s">
        <v>29</v>
      </c>
      <c r="C347" t="s">
        <v>30</v>
      </c>
      <c r="D347" s="1">
        <v>44818</v>
      </c>
      <c r="E347">
        <f>MONTH(tblOrders[[#This Row],[Order Date]])</f>
        <v>9</v>
      </c>
      <c r="F347" t="str">
        <f>TEXT(tblOrders[[#This Row],[Order Date]],"mm-mmm")</f>
        <v>09-Sep</v>
      </c>
      <c r="G347" t="str">
        <f>"Q"&amp;ROUNDUP(MONTH(tblOrders[[#This Row],[Order Date]])/3,0)</f>
        <v>Q3</v>
      </c>
      <c r="H347">
        <f>YEAR(tblOrders[[#This Row],[Order Date]])</f>
        <v>2022</v>
      </c>
      <c r="I347" t="s">
        <v>43</v>
      </c>
      <c r="J347" t="s">
        <v>44</v>
      </c>
      <c r="K347" t="s">
        <v>18</v>
      </c>
      <c r="L347" t="s">
        <v>40</v>
      </c>
      <c r="M347">
        <v>71</v>
      </c>
      <c r="N347">
        <v>68</v>
      </c>
    </row>
    <row r="348" spans="1:14" x14ac:dyDescent="0.3">
      <c r="A348">
        <v>52128</v>
      </c>
      <c r="B348" t="s">
        <v>55</v>
      </c>
      <c r="C348" t="s">
        <v>56</v>
      </c>
      <c r="D348" s="1">
        <v>44818</v>
      </c>
      <c r="E348">
        <f>MONTH(tblOrders[[#This Row],[Order Date]])</f>
        <v>9</v>
      </c>
      <c r="F348" t="str">
        <f>TEXT(tblOrders[[#This Row],[Order Date]],"mm-mmm")</f>
        <v>09-Sep</v>
      </c>
      <c r="G348" t="str">
        <f>"Q"&amp;ROUNDUP(MONTH(tblOrders[[#This Row],[Order Date]])/3,0)</f>
        <v>Q3</v>
      </c>
      <c r="H348">
        <f>YEAR(tblOrders[[#This Row],[Order Date]])</f>
        <v>2022</v>
      </c>
      <c r="I348" t="s">
        <v>35</v>
      </c>
      <c r="J348" t="s">
        <v>36</v>
      </c>
      <c r="K348" t="s">
        <v>51</v>
      </c>
      <c r="L348" t="s">
        <v>19</v>
      </c>
      <c r="M348">
        <v>91</v>
      </c>
      <c r="N348">
        <v>76</v>
      </c>
    </row>
    <row r="349" spans="1:14" x14ac:dyDescent="0.3">
      <c r="A349">
        <v>52129</v>
      </c>
      <c r="B349" t="s">
        <v>24</v>
      </c>
      <c r="C349" t="s">
        <v>25</v>
      </c>
      <c r="D349" s="1">
        <v>44819</v>
      </c>
      <c r="E349">
        <f>MONTH(tblOrders[[#This Row],[Order Date]])</f>
        <v>9</v>
      </c>
      <c r="F349" t="str">
        <f>TEXT(tblOrders[[#This Row],[Order Date]],"mm-mmm")</f>
        <v>09-Sep</v>
      </c>
      <c r="G349" t="str">
        <f>"Q"&amp;ROUNDUP(MONTH(tblOrders[[#This Row],[Order Date]])/3,0)</f>
        <v>Q3</v>
      </c>
      <c r="H349">
        <f>YEAR(tblOrders[[#This Row],[Order Date]])</f>
        <v>2022</v>
      </c>
      <c r="I349" t="s">
        <v>22</v>
      </c>
      <c r="J349" t="s">
        <v>23</v>
      </c>
      <c r="K349" t="s">
        <v>51</v>
      </c>
      <c r="L349" t="s">
        <v>40</v>
      </c>
      <c r="M349">
        <v>86</v>
      </c>
      <c r="N349">
        <v>69</v>
      </c>
    </row>
    <row r="350" spans="1:14" x14ac:dyDescent="0.3">
      <c r="A350">
        <v>52130</v>
      </c>
      <c r="B350" t="s">
        <v>55</v>
      </c>
      <c r="C350" t="s">
        <v>56</v>
      </c>
      <c r="D350" s="1">
        <v>44820</v>
      </c>
      <c r="E350">
        <f>MONTH(tblOrders[[#This Row],[Order Date]])</f>
        <v>9</v>
      </c>
      <c r="F350" t="str">
        <f>TEXT(tblOrders[[#This Row],[Order Date]],"mm-mmm")</f>
        <v>09-Sep</v>
      </c>
      <c r="G350" t="str">
        <f>"Q"&amp;ROUNDUP(MONTH(tblOrders[[#This Row],[Order Date]])/3,0)</f>
        <v>Q3</v>
      </c>
      <c r="H350">
        <f>YEAR(tblOrders[[#This Row],[Order Date]])</f>
        <v>2022</v>
      </c>
      <c r="I350" t="s">
        <v>43</v>
      </c>
      <c r="J350" t="s">
        <v>44</v>
      </c>
      <c r="K350" t="s">
        <v>54</v>
      </c>
      <c r="L350" t="s">
        <v>46</v>
      </c>
      <c r="M350">
        <v>116</v>
      </c>
      <c r="N350">
        <v>101</v>
      </c>
    </row>
    <row r="351" spans="1:14" x14ac:dyDescent="0.3">
      <c r="A351">
        <v>52131</v>
      </c>
      <c r="B351" t="s">
        <v>24</v>
      </c>
      <c r="C351" t="s">
        <v>25</v>
      </c>
      <c r="D351" s="1">
        <v>44820</v>
      </c>
      <c r="E351">
        <f>MONTH(tblOrders[[#This Row],[Order Date]])</f>
        <v>9</v>
      </c>
      <c r="F351" t="str">
        <f>TEXT(tblOrders[[#This Row],[Order Date]],"mm-mmm")</f>
        <v>09-Sep</v>
      </c>
      <c r="G351" t="str">
        <f>"Q"&amp;ROUNDUP(MONTH(tblOrders[[#This Row],[Order Date]])/3,0)</f>
        <v>Q3</v>
      </c>
      <c r="H351">
        <f>YEAR(tblOrders[[#This Row],[Order Date]])</f>
        <v>2022</v>
      </c>
      <c r="I351" t="s">
        <v>35</v>
      </c>
      <c r="J351" t="s">
        <v>36</v>
      </c>
      <c r="K351" t="s">
        <v>18</v>
      </c>
      <c r="L351" t="s">
        <v>19</v>
      </c>
      <c r="M351">
        <v>126</v>
      </c>
      <c r="N351">
        <v>126</v>
      </c>
    </row>
    <row r="352" spans="1:14" x14ac:dyDescent="0.3">
      <c r="A352">
        <v>52132</v>
      </c>
      <c r="B352" t="s">
        <v>74</v>
      </c>
      <c r="C352" t="s">
        <v>75</v>
      </c>
      <c r="D352" s="1">
        <v>44821</v>
      </c>
      <c r="E352">
        <f>MONTH(tblOrders[[#This Row],[Order Date]])</f>
        <v>9</v>
      </c>
      <c r="F352" t="str">
        <f>TEXT(tblOrders[[#This Row],[Order Date]],"mm-mmm")</f>
        <v>09-Sep</v>
      </c>
      <c r="G352" t="str">
        <f>"Q"&amp;ROUNDUP(MONTH(tblOrders[[#This Row],[Order Date]])/3,0)</f>
        <v>Q3</v>
      </c>
      <c r="H352">
        <f>YEAR(tblOrders[[#This Row],[Order Date]])</f>
        <v>2022</v>
      </c>
      <c r="I352" t="s">
        <v>26</v>
      </c>
      <c r="J352" t="s">
        <v>27</v>
      </c>
      <c r="K352" t="s">
        <v>45</v>
      </c>
      <c r="L352" t="s">
        <v>19</v>
      </c>
      <c r="M352">
        <v>30</v>
      </c>
      <c r="N352">
        <v>30</v>
      </c>
    </row>
    <row r="353" spans="1:14" x14ac:dyDescent="0.3">
      <c r="A353">
        <v>52133</v>
      </c>
      <c r="B353" t="s">
        <v>64</v>
      </c>
      <c r="C353" t="s">
        <v>65</v>
      </c>
      <c r="D353" s="1">
        <v>44822</v>
      </c>
      <c r="E353">
        <f>MONTH(tblOrders[[#This Row],[Order Date]])</f>
        <v>9</v>
      </c>
      <c r="F353" t="str">
        <f>TEXT(tblOrders[[#This Row],[Order Date]],"mm-mmm")</f>
        <v>09-Sep</v>
      </c>
      <c r="G353" t="str">
        <f>"Q"&amp;ROUNDUP(MONTH(tblOrders[[#This Row],[Order Date]])/3,0)</f>
        <v>Q3</v>
      </c>
      <c r="H353">
        <f>YEAR(tblOrders[[#This Row],[Order Date]])</f>
        <v>2022</v>
      </c>
      <c r="I353" t="s">
        <v>16</v>
      </c>
      <c r="J353" t="s">
        <v>17</v>
      </c>
      <c r="K353" t="s">
        <v>45</v>
      </c>
      <c r="L353" t="s">
        <v>19</v>
      </c>
      <c r="M353">
        <v>31</v>
      </c>
      <c r="N353">
        <v>31</v>
      </c>
    </row>
    <row r="354" spans="1:14" x14ac:dyDescent="0.3">
      <c r="A354">
        <v>52134</v>
      </c>
      <c r="B354" t="s">
        <v>41</v>
      </c>
      <c r="C354" t="s">
        <v>42</v>
      </c>
      <c r="D354" s="1">
        <v>44823</v>
      </c>
      <c r="E354">
        <f>MONTH(tblOrders[[#This Row],[Order Date]])</f>
        <v>9</v>
      </c>
      <c r="F354" t="str">
        <f>TEXT(tblOrders[[#This Row],[Order Date]],"mm-mmm")</f>
        <v>09-Sep</v>
      </c>
      <c r="G354" t="str">
        <f>"Q"&amp;ROUNDUP(MONTH(tblOrders[[#This Row],[Order Date]])/3,0)</f>
        <v>Q3</v>
      </c>
      <c r="H354">
        <f>YEAR(tblOrders[[#This Row],[Order Date]])</f>
        <v>2022</v>
      </c>
      <c r="I354" t="s">
        <v>16</v>
      </c>
      <c r="J354" t="s">
        <v>17</v>
      </c>
      <c r="K354" t="s">
        <v>18</v>
      </c>
      <c r="L354" t="s">
        <v>46</v>
      </c>
      <c r="M354">
        <v>81</v>
      </c>
      <c r="N354">
        <v>81</v>
      </c>
    </row>
    <row r="355" spans="1:14" x14ac:dyDescent="0.3">
      <c r="A355">
        <v>52135</v>
      </c>
      <c r="B355" t="s">
        <v>55</v>
      </c>
      <c r="C355" t="s">
        <v>56</v>
      </c>
      <c r="D355" s="1">
        <v>44824</v>
      </c>
      <c r="E355">
        <f>MONTH(tblOrders[[#This Row],[Order Date]])</f>
        <v>9</v>
      </c>
      <c r="F355" t="str">
        <f>TEXT(tblOrders[[#This Row],[Order Date]],"mm-mmm")</f>
        <v>09-Sep</v>
      </c>
      <c r="G355" t="str">
        <f>"Q"&amp;ROUNDUP(MONTH(tblOrders[[#This Row],[Order Date]])/3,0)</f>
        <v>Q3</v>
      </c>
      <c r="H355">
        <f>YEAR(tblOrders[[#This Row],[Order Date]])</f>
        <v>2022</v>
      </c>
      <c r="I355" t="s">
        <v>43</v>
      </c>
      <c r="J355" t="s">
        <v>44</v>
      </c>
      <c r="K355" t="s">
        <v>28</v>
      </c>
      <c r="L355" t="s">
        <v>40</v>
      </c>
      <c r="M355">
        <v>111</v>
      </c>
      <c r="N355">
        <v>99</v>
      </c>
    </row>
    <row r="356" spans="1:14" x14ac:dyDescent="0.3">
      <c r="A356">
        <v>52136</v>
      </c>
      <c r="B356" t="s">
        <v>72</v>
      </c>
      <c r="C356" t="s">
        <v>73</v>
      </c>
      <c r="D356" s="1">
        <v>44824</v>
      </c>
      <c r="E356">
        <f>MONTH(tblOrders[[#This Row],[Order Date]])</f>
        <v>9</v>
      </c>
      <c r="F356" t="str">
        <f>TEXT(tblOrders[[#This Row],[Order Date]],"mm-mmm")</f>
        <v>09-Sep</v>
      </c>
      <c r="G356" t="str">
        <f>"Q"&amp;ROUNDUP(MONTH(tblOrders[[#This Row],[Order Date]])/3,0)</f>
        <v>Q3</v>
      </c>
      <c r="H356">
        <f>YEAR(tblOrders[[#This Row],[Order Date]])</f>
        <v>2022</v>
      </c>
      <c r="I356" t="s">
        <v>57</v>
      </c>
      <c r="J356" t="s">
        <v>58</v>
      </c>
      <c r="K356" t="s">
        <v>37</v>
      </c>
      <c r="L356" t="s">
        <v>46</v>
      </c>
      <c r="M356">
        <v>101</v>
      </c>
      <c r="N356">
        <v>71</v>
      </c>
    </row>
    <row r="357" spans="1:14" x14ac:dyDescent="0.3">
      <c r="A357">
        <v>52137</v>
      </c>
      <c r="B357" t="s">
        <v>29</v>
      </c>
      <c r="C357" t="s">
        <v>77</v>
      </c>
      <c r="D357" s="1">
        <v>44826</v>
      </c>
      <c r="E357">
        <f>MONTH(tblOrders[[#This Row],[Order Date]])</f>
        <v>9</v>
      </c>
      <c r="F357" t="str">
        <f>TEXT(tblOrders[[#This Row],[Order Date]],"mm-mmm")</f>
        <v>09-Sep</v>
      </c>
      <c r="G357" t="str">
        <f>"Q"&amp;ROUNDUP(MONTH(tblOrders[[#This Row],[Order Date]])/3,0)</f>
        <v>Q3</v>
      </c>
      <c r="H357">
        <f>YEAR(tblOrders[[#This Row],[Order Date]])</f>
        <v>2022</v>
      </c>
      <c r="I357" t="s">
        <v>22</v>
      </c>
      <c r="J357" t="s">
        <v>23</v>
      </c>
      <c r="K357" t="s">
        <v>51</v>
      </c>
      <c r="L357" t="s">
        <v>19</v>
      </c>
      <c r="M357">
        <v>125</v>
      </c>
      <c r="N357">
        <v>109</v>
      </c>
    </row>
    <row r="358" spans="1:14" x14ac:dyDescent="0.3">
      <c r="A358">
        <v>52138</v>
      </c>
      <c r="B358" t="s">
        <v>20</v>
      </c>
      <c r="C358" t="s">
        <v>21</v>
      </c>
      <c r="D358" s="1">
        <v>44827</v>
      </c>
      <c r="E358">
        <f>MONTH(tblOrders[[#This Row],[Order Date]])</f>
        <v>9</v>
      </c>
      <c r="F358" t="str">
        <f>TEXT(tblOrders[[#This Row],[Order Date]],"mm-mmm")</f>
        <v>09-Sep</v>
      </c>
      <c r="G358" t="str">
        <f>"Q"&amp;ROUNDUP(MONTH(tblOrders[[#This Row],[Order Date]])/3,0)</f>
        <v>Q3</v>
      </c>
      <c r="H358">
        <f>YEAR(tblOrders[[#This Row],[Order Date]])</f>
        <v>2022</v>
      </c>
      <c r="I358" t="s">
        <v>35</v>
      </c>
      <c r="J358" t="s">
        <v>36</v>
      </c>
      <c r="K358" t="s">
        <v>54</v>
      </c>
      <c r="L358" t="s">
        <v>19</v>
      </c>
      <c r="M358">
        <v>48</v>
      </c>
      <c r="N358">
        <v>42</v>
      </c>
    </row>
    <row r="359" spans="1:14" x14ac:dyDescent="0.3">
      <c r="A359">
        <v>52139</v>
      </c>
      <c r="B359" t="s">
        <v>41</v>
      </c>
      <c r="C359" t="s">
        <v>42</v>
      </c>
      <c r="D359" s="1">
        <v>44827</v>
      </c>
      <c r="E359">
        <f>MONTH(tblOrders[[#This Row],[Order Date]])</f>
        <v>9</v>
      </c>
      <c r="F359" t="str">
        <f>TEXT(tblOrders[[#This Row],[Order Date]],"mm-mmm")</f>
        <v>09-Sep</v>
      </c>
      <c r="G359" t="str">
        <f>"Q"&amp;ROUNDUP(MONTH(tblOrders[[#This Row],[Order Date]])/3,0)</f>
        <v>Q3</v>
      </c>
      <c r="H359">
        <f>YEAR(tblOrders[[#This Row],[Order Date]])</f>
        <v>2022</v>
      </c>
      <c r="I359" t="s">
        <v>66</v>
      </c>
      <c r="J359" t="s">
        <v>67</v>
      </c>
      <c r="K359" t="s">
        <v>54</v>
      </c>
      <c r="L359" t="s">
        <v>19</v>
      </c>
      <c r="M359">
        <v>33</v>
      </c>
      <c r="N359">
        <v>26</v>
      </c>
    </row>
    <row r="360" spans="1:14" x14ac:dyDescent="0.3">
      <c r="A360">
        <v>52140</v>
      </c>
      <c r="B360" t="s">
        <v>29</v>
      </c>
      <c r="C360" t="s">
        <v>77</v>
      </c>
      <c r="D360" s="1">
        <v>44828</v>
      </c>
      <c r="E360">
        <f>MONTH(tblOrders[[#This Row],[Order Date]])</f>
        <v>9</v>
      </c>
      <c r="F360" t="str">
        <f>TEXT(tblOrders[[#This Row],[Order Date]],"mm-mmm")</f>
        <v>09-Sep</v>
      </c>
      <c r="G360" t="str">
        <f>"Q"&amp;ROUNDUP(MONTH(tblOrders[[#This Row],[Order Date]])/3,0)</f>
        <v>Q3</v>
      </c>
      <c r="H360">
        <f>YEAR(tblOrders[[#This Row],[Order Date]])</f>
        <v>2022</v>
      </c>
      <c r="I360" t="s">
        <v>31</v>
      </c>
      <c r="J360" t="s">
        <v>32</v>
      </c>
      <c r="K360" t="s">
        <v>28</v>
      </c>
      <c r="L360" t="s">
        <v>19</v>
      </c>
      <c r="M360">
        <v>59</v>
      </c>
      <c r="N360">
        <v>59</v>
      </c>
    </row>
    <row r="361" spans="1:14" x14ac:dyDescent="0.3">
      <c r="A361">
        <v>52141</v>
      </c>
      <c r="B361" t="s">
        <v>64</v>
      </c>
      <c r="C361" t="s">
        <v>65</v>
      </c>
      <c r="D361" s="1">
        <v>44828</v>
      </c>
      <c r="E361">
        <f>MONTH(tblOrders[[#This Row],[Order Date]])</f>
        <v>9</v>
      </c>
      <c r="F361" t="str">
        <f>TEXT(tblOrders[[#This Row],[Order Date]],"mm-mmm")</f>
        <v>09-Sep</v>
      </c>
      <c r="G361" t="str">
        <f>"Q"&amp;ROUNDUP(MONTH(tblOrders[[#This Row],[Order Date]])/3,0)</f>
        <v>Q3</v>
      </c>
      <c r="H361">
        <f>YEAR(tblOrders[[#This Row],[Order Date]])</f>
        <v>2022</v>
      </c>
      <c r="I361" t="s">
        <v>35</v>
      </c>
      <c r="J361" t="s">
        <v>36</v>
      </c>
      <c r="K361" t="s">
        <v>45</v>
      </c>
      <c r="L361" t="s">
        <v>19</v>
      </c>
      <c r="M361">
        <v>149</v>
      </c>
      <c r="N361">
        <v>142</v>
      </c>
    </row>
    <row r="362" spans="1:14" x14ac:dyDescent="0.3">
      <c r="A362">
        <v>52142</v>
      </c>
      <c r="B362" t="s">
        <v>52</v>
      </c>
      <c r="C362" t="s">
        <v>53</v>
      </c>
      <c r="D362" s="1">
        <v>44828</v>
      </c>
      <c r="E362">
        <f>MONTH(tblOrders[[#This Row],[Order Date]])</f>
        <v>9</v>
      </c>
      <c r="F362" t="str">
        <f>TEXT(tblOrders[[#This Row],[Order Date]],"mm-mmm")</f>
        <v>09-Sep</v>
      </c>
      <c r="G362" t="str">
        <f>"Q"&amp;ROUNDUP(MONTH(tblOrders[[#This Row],[Order Date]])/3,0)</f>
        <v>Q3</v>
      </c>
      <c r="H362">
        <f>YEAR(tblOrders[[#This Row],[Order Date]])</f>
        <v>2022</v>
      </c>
      <c r="I362" t="s">
        <v>16</v>
      </c>
      <c r="J362" t="s">
        <v>17</v>
      </c>
      <c r="K362" t="s">
        <v>37</v>
      </c>
      <c r="L362" t="s">
        <v>19</v>
      </c>
      <c r="M362">
        <v>93</v>
      </c>
      <c r="N362">
        <v>93</v>
      </c>
    </row>
    <row r="363" spans="1:14" x14ac:dyDescent="0.3">
      <c r="A363">
        <v>52143</v>
      </c>
      <c r="B363" t="s">
        <v>59</v>
      </c>
      <c r="C363" t="s">
        <v>60</v>
      </c>
      <c r="D363" s="1">
        <v>44829</v>
      </c>
      <c r="E363">
        <f>MONTH(tblOrders[[#This Row],[Order Date]])</f>
        <v>9</v>
      </c>
      <c r="F363" t="str">
        <f>TEXT(tblOrders[[#This Row],[Order Date]],"mm-mmm")</f>
        <v>09-Sep</v>
      </c>
      <c r="G363" t="str">
        <f>"Q"&amp;ROUNDUP(MONTH(tblOrders[[#This Row],[Order Date]])/3,0)</f>
        <v>Q3</v>
      </c>
      <c r="H363">
        <f>YEAR(tblOrders[[#This Row],[Order Date]])</f>
        <v>2022</v>
      </c>
      <c r="I363" t="s">
        <v>35</v>
      </c>
      <c r="J363" t="s">
        <v>36</v>
      </c>
      <c r="K363" t="s">
        <v>28</v>
      </c>
      <c r="L363" t="s">
        <v>46</v>
      </c>
      <c r="M363">
        <v>61</v>
      </c>
      <c r="N363">
        <v>40</v>
      </c>
    </row>
    <row r="364" spans="1:14" x14ac:dyDescent="0.3">
      <c r="A364">
        <v>52144</v>
      </c>
      <c r="B364" t="s">
        <v>55</v>
      </c>
      <c r="C364" t="s">
        <v>56</v>
      </c>
      <c r="D364" s="1">
        <v>44829</v>
      </c>
      <c r="E364">
        <f>MONTH(tblOrders[[#This Row],[Order Date]])</f>
        <v>9</v>
      </c>
      <c r="F364" t="str">
        <f>TEXT(tblOrders[[#This Row],[Order Date]],"mm-mmm")</f>
        <v>09-Sep</v>
      </c>
      <c r="G364" t="str">
        <f>"Q"&amp;ROUNDUP(MONTH(tblOrders[[#This Row],[Order Date]])/3,0)</f>
        <v>Q3</v>
      </c>
      <c r="H364">
        <f>YEAR(tblOrders[[#This Row],[Order Date]])</f>
        <v>2022</v>
      </c>
      <c r="I364" t="s">
        <v>16</v>
      </c>
      <c r="J364" t="s">
        <v>17</v>
      </c>
      <c r="K364" t="s">
        <v>28</v>
      </c>
      <c r="L364" t="s">
        <v>46</v>
      </c>
      <c r="M364">
        <v>79</v>
      </c>
      <c r="N364">
        <v>79</v>
      </c>
    </row>
    <row r="365" spans="1:14" x14ac:dyDescent="0.3">
      <c r="A365">
        <v>52145</v>
      </c>
      <c r="B365" t="s">
        <v>33</v>
      </c>
      <c r="C365" t="s">
        <v>34</v>
      </c>
      <c r="D365" s="1">
        <v>44830</v>
      </c>
      <c r="E365">
        <f>MONTH(tblOrders[[#This Row],[Order Date]])</f>
        <v>9</v>
      </c>
      <c r="F365" t="str">
        <f>TEXT(tblOrders[[#This Row],[Order Date]],"mm-mmm")</f>
        <v>09-Sep</v>
      </c>
      <c r="G365" t="str">
        <f>"Q"&amp;ROUNDUP(MONTH(tblOrders[[#This Row],[Order Date]])/3,0)</f>
        <v>Q3</v>
      </c>
      <c r="H365">
        <f>YEAR(tblOrders[[#This Row],[Order Date]])</f>
        <v>2022</v>
      </c>
      <c r="I365" t="s">
        <v>62</v>
      </c>
      <c r="J365" t="s">
        <v>63</v>
      </c>
      <c r="K365" t="s">
        <v>28</v>
      </c>
      <c r="L365" t="s">
        <v>46</v>
      </c>
      <c r="M365">
        <v>120</v>
      </c>
      <c r="N365">
        <v>120</v>
      </c>
    </row>
    <row r="366" spans="1:14" x14ac:dyDescent="0.3">
      <c r="A366">
        <v>52146</v>
      </c>
      <c r="B366" t="s">
        <v>72</v>
      </c>
      <c r="C366" t="s">
        <v>73</v>
      </c>
      <c r="D366" s="1">
        <v>44831</v>
      </c>
      <c r="E366">
        <f>MONTH(tblOrders[[#This Row],[Order Date]])</f>
        <v>9</v>
      </c>
      <c r="F366" t="str">
        <f>TEXT(tblOrders[[#This Row],[Order Date]],"mm-mmm")</f>
        <v>09-Sep</v>
      </c>
      <c r="G366" t="str">
        <f>"Q"&amp;ROUNDUP(MONTH(tblOrders[[#This Row],[Order Date]])/3,0)</f>
        <v>Q3</v>
      </c>
      <c r="H366">
        <f>YEAR(tblOrders[[#This Row],[Order Date]])</f>
        <v>2022</v>
      </c>
      <c r="I366" t="s">
        <v>31</v>
      </c>
      <c r="J366" t="s">
        <v>32</v>
      </c>
      <c r="K366" t="s">
        <v>54</v>
      </c>
      <c r="L366" t="s">
        <v>46</v>
      </c>
      <c r="M366">
        <v>141</v>
      </c>
      <c r="N366">
        <v>141</v>
      </c>
    </row>
    <row r="367" spans="1:14" x14ac:dyDescent="0.3">
      <c r="A367">
        <v>52147</v>
      </c>
      <c r="B367" t="s">
        <v>72</v>
      </c>
      <c r="C367" t="s">
        <v>73</v>
      </c>
      <c r="D367" s="1">
        <v>44831</v>
      </c>
      <c r="E367">
        <f>MONTH(tblOrders[[#This Row],[Order Date]])</f>
        <v>9</v>
      </c>
      <c r="F367" t="str">
        <f>TEXT(tblOrders[[#This Row],[Order Date]],"mm-mmm")</f>
        <v>09-Sep</v>
      </c>
      <c r="G367" t="str">
        <f>"Q"&amp;ROUNDUP(MONTH(tblOrders[[#This Row],[Order Date]])/3,0)</f>
        <v>Q3</v>
      </c>
      <c r="H367">
        <f>YEAR(tblOrders[[#This Row],[Order Date]])</f>
        <v>2022</v>
      </c>
      <c r="I367" t="s">
        <v>31</v>
      </c>
      <c r="J367" t="s">
        <v>32</v>
      </c>
      <c r="K367" t="s">
        <v>28</v>
      </c>
      <c r="L367" t="s">
        <v>19</v>
      </c>
      <c r="M367">
        <v>81</v>
      </c>
      <c r="N367">
        <v>81</v>
      </c>
    </row>
    <row r="368" spans="1:14" x14ac:dyDescent="0.3">
      <c r="A368">
        <v>52148</v>
      </c>
      <c r="B368" t="s">
        <v>72</v>
      </c>
      <c r="C368" t="s">
        <v>73</v>
      </c>
      <c r="D368" s="1">
        <v>44831</v>
      </c>
      <c r="E368">
        <f>MONTH(tblOrders[[#This Row],[Order Date]])</f>
        <v>9</v>
      </c>
      <c r="F368" t="str">
        <f>TEXT(tblOrders[[#This Row],[Order Date]],"mm-mmm")</f>
        <v>09-Sep</v>
      </c>
      <c r="G368" t="str">
        <f>"Q"&amp;ROUNDUP(MONTH(tblOrders[[#This Row],[Order Date]])/3,0)</f>
        <v>Q3</v>
      </c>
      <c r="H368">
        <f>YEAR(tblOrders[[#This Row],[Order Date]])</f>
        <v>2022</v>
      </c>
      <c r="I368" t="s">
        <v>66</v>
      </c>
      <c r="J368" t="s">
        <v>67</v>
      </c>
      <c r="K368" t="s">
        <v>18</v>
      </c>
      <c r="L368" t="s">
        <v>19</v>
      </c>
      <c r="M368">
        <v>76</v>
      </c>
      <c r="N368">
        <v>71</v>
      </c>
    </row>
    <row r="369" spans="1:14" x14ac:dyDescent="0.3">
      <c r="A369">
        <v>52149</v>
      </c>
      <c r="B369" t="s">
        <v>29</v>
      </c>
      <c r="C369" t="s">
        <v>77</v>
      </c>
      <c r="D369" s="1">
        <v>44832</v>
      </c>
      <c r="E369">
        <f>MONTH(tblOrders[[#This Row],[Order Date]])</f>
        <v>9</v>
      </c>
      <c r="F369" t="str">
        <f>TEXT(tblOrders[[#This Row],[Order Date]],"mm-mmm")</f>
        <v>09-Sep</v>
      </c>
      <c r="G369" t="str">
        <f>"Q"&amp;ROUNDUP(MONTH(tblOrders[[#This Row],[Order Date]])/3,0)</f>
        <v>Q3</v>
      </c>
      <c r="H369">
        <f>YEAR(tblOrders[[#This Row],[Order Date]])</f>
        <v>2022</v>
      </c>
      <c r="I369" t="s">
        <v>68</v>
      </c>
      <c r="J369" t="s">
        <v>69</v>
      </c>
      <c r="K369" t="s">
        <v>45</v>
      </c>
      <c r="L369" t="s">
        <v>19</v>
      </c>
      <c r="M369">
        <v>82</v>
      </c>
      <c r="N369">
        <v>82</v>
      </c>
    </row>
    <row r="370" spans="1:14" x14ac:dyDescent="0.3">
      <c r="A370">
        <v>52150</v>
      </c>
      <c r="B370" t="s">
        <v>38</v>
      </c>
      <c r="C370" t="s">
        <v>39</v>
      </c>
      <c r="D370" s="1">
        <v>44832</v>
      </c>
      <c r="E370">
        <f>MONTH(tblOrders[[#This Row],[Order Date]])</f>
        <v>9</v>
      </c>
      <c r="F370" t="str">
        <f>TEXT(tblOrders[[#This Row],[Order Date]],"mm-mmm")</f>
        <v>09-Sep</v>
      </c>
      <c r="G370" t="str">
        <f>"Q"&amp;ROUNDUP(MONTH(tblOrders[[#This Row],[Order Date]])/3,0)</f>
        <v>Q3</v>
      </c>
      <c r="H370">
        <f>YEAR(tblOrders[[#This Row],[Order Date]])</f>
        <v>2022</v>
      </c>
      <c r="I370" t="s">
        <v>35</v>
      </c>
      <c r="J370" t="s">
        <v>36</v>
      </c>
      <c r="K370" t="s">
        <v>51</v>
      </c>
      <c r="L370" t="s">
        <v>19</v>
      </c>
      <c r="M370">
        <v>106</v>
      </c>
      <c r="N370">
        <v>73</v>
      </c>
    </row>
    <row r="371" spans="1:14" x14ac:dyDescent="0.3">
      <c r="A371">
        <v>52151</v>
      </c>
      <c r="B371" t="s">
        <v>20</v>
      </c>
      <c r="C371" t="s">
        <v>21</v>
      </c>
      <c r="D371" s="1">
        <v>44832</v>
      </c>
      <c r="E371">
        <f>MONTH(tblOrders[[#This Row],[Order Date]])</f>
        <v>9</v>
      </c>
      <c r="F371" t="str">
        <f>TEXT(tblOrders[[#This Row],[Order Date]],"mm-mmm")</f>
        <v>09-Sep</v>
      </c>
      <c r="G371" t="str">
        <f>"Q"&amp;ROUNDUP(MONTH(tblOrders[[#This Row],[Order Date]])/3,0)</f>
        <v>Q3</v>
      </c>
      <c r="H371">
        <f>YEAR(tblOrders[[#This Row],[Order Date]])</f>
        <v>2022</v>
      </c>
      <c r="I371" t="s">
        <v>57</v>
      </c>
      <c r="J371" t="s">
        <v>58</v>
      </c>
      <c r="K371" t="s">
        <v>28</v>
      </c>
      <c r="L371" t="s">
        <v>19</v>
      </c>
      <c r="M371">
        <v>105</v>
      </c>
      <c r="N371">
        <v>70</v>
      </c>
    </row>
    <row r="372" spans="1:14" x14ac:dyDescent="0.3">
      <c r="A372">
        <v>52152</v>
      </c>
      <c r="B372" t="s">
        <v>52</v>
      </c>
      <c r="C372" t="s">
        <v>53</v>
      </c>
      <c r="D372" s="1">
        <v>44832</v>
      </c>
      <c r="E372">
        <f>MONTH(tblOrders[[#This Row],[Order Date]])</f>
        <v>9</v>
      </c>
      <c r="F372" t="str">
        <f>TEXT(tblOrders[[#This Row],[Order Date]],"mm-mmm")</f>
        <v>09-Sep</v>
      </c>
      <c r="G372" t="str">
        <f>"Q"&amp;ROUNDUP(MONTH(tblOrders[[#This Row],[Order Date]])/3,0)</f>
        <v>Q3</v>
      </c>
      <c r="H372">
        <f>YEAR(tblOrders[[#This Row],[Order Date]])</f>
        <v>2022</v>
      </c>
      <c r="I372" t="s">
        <v>35</v>
      </c>
      <c r="J372" t="s">
        <v>36</v>
      </c>
      <c r="K372" t="s">
        <v>45</v>
      </c>
      <c r="L372" t="s">
        <v>19</v>
      </c>
      <c r="M372">
        <v>54</v>
      </c>
      <c r="N372">
        <v>53</v>
      </c>
    </row>
    <row r="373" spans="1:14" x14ac:dyDescent="0.3">
      <c r="A373">
        <v>52153</v>
      </c>
      <c r="B373" t="s">
        <v>70</v>
      </c>
      <c r="C373" t="s">
        <v>71</v>
      </c>
      <c r="D373" s="1">
        <v>44834</v>
      </c>
      <c r="E373">
        <f>MONTH(tblOrders[[#This Row],[Order Date]])</f>
        <v>9</v>
      </c>
      <c r="F373" t="str">
        <f>TEXT(tblOrders[[#This Row],[Order Date]],"mm-mmm")</f>
        <v>09-Sep</v>
      </c>
      <c r="G373" t="str">
        <f>"Q"&amp;ROUNDUP(MONTH(tblOrders[[#This Row],[Order Date]])/3,0)</f>
        <v>Q3</v>
      </c>
      <c r="H373">
        <f>YEAR(tblOrders[[#This Row],[Order Date]])</f>
        <v>2022</v>
      </c>
      <c r="I373" t="s">
        <v>16</v>
      </c>
      <c r="J373" t="s">
        <v>17</v>
      </c>
      <c r="K373" t="s">
        <v>51</v>
      </c>
      <c r="L373" t="s">
        <v>19</v>
      </c>
      <c r="M373">
        <v>144</v>
      </c>
      <c r="N373">
        <v>144</v>
      </c>
    </row>
    <row r="374" spans="1:14" x14ac:dyDescent="0.3">
      <c r="A374">
        <v>52154</v>
      </c>
      <c r="B374" t="s">
        <v>33</v>
      </c>
      <c r="C374" t="s">
        <v>34</v>
      </c>
      <c r="D374" s="1">
        <v>44834</v>
      </c>
      <c r="E374">
        <f>MONTH(tblOrders[[#This Row],[Order Date]])</f>
        <v>9</v>
      </c>
      <c r="F374" t="str">
        <f>TEXT(tblOrders[[#This Row],[Order Date]],"mm-mmm")</f>
        <v>09-Sep</v>
      </c>
      <c r="G374" t="str">
        <f>"Q"&amp;ROUNDUP(MONTH(tblOrders[[#This Row],[Order Date]])/3,0)</f>
        <v>Q3</v>
      </c>
      <c r="H374">
        <f>YEAR(tblOrders[[#This Row],[Order Date]])</f>
        <v>2022</v>
      </c>
      <c r="I374" t="s">
        <v>26</v>
      </c>
      <c r="J374" t="s">
        <v>27</v>
      </c>
      <c r="K374" t="s">
        <v>51</v>
      </c>
      <c r="L374" t="s">
        <v>40</v>
      </c>
      <c r="M374">
        <v>110</v>
      </c>
      <c r="N374">
        <v>110</v>
      </c>
    </row>
    <row r="375" spans="1:14" x14ac:dyDescent="0.3">
      <c r="A375">
        <v>52155</v>
      </c>
      <c r="B375" t="s">
        <v>59</v>
      </c>
      <c r="C375" t="s">
        <v>60</v>
      </c>
      <c r="D375" s="1">
        <v>44834</v>
      </c>
      <c r="E375">
        <f>MONTH(tblOrders[[#This Row],[Order Date]])</f>
        <v>9</v>
      </c>
      <c r="F375" t="str">
        <f>TEXT(tblOrders[[#This Row],[Order Date]],"mm-mmm")</f>
        <v>09-Sep</v>
      </c>
      <c r="G375" t="str">
        <f>"Q"&amp;ROUNDUP(MONTH(tblOrders[[#This Row],[Order Date]])/3,0)</f>
        <v>Q3</v>
      </c>
      <c r="H375">
        <f>YEAR(tblOrders[[#This Row],[Order Date]])</f>
        <v>2022</v>
      </c>
      <c r="I375" t="s">
        <v>57</v>
      </c>
      <c r="J375" t="s">
        <v>58</v>
      </c>
      <c r="K375" t="s">
        <v>54</v>
      </c>
      <c r="L375" t="s">
        <v>40</v>
      </c>
      <c r="M375">
        <v>145</v>
      </c>
      <c r="N375">
        <v>122</v>
      </c>
    </row>
    <row r="376" spans="1:14" x14ac:dyDescent="0.3">
      <c r="A376">
        <v>52156</v>
      </c>
      <c r="B376" t="s">
        <v>33</v>
      </c>
      <c r="C376" t="s">
        <v>34</v>
      </c>
      <c r="D376" s="1">
        <v>44835</v>
      </c>
      <c r="E376">
        <f>MONTH(tblOrders[[#This Row],[Order Date]])</f>
        <v>10</v>
      </c>
      <c r="F376" t="str">
        <f>TEXT(tblOrders[[#This Row],[Order Date]],"mm-mmm")</f>
        <v>10-Oct</v>
      </c>
      <c r="G376" t="str">
        <f>"Q"&amp;ROUNDUP(MONTH(tblOrders[[#This Row],[Order Date]])/3,0)</f>
        <v>Q4</v>
      </c>
      <c r="H376">
        <f>YEAR(tblOrders[[#This Row],[Order Date]])</f>
        <v>2022</v>
      </c>
      <c r="I376" t="s">
        <v>66</v>
      </c>
      <c r="J376" t="s">
        <v>67</v>
      </c>
      <c r="K376" t="s">
        <v>18</v>
      </c>
      <c r="L376" t="s">
        <v>46</v>
      </c>
      <c r="M376">
        <v>126</v>
      </c>
      <c r="N376">
        <v>125</v>
      </c>
    </row>
    <row r="377" spans="1:14" x14ac:dyDescent="0.3">
      <c r="A377">
        <v>52157</v>
      </c>
      <c r="B377" t="s">
        <v>55</v>
      </c>
      <c r="C377" t="s">
        <v>56</v>
      </c>
      <c r="D377" s="1">
        <v>44836</v>
      </c>
      <c r="E377">
        <f>MONTH(tblOrders[[#This Row],[Order Date]])</f>
        <v>10</v>
      </c>
      <c r="F377" t="str">
        <f>TEXT(tblOrders[[#This Row],[Order Date]],"mm-mmm")</f>
        <v>10-Oct</v>
      </c>
      <c r="G377" t="str">
        <f>"Q"&amp;ROUNDUP(MONTH(tblOrders[[#This Row],[Order Date]])/3,0)</f>
        <v>Q4</v>
      </c>
      <c r="H377">
        <f>YEAR(tblOrders[[#This Row],[Order Date]])</f>
        <v>2022</v>
      </c>
      <c r="I377" t="s">
        <v>57</v>
      </c>
      <c r="J377" t="s">
        <v>58</v>
      </c>
      <c r="K377" t="s">
        <v>45</v>
      </c>
      <c r="L377" t="s">
        <v>19</v>
      </c>
      <c r="M377">
        <v>114</v>
      </c>
      <c r="N377">
        <v>109</v>
      </c>
    </row>
    <row r="378" spans="1:14" x14ac:dyDescent="0.3">
      <c r="A378">
        <v>52158</v>
      </c>
      <c r="B378" t="s">
        <v>33</v>
      </c>
      <c r="C378" t="s">
        <v>34</v>
      </c>
      <c r="D378" s="1">
        <v>44837</v>
      </c>
      <c r="E378">
        <f>MONTH(tblOrders[[#This Row],[Order Date]])</f>
        <v>10</v>
      </c>
      <c r="F378" t="str">
        <f>TEXT(tblOrders[[#This Row],[Order Date]],"mm-mmm")</f>
        <v>10-Oct</v>
      </c>
      <c r="G378" t="str">
        <f>"Q"&amp;ROUNDUP(MONTH(tblOrders[[#This Row],[Order Date]])/3,0)</f>
        <v>Q4</v>
      </c>
      <c r="H378">
        <f>YEAR(tblOrders[[#This Row],[Order Date]])</f>
        <v>2022</v>
      </c>
      <c r="I378" t="s">
        <v>31</v>
      </c>
      <c r="J378" t="s">
        <v>32</v>
      </c>
      <c r="K378" t="s">
        <v>51</v>
      </c>
      <c r="L378" t="s">
        <v>19</v>
      </c>
      <c r="M378">
        <v>98</v>
      </c>
      <c r="N378">
        <v>98</v>
      </c>
    </row>
    <row r="379" spans="1:14" x14ac:dyDescent="0.3">
      <c r="A379">
        <v>52159</v>
      </c>
      <c r="B379" t="s">
        <v>70</v>
      </c>
      <c r="C379" t="s">
        <v>71</v>
      </c>
      <c r="D379" s="1">
        <v>44837</v>
      </c>
      <c r="E379">
        <f>MONTH(tblOrders[[#This Row],[Order Date]])</f>
        <v>10</v>
      </c>
      <c r="F379" t="str">
        <f>TEXT(tblOrders[[#This Row],[Order Date]],"mm-mmm")</f>
        <v>10-Oct</v>
      </c>
      <c r="G379" t="str">
        <f>"Q"&amp;ROUNDUP(MONTH(tblOrders[[#This Row],[Order Date]])/3,0)</f>
        <v>Q4</v>
      </c>
      <c r="H379">
        <f>YEAR(tblOrders[[#This Row],[Order Date]])</f>
        <v>2022</v>
      </c>
      <c r="I379" t="s">
        <v>16</v>
      </c>
      <c r="J379" t="s">
        <v>17</v>
      </c>
      <c r="K379" t="s">
        <v>28</v>
      </c>
      <c r="L379" t="s">
        <v>46</v>
      </c>
      <c r="M379">
        <v>128</v>
      </c>
      <c r="N379">
        <v>128</v>
      </c>
    </row>
    <row r="380" spans="1:14" x14ac:dyDescent="0.3">
      <c r="A380">
        <v>52160</v>
      </c>
      <c r="B380" t="s">
        <v>72</v>
      </c>
      <c r="C380" t="s">
        <v>73</v>
      </c>
      <c r="D380" s="1">
        <v>44837</v>
      </c>
      <c r="E380">
        <f>MONTH(tblOrders[[#This Row],[Order Date]])</f>
        <v>10</v>
      </c>
      <c r="F380" t="str">
        <f>TEXT(tblOrders[[#This Row],[Order Date]],"mm-mmm")</f>
        <v>10-Oct</v>
      </c>
      <c r="G380" t="str">
        <f>"Q"&amp;ROUNDUP(MONTH(tblOrders[[#This Row],[Order Date]])/3,0)</f>
        <v>Q4</v>
      </c>
      <c r="H380">
        <f>YEAR(tblOrders[[#This Row],[Order Date]])</f>
        <v>2022</v>
      </c>
      <c r="I380" t="s">
        <v>26</v>
      </c>
      <c r="J380" t="s">
        <v>27</v>
      </c>
      <c r="K380" t="s">
        <v>28</v>
      </c>
      <c r="L380" t="s">
        <v>19</v>
      </c>
      <c r="M380">
        <v>80</v>
      </c>
      <c r="N380">
        <v>80</v>
      </c>
    </row>
    <row r="381" spans="1:14" x14ac:dyDescent="0.3">
      <c r="A381">
        <v>52161</v>
      </c>
      <c r="B381" t="s">
        <v>52</v>
      </c>
      <c r="C381" t="s">
        <v>53</v>
      </c>
      <c r="D381" s="1">
        <v>44838</v>
      </c>
      <c r="E381">
        <f>MONTH(tblOrders[[#This Row],[Order Date]])</f>
        <v>10</v>
      </c>
      <c r="F381" t="str">
        <f>TEXT(tblOrders[[#This Row],[Order Date]],"mm-mmm")</f>
        <v>10-Oct</v>
      </c>
      <c r="G381" t="str">
        <f>"Q"&amp;ROUNDUP(MONTH(tblOrders[[#This Row],[Order Date]])/3,0)</f>
        <v>Q4</v>
      </c>
      <c r="H381">
        <f>YEAR(tblOrders[[#This Row],[Order Date]])</f>
        <v>2022</v>
      </c>
      <c r="I381" t="s">
        <v>47</v>
      </c>
      <c r="J381" t="s">
        <v>48</v>
      </c>
      <c r="K381" t="s">
        <v>28</v>
      </c>
      <c r="L381" t="s">
        <v>19</v>
      </c>
      <c r="M381">
        <v>20</v>
      </c>
      <c r="N381">
        <v>19</v>
      </c>
    </row>
    <row r="382" spans="1:14" x14ac:dyDescent="0.3">
      <c r="A382">
        <v>52162</v>
      </c>
      <c r="B382" t="s">
        <v>33</v>
      </c>
      <c r="C382" t="s">
        <v>34</v>
      </c>
      <c r="D382" s="1">
        <v>44838</v>
      </c>
      <c r="E382">
        <f>MONTH(tblOrders[[#This Row],[Order Date]])</f>
        <v>10</v>
      </c>
      <c r="F382" t="str">
        <f>TEXT(tblOrders[[#This Row],[Order Date]],"mm-mmm")</f>
        <v>10-Oct</v>
      </c>
      <c r="G382" t="str">
        <f>"Q"&amp;ROUNDUP(MONTH(tblOrders[[#This Row],[Order Date]])/3,0)</f>
        <v>Q4</v>
      </c>
      <c r="H382">
        <f>YEAR(tblOrders[[#This Row],[Order Date]])</f>
        <v>2022</v>
      </c>
      <c r="I382" t="s">
        <v>22</v>
      </c>
      <c r="J382" t="s">
        <v>23</v>
      </c>
      <c r="K382" t="s">
        <v>45</v>
      </c>
      <c r="L382" t="s">
        <v>19</v>
      </c>
      <c r="M382">
        <v>32</v>
      </c>
      <c r="N382">
        <v>24</v>
      </c>
    </row>
    <row r="383" spans="1:14" x14ac:dyDescent="0.3">
      <c r="A383">
        <v>52163</v>
      </c>
      <c r="B383" t="s">
        <v>29</v>
      </c>
      <c r="C383" t="s">
        <v>77</v>
      </c>
      <c r="D383" s="1">
        <v>44839</v>
      </c>
      <c r="E383">
        <f>MONTH(tblOrders[[#This Row],[Order Date]])</f>
        <v>10</v>
      </c>
      <c r="F383" t="str">
        <f>TEXT(tblOrders[[#This Row],[Order Date]],"mm-mmm")</f>
        <v>10-Oct</v>
      </c>
      <c r="G383" t="str">
        <f>"Q"&amp;ROUNDUP(MONTH(tblOrders[[#This Row],[Order Date]])/3,0)</f>
        <v>Q4</v>
      </c>
      <c r="H383">
        <f>YEAR(tblOrders[[#This Row],[Order Date]])</f>
        <v>2022</v>
      </c>
      <c r="I383" t="s">
        <v>43</v>
      </c>
      <c r="J383" t="s">
        <v>44</v>
      </c>
      <c r="K383" t="s">
        <v>54</v>
      </c>
      <c r="L383" t="s">
        <v>46</v>
      </c>
      <c r="M383">
        <v>71</v>
      </c>
      <c r="N383">
        <v>67</v>
      </c>
    </row>
    <row r="384" spans="1:14" x14ac:dyDescent="0.3">
      <c r="A384">
        <v>52164</v>
      </c>
      <c r="B384" t="s">
        <v>74</v>
      </c>
      <c r="C384" t="s">
        <v>75</v>
      </c>
      <c r="D384" s="1">
        <v>44839</v>
      </c>
      <c r="E384">
        <f>MONTH(tblOrders[[#This Row],[Order Date]])</f>
        <v>10</v>
      </c>
      <c r="F384" t="str">
        <f>TEXT(tblOrders[[#This Row],[Order Date]],"mm-mmm")</f>
        <v>10-Oct</v>
      </c>
      <c r="G384" t="str">
        <f>"Q"&amp;ROUNDUP(MONTH(tblOrders[[#This Row],[Order Date]])/3,0)</f>
        <v>Q4</v>
      </c>
      <c r="H384">
        <f>YEAR(tblOrders[[#This Row],[Order Date]])</f>
        <v>2022</v>
      </c>
      <c r="I384" t="s">
        <v>62</v>
      </c>
      <c r="J384" t="s">
        <v>63</v>
      </c>
      <c r="K384" t="s">
        <v>28</v>
      </c>
      <c r="L384" t="s">
        <v>19</v>
      </c>
      <c r="M384">
        <v>131</v>
      </c>
      <c r="N384">
        <v>124</v>
      </c>
    </row>
    <row r="385" spans="1:14" x14ac:dyDescent="0.3">
      <c r="A385">
        <v>52165</v>
      </c>
      <c r="B385" t="s">
        <v>29</v>
      </c>
      <c r="C385" t="s">
        <v>30</v>
      </c>
      <c r="D385" s="1">
        <v>44840</v>
      </c>
      <c r="E385">
        <f>MONTH(tblOrders[[#This Row],[Order Date]])</f>
        <v>10</v>
      </c>
      <c r="F385" t="str">
        <f>TEXT(tblOrders[[#This Row],[Order Date]],"mm-mmm")</f>
        <v>10-Oct</v>
      </c>
      <c r="G385" t="str">
        <f>"Q"&amp;ROUNDUP(MONTH(tblOrders[[#This Row],[Order Date]])/3,0)</f>
        <v>Q4</v>
      </c>
      <c r="H385">
        <f>YEAR(tblOrders[[#This Row],[Order Date]])</f>
        <v>2022</v>
      </c>
      <c r="I385" t="s">
        <v>22</v>
      </c>
      <c r="J385" t="s">
        <v>23</v>
      </c>
      <c r="K385" t="s">
        <v>37</v>
      </c>
      <c r="L385" t="s">
        <v>19</v>
      </c>
      <c r="M385">
        <v>133</v>
      </c>
      <c r="N385">
        <v>88</v>
      </c>
    </row>
    <row r="386" spans="1:14" x14ac:dyDescent="0.3">
      <c r="A386">
        <v>52166</v>
      </c>
      <c r="B386" t="s">
        <v>59</v>
      </c>
      <c r="C386" t="s">
        <v>60</v>
      </c>
      <c r="D386" s="1">
        <v>44840</v>
      </c>
      <c r="E386">
        <f>MONTH(tblOrders[[#This Row],[Order Date]])</f>
        <v>10</v>
      </c>
      <c r="F386" t="str">
        <f>TEXT(tblOrders[[#This Row],[Order Date]],"mm-mmm")</f>
        <v>10-Oct</v>
      </c>
      <c r="G386" t="str">
        <f>"Q"&amp;ROUNDUP(MONTH(tblOrders[[#This Row],[Order Date]])/3,0)</f>
        <v>Q4</v>
      </c>
      <c r="H386">
        <f>YEAR(tblOrders[[#This Row],[Order Date]])</f>
        <v>2022</v>
      </c>
      <c r="I386" t="s">
        <v>62</v>
      </c>
      <c r="J386" t="s">
        <v>63</v>
      </c>
      <c r="K386" t="s">
        <v>45</v>
      </c>
      <c r="L386" t="s">
        <v>19</v>
      </c>
      <c r="M386">
        <v>28</v>
      </c>
      <c r="N386">
        <v>18</v>
      </c>
    </row>
    <row r="387" spans="1:14" x14ac:dyDescent="0.3">
      <c r="A387">
        <v>52167</v>
      </c>
      <c r="B387" t="s">
        <v>49</v>
      </c>
      <c r="C387" t="s">
        <v>61</v>
      </c>
      <c r="D387" s="1">
        <v>44840</v>
      </c>
      <c r="E387">
        <f>MONTH(tblOrders[[#This Row],[Order Date]])</f>
        <v>10</v>
      </c>
      <c r="F387" t="str">
        <f>TEXT(tblOrders[[#This Row],[Order Date]],"mm-mmm")</f>
        <v>10-Oct</v>
      </c>
      <c r="G387" t="str">
        <f>"Q"&amp;ROUNDUP(MONTH(tblOrders[[#This Row],[Order Date]])/3,0)</f>
        <v>Q4</v>
      </c>
      <c r="H387">
        <f>YEAR(tblOrders[[#This Row],[Order Date]])</f>
        <v>2022</v>
      </c>
      <c r="I387" t="s">
        <v>26</v>
      </c>
      <c r="J387" t="s">
        <v>27</v>
      </c>
      <c r="K387" t="s">
        <v>51</v>
      </c>
      <c r="L387" t="s">
        <v>19</v>
      </c>
      <c r="M387">
        <v>146</v>
      </c>
      <c r="N387">
        <v>146</v>
      </c>
    </row>
    <row r="388" spans="1:14" x14ac:dyDescent="0.3">
      <c r="A388">
        <v>52168</v>
      </c>
      <c r="B388" t="s">
        <v>74</v>
      </c>
      <c r="C388" t="s">
        <v>75</v>
      </c>
      <c r="D388" s="1">
        <v>44840</v>
      </c>
      <c r="E388">
        <f>MONTH(tblOrders[[#This Row],[Order Date]])</f>
        <v>10</v>
      </c>
      <c r="F388" t="str">
        <f>TEXT(tblOrders[[#This Row],[Order Date]],"mm-mmm")</f>
        <v>10-Oct</v>
      </c>
      <c r="G388" t="str">
        <f>"Q"&amp;ROUNDUP(MONTH(tblOrders[[#This Row],[Order Date]])/3,0)</f>
        <v>Q4</v>
      </c>
      <c r="H388">
        <f>YEAR(tblOrders[[#This Row],[Order Date]])</f>
        <v>2022</v>
      </c>
      <c r="I388" t="s">
        <v>62</v>
      </c>
      <c r="J388" t="s">
        <v>63</v>
      </c>
      <c r="K388" t="s">
        <v>18</v>
      </c>
      <c r="L388" t="s">
        <v>19</v>
      </c>
      <c r="M388">
        <v>45</v>
      </c>
      <c r="N388">
        <v>38</v>
      </c>
    </row>
    <row r="389" spans="1:14" x14ac:dyDescent="0.3">
      <c r="A389">
        <v>52169</v>
      </c>
      <c r="B389" t="s">
        <v>59</v>
      </c>
      <c r="C389" t="s">
        <v>60</v>
      </c>
      <c r="D389" s="1">
        <v>44841</v>
      </c>
      <c r="E389">
        <f>MONTH(tblOrders[[#This Row],[Order Date]])</f>
        <v>10</v>
      </c>
      <c r="F389" t="str">
        <f>TEXT(tblOrders[[#This Row],[Order Date]],"mm-mmm")</f>
        <v>10-Oct</v>
      </c>
      <c r="G389" t="str">
        <f>"Q"&amp;ROUNDUP(MONTH(tblOrders[[#This Row],[Order Date]])/3,0)</f>
        <v>Q4</v>
      </c>
      <c r="H389">
        <f>YEAR(tblOrders[[#This Row],[Order Date]])</f>
        <v>2022</v>
      </c>
      <c r="I389" t="s">
        <v>16</v>
      </c>
      <c r="J389" t="s">
        <v>17</v>
      </c>
      <c r="K389" t="s">
        <v>51</v>
      </c>
      <c r="L389" t="s">
        <v>19</v>
      </c>
      <c r="M389">
        <v>119</v>
      </c>
      <c r="N389">
        <v>119</v>
      </c>
    </row>
    <row r="390" spans="1:14" x14ac:dyDescent="0.3">
      <c r="A390">
        <v>52170</v>
      </c>
      <c r="B390" t="s">
        <v>41</v>
      </c>
      <c r="C390" t="s">
        <v>42</v>
      </c>
      <c r="D390" s="1">
        <v>44841</v>
      </c>
      <c r="E390">
        <f>MONTH(tblOrders[[#This Row],[Order Date]])</f>
        <v>10</v>
      </c>
      <c r="F390" t="str">
        <f>TEXT(tblOrders[[#This Row],[Order Date]],"mm-mmm")</f>
        <v>10-Oct</v>
      </c>
      <c r="G390" t="str">
        <f>"Q"&amp;ROUNDUP(MONTH(tblOrders[[#This Row],[Order Date]])/3,0)</f>
        <v>Q4</v>
      </c>
      <c r="H390">
        <f>YEAR(tblOrders[[#This Row],[Order Date]])</f>
        <v>2022</v>
      </c>
      <c r="I390" t="s">
        <v>47</v>
      </c>
      <c r="J390" t="s">
        <v>48</v>
      </c>
      <c r="K390" t="s">
        <v>37</v>
      </c>
      <c r="L390" t="s">
        <v>19</v>
      </c>
      <c r="M390">
        <v>143</v>
      </c>
      <c r="N390">
        <v>96</v>
      </c>
    </row>
    <row r="391" spans="1:14" x14ac:dyDescent="0.3">
      <c r="A391">
        <v>52171</v>
      </c>
      <c r="B391" t="s">
        <v>29</v>
      </c>
      <c r="C391" t="s">
        <v>30</v>
      </c>
      <c r="D391" s="1">
        <v>44841</v>
      </c>
      <c r="E391">
        <f>MONTH(tblOrders[[#This Row],[Order Date]])</f>
        <v>10</v>
      </c>
      <c r="F391" t="str">
        <f>TEXT(tblOrders[[#This Row],[Order Date]],"mm-mmm")</f>
        <v>10-Oct</v>
      </c>
      <c r="G391" t="str">
        <f>"Q"&amp;ROUNDUP(MONTH(tblOrders[[#This Row],[Order Date]])/3,0)</f>
        <v>Q4</v>
      </c>
      <c r="H391">
        <f>YEAR(tblOrders[[#This Row],[Order Date]])</f>
        <v>2022</v>
      </c>
      <c r="I391" t="s">
        <v>31</v>
      </c>
      <c r="J391" t="s">
        <v>32</v>
      </c>
      <c r="K391" t="s">
        <v>18</v>
      </c>
      <c r="L391" t="s">
        <v>19</v>
      </c>
      <c r="M391">
        <v>105</v>
      </c>
      <c r="N391">
        <v>105</v>
      </c>
    </row>
    <row r="392" spans="1:14" x14ac:dyDescent="0.3">
      <c r="A392">
        <v>52172</v>
      </c>
      <c r="B392" t="s">
        <v>24</v>
      </c>
      <c r="C392" t="s">
        <v>25</v>
      </c>
      <c r="D392" s="1">
        <v>44841</v>
      </c>
      <c r="E392">
        <f>MONTH(tblOrders[[#This Row],[Order Date]])</f>
        <v>10</v>
      </c>
      <c r="F392" t="str">
        <f>TEXT(tblOrders[[#This Row],[Order Date]],"mm-mmm")</f>
        <v>10-Oct</v>
      </c>
      <c r="G392" t="str">
        <f>"Q"&amp;ROUNDUP(MONTH(tblOrders[[#This Row],[Order Date]])/3,0)</f>
        <v>Q4</v>
      </c>
      <c r="H392">
        <f>YEAR(tblOrders[[#This Row],[Order Date]])</f>
        <v>2022</v>
      </c>
      <c r="I392" t="s">
        <v>43</v>
      </c>
      <c r="J392" t="s">
        <v>44</v>
      </c>
      <c r="K392" t="s">
        <v>18</v>
      </c>
      <c r="L392" t="s">
        <v>19</v>
      </c>
      <c r="M392">
        <v>47</v>
      </c>
      <c r="N392">
        <v>39</v>
      </c>
    </row>
    <row r="393" spans="1:14" x14ac:dyDescent="0.3">
      <c r="A393">
        <v>52173</v>
      </c>
      <c r="B393" t="s">
        <v>33</v>
      </c>
      <c r="C393" t="s">
        <v>34</v>
      </c>
      <c r="D393" s="1">
        <v>44841</v>
      </c>
      <c r="E393">
        <f>MONTH(tblOrders[[#This Row],[Order Date]])</f>
        <v>10</v>
      </c>
      <c r="F393" t="str">
        <f>TEXT(tblOrders[[#This Row],[Order Date]],"mm-mmm")</f>
        <v>10-Oct</v>
      </c>
      <c r="G393" t="str">
        <f>"Q"&amp;ROUNDUP(MONTH(tblOrders[[#This Row],[Order Date]])/3,0)</f>
        <v>Q4</v>
      </c>
      <c r="H393">
        <f>YEAR(tblOrders[[#This Row],[Order Date]])</f>
        <v>2022</v>
      </c>
      <c r="I393" t="s">
        <v>43</v>
      </c>
      <c r="J393" t="s">
        <v>44</v>
      </c>
      <c r="K393" t="s">
        <v>28</v>
      </c>
      <c r="L393" t="s">
        <v>19</v>
      </c>
      <c r="M393">
        <v>114</v>
      </c>
      <c r="N393">
        <v>86</v>
      </c>
    </row>
    <row r="394" spans="1:14" x14ac:dyDescent="0.3">
      <c r="A394">
        <v>52174</v>
      </c>
      <c r="B394" t="s">
        <v>49</v>
      </c>
      <c r="C394" t="s">
        <v>61</v>
      </c>
      <c r="D394" s="1">
        <v>44842</v>
      </c>
      <c r="E394">
        <f>MONTH(tblOrders[[#This Row],[Order Date]])</f>
        <v>10</v>
      </c>
      <c r="F394" t="str">
        <f>TEXT(tblOrders[[#This Row],[Order Date]],"mm-mmm")</f>
        <v>10-Oct</v>
      </c>
      <c r="G394" t="str">
        <f>"Q"&amp;ROUNDUP(MONTH(tblOrders[[#This Row],[Order Date]])/3,0)</f>
        <v>Q4</v>
      </c>
      <c r="H394">
        <f>YEAR(tblOrders[[#This Row],[Order Date]])</f>
        <v>2022</v>
      </c>
      <c r="I394" t="s">
        <v>66</v>
      </c>
      <c r="J394" t="s">
        <v>67</v>
      </c>
      <c r="K394" t="s">
        <v>37</v>
      </c>
      <c r="L394" t="s">
        <v>19</v>
      </c>
      <c r="M394">
        <v>101</v>
      </c>
      <c r="N394">
        <v>70</v>
      </c>
    </row>
    <row r="395" spans="1:14" x14ac:dyDescent="0.3">
      <c r="A395">
        <v>52175</v>
      </c>
      <c r="B395" t="s">
        <v>49</v>
      </c>
      <c r="C395" t="s">
        <v>61</v>
      </c>
      <c r="D395" s="1">
        <v>44842</v>
      </c>
      <c r="E395">
        <f>MONTH(tblOrders[[#This Row],[Order Date]])</f>
        <v>10</v>
      </c>
      <c r="F395" t="str">
        <f>TEXT(tblOrders[[#This Row],[Order Date]],"mm-mmm")</f>
        <v>10-Oct</v>
      </c>
      <c r="G395" t="str">
        <f>"Q"&amp;ROUNDUP(MONTH(tblOrders[[#This Row],[Order Date]])/3,0)</f>
        <v>Q4</v>
      </c>
      <c r="H395">
        <f>YEAR(tblOrders[[#This Row],[Order Date]])</f>
        <v>2022</v>
      </c>
      <c r="I395" t="s">
        <v>66</v>
      </c>
      <c r="J395" t="s">
        <v>67</v>
      </c>
      <c r="K395" t="s">
        <v>37</v>
      </c>
      <c r="L395" t="s">
        <v>19</v>
      </c>
      <c r="M395">
        <v>72</v>
      </c>
      <c r="N395">
        <v>68</v>
      </c>
    </row>
    <row r="396" spans="1:14" x14ac:dyDescent="0.3">
      <c r="A396">
        <v>52176</v>
      </c>
      <c r="B396" t="s">
        <v>52</v>
      </c>
      <c r="C396" t="s">
        <v>53</v>
      </c>
      <c r="D396" s="1">
        <v>44844</v>
      </c>
      <c r="E396">
        <f>MONTH(tblOrders[[#This Row],[Order Date]])</f>
        <v>10</v>
      </c>
      <c r="F396" t="str">
        <f>TEXT(tblOrders[[#This Row],[Order Date]],"mm-mmm")</f>
        <v>10-Oct</v>
      </c>
      <c r="G396" t="str">
        <f>"Q"&amp;ROUNDUP(MONTH(tblOrders[[#This Row],[Order Date]])/3,0)</f>
        <v>Q4</v>
      </c>
      <c r="H396">
        <f>YEAR(tblOrders[[#This Row],[Order Date]])</f>
        <v>2022</v>
      </c>
      <c r="I396" t="s">
        <v>22</v>
      </c>
      <c r="J396" t="s">
        <v>23</v>
      </c>
      <c r="K396" t="s">
        <v>37</v>
      </c>
      <c r="L396" t="s">
        <v>46</v>
      </c>
      <c r="M396">
        <v>64</v>
      </c>
      <c r="N396">
        <v>54</v>
      </c>
    </row>
    <row r="397" spans="1:14" x14ac:dyDescent="0.3">
      <c r="A397">
        <v>52177</v>
      </c>
      <c r="B397" t="s">
        <v>33</v>
      </c>
      <c r="C397" t="s">
        <v>34</v>
      </c>
      <c r="D397" s="1">
        <v>44844</v>
      </c>
      <c r="E397">
        <f>MONTH(tblOrders[[#This Row],[Order Date]])</f>
        <v>10</v>
      </c>
      <c r="F397" t="str">
        <f>TEXT(tblOrders[[#This Row],[Order Date]],"mm-mmm")</f>
        <v>10-Oct</v>
      </c>
      <c r="G397" t="str">
        <f>"Q"&amp;ROUNDUP(MONTH(tblOrders[[#This Row],[Order Date]])/3,0)</f>
        <v>Q4</v>
      </c>
      <c r="H397">
        <f>YEAR(tblOrders[[#This Row],[Order Date]])</f>
        <v>2022</v>
      </c>
      <c r="I397" t="s">
        <v>31</v>
      </c>
      <c r="J397" t="s">
        <v>32</v>
      </c>
      <c r="K397" t="s">
        <v>54</v>
      </c>
      <c r="L397" t="s">
        <v>40</v>
      </c>
      <c r="M397">
        <v>65</v>
      </c>
      <c r="N397">
        <v>65</v>
      </c>
    </row>
    <row r="398" spans="1:14" x14ac:dyDescent="0.3">
      <c r="A398">
        <v>52178</v>
      </c>
      <c r="B398" t="s">
        <v>52</v>
      </c>
      <c r="C398" t="s">
        <v>53</v>
      </c>
      <c r="D398" s="1">
        <v>44845</v>
      </c>
      <c r="E398">
        <f>MONTH(tblOrders[[#This Row],[Order Date]])</f>
        <v>10</v>
      </c>
      <c r="F398" t="str">
        <f>TEXT(tblOrders[[#This Row],[Order Date]],"mm-mmm")</f>
        <v>10-Oct</v>
      </c>
      <c r="G398" t="str">
        <f>"Q"&amp;ROUNDUP(MONTH(tblOrders[[#This Row],[Order Date]])/3,0)</f>
        <v>Q4</v>
      </c>
      <c r="H398">
        <f>YEAR(tblOrders[[#This Row],[Order Date]])</f>
        <v>2022</v>
      </c>
      <c r="I398" t="s">
        <v>16</v>
      </c>
      <c r="J398" t="s">
        <v>17</v>
      </c>
      <c r="K398" t="s">
        <v>54</v>
      </c>
      <c r="L398" t="s">
        <v>19</v>
      </c>
      <c r="M398">
        <v>122</v>
      </c>
      <c r="N398">
        <v>122</v>
      </c>
    </row>
    <row r="399" spans="1:14" x14ac:dyDescent="0.3">
      <c r="A399">
        <v>52179</v>
      </c>
      <c r="B399" t="s">
        <v>55</v>
      </c>
      <c r="C399" t="s">
        <v>56</v>
      </c>
      <c r="D399" s="1">
        <v>44846</v>
      </c>
      <c r="E399">
        <f>MONTH(tblOrders[[#This Row],[Order Date]])</f>
        <v>10</v>
      </c>
      <c r="F399" t="str">
        <f>TEXT(tblOrders[[#This Row],[Order Date]],"mm-mmm")</f>
        <v>10-Oct</v>
      </c>
      <c r="G399" t="str">
        <f>"Q"&amp;ROUNDUP(MONTH(tblOrders[[#This Row],[Order Date]])/3,0)</f>
        <v>Q4</v>
      </c>
      <c r="H399">
        <f>YEAR(tblOrders[[#This Row],[Order Date]])</f>
        <v>2022</v>
      </c>
      <c r="I399" t="s">
        <v>26</v>
      </c>
      <c r="J399" t="s">
        <v>27</v>
      </c>
      <c r="K399" t="s">
        <v>54</v>
      </c>
      <c r="L399" t="s">
        <v>46</v>
      </c>
      <c r="M399">
        <v>118</v>
      </c>
      <c r="N399">
        <v>118</v>
      </c>
    </row>
    <row r="400" spans="1:14" x14ac:dyDescent="0.3">
      <c r="A400">
        <v>52180</v>
      </c>
      <c r="B400" t="s">
        <v>24</v>
      </c>
      <c r="C400" t="s">
        <v>25</v>
      </c>
      <c r="D400" s="1">
        <v>44848</v>
      </c>
      <c r="E400">
        <f>MONTH(tblOrders[[#This Row],[Order Date]])</f>
        <v>10</v>
      </c>
      <c r="F400" t="str">
        <f>TEXT(tblOrders[[#This Row],[Order Date]],"mm-mmm")</f>
        <v>10-Oct</v>
      </c>
      <c r="G400" t="str">
        <f>"Q"&amp;ROUNDUP(MONTH(tblOrders[[#This Row],[Order Date]])/3,0)</f>
        <v>Q4</v>
      </c>
      <c r="H400">
        <f>YEAR(tblOrders[[#This Row],[Order Date]])</f>
        <v>2022</v>
      </c>
      <c r="I400" t="s">
        <v>31</v>
      </c>
      <c r="J400" t="s">
        <v>32</v>
      </c>
      <c r="K400" t="s">
        <v>54</v>
      </c>
      <c r="L400" t="s">
        <v>19</v>
      </c>
      <c r="M400">
        <v>54</v>
      </c>
      <c r="N400">
        <v>54</v>
      </c>
    </row>
    <row r="401" spans="1:14" x14ac:dyDescent="0.3">
      <c r="A401">
        <v>52181</v>
      </c>
      <c r="B401" t="s">
        <v>20</v>
      </c>
      <c r="C401" t="s">
        <v>21</v>
      </c>
      <c r="D401" s="1">
        <v>44850</v>
      </c>
      <c r="E401">
        <f>MONTH(tblOrders[[#This Row],[Order Date]])</f>
        <v>10</v>
      </c>
      <c r="F401" t="str">
        <f>TEXT(tblOrders[[#This Row],[Order Date]],"mm-mmm")</f>
        <v>10-Oct</v>
      </c>
      <c r="G401" t="str">
        <f>"Q"&amp;ROUNDUP(MONTH(tblOrders[[#This Row],[Order Date]])/3,0)</f>
        <v>Q4</v>
      </c>
      <c r="H401">
        <f>YEAR(tblOrders[[#This Row],[Order Date]])</f>
        <v>2022</v>
      </c>
      <c r="I401" t="s">
        <v>68</v>
      </c>
      <c r="J401" t="s">
        <v>69</v>
      </c>
      <c r="K401" t="s">
        <v>45</v>
      </c>
      <c r="L401" t="s">
        <v>19</v>
      </c>
      <c r="M401">
        <v>100</v>
      </c>
      <c r="N401">
        <v>100</v>
      </c>
    </row>
    <row r="402" spans="1:14" x14ac:dyDescent="0.3">
      <c r="A402">
        <v>52182</v>
      </c>
      <c r="B402" t="s">
        <v>29</v>
      </c>
      <c r="C402" t="s">
        <v>77</v>
      </c>
      <c r="D402" s="1">
        <v>44851</v>
      </c>
      <c r="E402">
        <f>MONTH(tblOrders[[#This Row],[Order Date]])</f>
        <v>10</v>
      </c>
      <c r="F402" t="str">
        <f>TEXT(tblOrders[[#This Row],[Order Date]],"mm-mmm")</f>
        <v>10-Oct</v>
      </c>
      <c r="G402" t="str">
        <f>"Q"&amp;ROUNDUP(MONTH(tblOrders[[#This Row],[Order Date]])/3,0)</f>
        <v>Q4</v>
      </c>
      <c r="H402">
        <f>YEAR(tblOrders[[#This Row],[Order Date]])</f>
        <v>2022</v>
      </c>
      <c r="I402" t="s">
        <v>31</v>
      </c>
      <c r="J402" t="s">
        <v>32</v>
      </c>
      <c r="K402" t="s">
        <v>51</v>
      </c>
      <c r="L402" t="s">
        <v>19</v>
      </c>
      <c r="M402">
        <v>37</v>
      </c>
      <c r="N402">
        <v>37</v>
      </c>
    </row>
    <row r="403" spans="1:14" x14ac:dyDescent="0.3">
      <c r="A403">
        <v>52183</v>
      </c>
      <c r="B403" t="s">
        <v>33</v>
      </c>
      <c r="C403" t="s">
        <v>34</v>
      </c>
      <c r="D403" s="1">
        <v>44851</v>
      </c>
      <c r="E403">
        <f>MONTH(tblOrders[[#This Row],[Order Date]])</f>
        <v>10</v>
      </c>
      <c r="F403" t="str">
        <f>TEXT(tblOrders[[#This Row],[Order Date]],"mm-mmm")</f>
        <v>10-Oct</v>
      </c>
      <c r="G403" t="str">
        <f>"Q"&amp;ROUNDUP(MONTH(tblOrders[[#This Row],[Order Date]])/3,0)</f>
        <v>Q4</v>
      </c>
      <c r="H403">
        <f>YEAR(tblOrders[[#This Row],[Order Date]])</f>
        <v>2022</v>
      </c>
      <c r="I403" t="s">
        <v>47</v>
      </c>
      <c r="J403" t="s">
        <v>48</v>
      </c>
      <c r="K403" t="s">
        <v>37</v>
      </c>
      <c r="L403" t="s">
        <v>19</v>
      </c>
      <c r="M403">
        <v>37</v>
      </c>
      <c r="N403">
        <v>26</v>
      </c>
    </row>
    <row r="404" spans="1:14" x14ac:dyDescent="0.3">
      <c r="A404">
        <v>52184</v>
      </c>
      <c r="B404" t="s">
        <v>52</v>
      </c>
      <c r="C404" t="s">
        <v>53</v>
      </c>
      <c r="D404" s="1">
        <v>44852</v>
      </c>
      <c r="E404">
        <f>MONTH(tblOrders[[#This Row],[Order Date]])</f>
        <v>10</v>
      </c>
      <c r="F404" t="str">
        <f>TEXT(tblOrders[[#This Row],[Order Date]],"mm-mmm")</f>
        <v>10-Oct</v>
      </c>
      <c r="G404" t="str">
        <f>"Q"&amp;ROUNDUP(MONTH(tblOrders[[#This Row],[Order Date]])/3,0)</f>
        <v>Q4</v>
      </c>
      <c r="H404">
        <f>YEAR(tblOrders[[#This Row],[Order Date]])</f>
        <v>2022</v>
      </c>
      <c r="I404" t="s">
        <v>35</v>
      </c>
      <c r="J404" t="s">
        <v>36</v>
      </c>
      <c r="K404" t="s">
        <v>37</v>
      </c>
      <c r="L404" t="s">
        <v>46</v>
      </c>
      <c r="M404">
        <v>40</v>
      </c>
      <c r="N404">
        <v>34</v>
      </c>
    </row>
    <row r="405" spans="1:14" x14ac:dyDescent="0.3">
      <c r="A405">
        <v>52185</v>
      </c>
      <c r="B405" t="s">
        <v>52</v>
      </c>
      <c r="C405" t="s">
        <v>53</v>
      </c>
      <c r="D405" s="1">
        <v>44852</v>
      </c>
      <c r="E405">
        <f>MONTH(tblOrders[[#This Row],[Order Date]])</f>
        <v>10</v>
      </c>
      <c r="F405" t="str">
        <f>TEXT(tblOrders[[#This Row],[Order Date]],"mm-mmm")</f>
        <v>10-Oct</v>
      </c>
      <c r="G405" t="str">
        <f>"Q"&amp;ROUNDUP(MONTH(tblOrders[[#This Row],[Order Date]])/3,0)</f>
        <v>Q4</v>
      </c>
      <c r="H405">
        <f>YEAR(tblOrders[[#This Row],[Order Date]])</f>
        <v>2022</v>
      </c>
      <c r="I405" t="s">
        <v>31</v>
      </c>
      <c r="J405" t="s">
        <v>32</v>
      </c>
      <c r="K405" t="s">
        <v>51</v>
      </c>
      <c r="L405" t="s">
        <v>19</v>
      </c>
      <c r="M405">
        <v>109</v>
      </c>
      <c r="N405">
        <v>109</v>
      </c>
    </row>
    <row r="406" spans="1:14" x14ac:dyDescent="0.3">
      <c r="A406">
        <v>52186</v>
      </c>
      <c r="B406" t="s">
        <v>64</v>
      </c>
      <c r="C406" t="s">
        <v>65</v>
      </c>
      <c r="D406" s="1">
        <v>44852</v>
      </c>
      <c r="E406">
        <f>MONTH(tblOrders[[#This Row],[Order Date]])</f>
        <v>10</v>
      </c>
      <c r="F406" t="str">
        <f>TEXT(tblOrders[[#This Row],[Order Date]],"mm-mmm")</f>
        <v>10-Oct</v>
      </c>
      <c r="G406" t="str">
        <f>"Q"&amp;ROUNDUP(MONTH(tblOrders[[#This Row],[Order Date]])/3,0)</f>
        <v>Q4</v>
      </c>
      <c r="H406">
        <f>YEAR(tblOrders[[#This Row],[Order Date]])</f>
        <v>2022</v>
      </c>
      <c r="I406" t="s">
        <v>68</v>
      </c>
      <c r="J406" t="s">
        <v>69</v>
      </c>
      <c r="K406" t="s">
        <v>28</v>
      </c>
      <c r="L406" t="s">
        <v>40</v>
      </c>
      <c r="M406">
        <v>33</v>
      </c>
      <c r="N406">
        <v>33</v>
      </c>
    </row>
    <row r="407" spans="1:14" x14ac:dyDescent="0.3">
      <c r="A407">
        <v>52187</v>
      </c>
      <c r="B407" t="s">
        <v>55</v>
      </c>
      <c r="C407" t="s">
        <v>56</v>
      </c>
      <c r="D407" s="1">
        <v>44852</v>
      </c>
      <c r="E407">
        <f>MONTH(tblOrders[[#This Row],[Order Date]])</f>
        <v>10</v>
      </c>
      <c r="F407" t="str">
        <f>TEXT(tblOrders[[#This Row],[Order Date]],"mm-mmm")</f>
        <v>10-Oct</v>
      </c>
      <c r="G407" t="str">
        <f>"Q"&amp;ROUNDUP(MONTH(tblOrders[[#This Row],[Order Date]])/3,0)</f>
        <v>Q4</v>
      </c>
      <c r="H407">
        <f>YEAR(tblOrders[[#This Row],[Order Date]])</f>
        <v>2022</v>
      </c>
      <c r="I407" t="s">
        <v>31</v>
      </c>
      <c r="J407" t="s">
        <v>32</v>
      </c>
      <c r="K407" t="s">
        <v>51</v>
      </c>
      <c r="L407" t="s">
        <v>19</v>
      </c>
      <c r="M407">
        <v>43</v>
      </c>
      <c r="N407">
        <v>43</v>
      </c>
    </row>
    <row r="408" spans="1:14" x14ac:dyDescent="0.3">
      <c r="A408">
        <v>52188</v>
      </c>
      <c r="B408" t="s">
        <v>59</v>
      </c>
      <c r="C408" t="s">
        <v>60</v>
      </c>
      <c r="D408" s="1">
        <v>44853</v>
      </c>
      <c r="E408">
        <f>MONTH(tblOrders[[#This Row],[Order Date]])</f>
        <v>10</v>
      </c>
      <c r="F408" t="str">
        <f>TEXT(tblOrders[[#This Row],[Order Date]],"mm-mmm")</f>
        <v>10-Oct</v>
      </c>
      <c r="G408" t="str">
        <f>"Q"&amp;ROUNDUP(MONTH(tblOrders[[#This Row],[Order Date]])/3,0)</f>
        <v>Q4</v>
      </c>
      <c r="H408">
        <f>YEAR(tblOrders[[#This Row],[Order Date]])</f>
        <v>2022</v>
      </c>
      <c r="I408" t="s">
        <v>26</v>
      </c>
      <c r="J408" t="s">
        <v>27</v>
      </c>
      <c r="K408" t="s">
        <v>54</v>
      </c>
      <c r="L408" t="s">
        <v>40</v>
      </c>
      <c r="M408">
        <v>29</v>
      </c>
      <c r="N408">
        <v>29</v>
      </c>
    </row>
    <row r="409" spans="1:14" x14ac:dyDescent="0.3">
      <c r="A409">
        <v>52189</v>
      </c>
      <c r="B409" t="s">
        <v>14</v>
      </c>
      <c r="C409" t="s">
        <v>15</v>
      </c>
      <c r="D409" s="1">
        <v>44853</v>
      </c>
      <c r="E409">
        <f>MONTH(tblOrders[[#This Row],[Order Date]])</f>
        <v>10</v>
      </c>
      <c r="F409" t="str">
        <f>TEXT(tblOrders[[#This Row],[Order Date]],"mm-mmm")</f>
        <v>10-Oct</v>
      </c>
      <c r="G409" t="str">
        <f>"Q"&amp;ROUNDUP(MONTH(tblOrders[[#This Row],[Order Date]])/3,0)</f>
        <v>Q4</v>
      </c>
      <c r="H409">
        <f>YEAR(tblOrders[[#This Row],[Order Date]])</f>
        <v>2022</v>
      </c>
      <c r="I409" t="s">
        <v>35</v>
      </c>
      <c r="J409" t="s">
        <v>36</v>
      </c>
      <c r="K409" t="s">
        <v>54</v>
      </c>
      <c r="L409" t="s">
        <v>46</v>
      </c>
      <c r="M409">
        <v>90</v>
      </c>
      <c r="N409">
        <v>76</v>
      </c>
    </row>
    <row r="410" spans="1:14" x14ac:dyDescent="0.3">
      <c r="A410">
        <v>52190</v>
      </c>
      <c r="B410" t="s">
        <v>70</v>
      </c>
      <c r="C410" t="s">
        <v>71</v>
      </c>
      <c r="D410" s="1">
        <v>44854</v>
      </c>
      <c r="E410">
        <f>MONTH(tblOrders[[#This Row],[Order Date]])</f>
        <v>10</v>
      </c>
      <c r="F410" t="str">
        <f>TEXT(tblOrders[[#This Row],[Order Date]],"mm-mmm")</f>
        <v>10-Oct</v>
      </c>
      <c r="G410" t="str">
        <f>"Q"&amp;ROUNDUP(MONTH(tblOrders[[#This Row],[Order Date]])/3,0)</f>
        <v>Q4</v>
      </c>
      <c r="H410">
        <f>YEAR(tblOrders[[#This Row],[Order Date]])</f>
        <v>2022</v>
      </c>
      <c r="I410" t="s">
        <v>35</v>
      </c>
      <c r="J410" t="s">
        <v>36</v>
      </c>
      <c r="K410" t="s">
        <v>54</v>
      </c>
      <c r="L410" t="s">
        <v>40</v>
      </c>
      <c r="M410">
        <v>98</v>
      </c>
      <c r="N410">
        <v>83</v>
      </c>
    </row>
    <row r="411" spans="1:14" x14ac:dyDescent="0.3">
      <c r="A411">
        <v>52191</v>
      </c>
      <c r="B411" t="s">
        <v>24</v>
      </c>
      <c r="C411" t="s">
        <v>25</v>
      </c>
      <c r="D411" s="1">
        <v>44855</v>
      </c>
      <c r="E411">
        <f>MONTH(tblOrders[[#This Row],[Order Date]])</f>
        <v>10</v>
      </c>
      <c r="F411" t="str">
        <f>TEXT(tblOrders[[#This Row],[Order Date]],"mm-mmm")</f>
        <v>10-Oct</v>
      </c>
      <c r="G411" t="str">
        <f>"Q"&amp;ROUNDUP(MONTH(tblOrders[[#This Row],[Order Date]])/3,0)</f>
        <v>Q4</v>
      </c>
      <c r="H411">
        <f>YEAR(tblOrders[[#This Row],[Order Date]])</f>
        <v>2022</v>
      </c>
      <c r="I411" t="s">
        <v>57</v>
      </c>
      <c r="J411" t="s">
        <v>58</v>
      </c>
      <c r="K411" t="s">
        <v>54</v>
      </c>
      <c r="L411" t="s">
        <v>19</v>
      </c>
      <c r="M411">
        <v>127</v>
      </c>
      <c r="N411">
        <v>126</v>
      </c>
    </row>
    <row r="412" spans="1:14" x14ac:dyDescent="0.3">
      <c r="A412">
        <v>52192</v>
      </c>
      <c r="B412" t="s">
        <v>29</v>
      </c>
      <c r="C412" t="s">
        <v>77</v>
      </c>
      <c r="D412" s="1">
        <v>44855</v>
      </c>
      <c r="E412">
        <f>MONTH(tblOrders[[#This Row],[Order Date]])</f>
        <v>10</v>
      </c>
      <c r="F412" t="str">
        <f>TEXT(tblOrders[[#This Row],[Order Date]],"mm-mmm")</f>
        <v>10-Oct</v>
      </c>
      <c r="G412" t="str">
        <f>"Q"&amp;ROUNDUP(MONTH(tblOrders[[#This Row],[Order Date]])/3,0)</f>
        <v>Q4</v>
      </c>
      <c r="H412">
        <f>YEAR(tblOrders[[#This Row],[Order Date]])</f>
        <v>2022</v>
      </c>
      <c r="I412" t="s">
        <v>31</v>
      </c>
      <c r="J412" t="s">
        <v>32</v>
      </c>
      <c r="K412" t="s">
        <v>51</v>
      </c>
      <c r="L412" t="s">
        <v>19</v>
      </c>
      <c r="M412">
        <v>148</v>
      </c>
      <c r="N412">
        <v>148</v>
      </c>
    </row>
    <row r="413" spans="1:14" x14ac:dyDescent="0.3">
      <c r="A413">
        <v>52193</v>
      </c>
      <c r="B413" t="s">
        <v>38</v>
      </c>
      <c r="C413" t="s">
        <v>39</v>
      </c>
      <c r="D413" s="1">
        <v>44857</v>
      </c>
      <c r="E413">
        <f>MONTH(tblOrders[[#This Row],[Order Date]])</f>
        <v>10</v>
      </c>
      <c r="F413" t="str">
        <f>TEXT(tblOrders[[#This Row],[Order Date]],"mm-mmm")</f>
        <v>10-Oct</v>
      </c>
      <c r="G413" t="str">
        <f>"Q"&amp;ROUNDUP(MONTH(tblOrders[[#This Row],[Order Date]])/3,0)</f>
        <v>Q4</v>
      </c>
      <c r="H413">
        <f>YEAR(tblOrders[[#This Row],[Order Date]])</f>
        <v>2022</v>
      </c>
      <c r="I413" t="s">
        <v>22</v>
      </c>
      <c r="J413" t="s">
        <v>23</v>
      </c>
      <c r="K413" t="s">
        <v>45</v>
      </c>
      <c r="L413" t="s">
        <v>46</v>
      </c>
      <c r="M413">
        <v>66</v>
      </c>
      <c r="N413">
        <v>65</v>
      </c>
    </row>
    <row r="414" spans="1:14" x14ac:dyDescent="0.3">
      <c r="A414">
        <v>52194</v>
      </c>
      <c r="B414" t="s">
        <v>59</v>
      </c>
      <c r="C414" t="s">
        <v>60</v>
      </c>
      <c r="D414" s="1">
        <v>44857</v>
      </c>
      <c r="E414">
        <f>MONTH(tblOrders[[#This Row],[Order Date]])</f>
        <v>10</v>
      </c>
      <c r="F414" t="str">
        <f>TEXT(tblOrders[[#This Row],[Order Date]],"mm-mmm")</f>
        <v>10-Oct</v>
      </c>
      <c r="G414" t="str">
        <f>"Q"&amp;ROUNDUP(MONTH(tblOrders[[#This Row],[Order Date]])/3,0)</f>
        <v>Q4</v>
      </c>
      <c r="H414">
        <f>YEAR(tblOrders[[#This Row],[Order Date]])</f>
        <v>2022</v>
      </c>
      <c r="I414" t="s">
        <v>16</v>
      </c>
      <c r="J414" t="s">
        <v>17</v>
      </c>
      <c r="K414" t="s">
        <v>37</v>
      </c>
      <c r="L414" t="s">
        <v>46</v>
      </c>
      <c r="M414">
        <v>136</v>
      </c>
      <c r="N414">
        <v>136</v>
      </c>
    </row>
    <row r="415" spans="1:14" x14ac:dyDescent="0.3">
      <c r="A415">
        <v>52195</v>
      </c>
      <c r="B415" t="s">
        <v>55</v>
      </c>
      <c r="C415" t="s">
        <v>56</v>
      </c>
      <c r="D415" s="1">
        <v>44857</v>
      </c>
      <c r="E415">
        <f>MONTH(tblOrders[[#This Row],[Order Date]])</f>
        <v>10</v>
      </c>
      <c r="F415" t="str">
        <f>TEXT(tblOrders[[#This Row],[Order Date]],"mm-mmm")</f>
        <v>10-Oct</v>
      </c>
      <c r="G415" t="str">
        <f>"Q"&amp;ROUNDUP(MONTH(tblOrders[[#This Row],[Order Date]])/3,0)</f>
        <v>Q4</v>
      </c>
      <c r="H415">
        <f>YEAR(tblOrders[[#This Row],[Order Date]])</f>
        <v>2022</v>
      </c>
      <c r="I415" t="s">
        <v>16</v>
      </c>
      <c r="J415" t="s">
        <v>17</v>
      </c>
      <c r="K415" t="s">
        <v>51</v>
      </c>
      <c r="L415" t="s">
        <v>19</v>
      </c>
      <c r="M415">
        <v>51</v>
      </c>
      <c r="N415">
        <v>51</v>
      </c>
    </row>
    <row r="416" spans="1:14" x14ac:dyDescent="0.3">
      <c r="A416">
        <v>52196</v>
      </c>
      <c r="B416" t="s">
        <v>64</v>
      </c>
      <c r="C416" t="s">
        <v>65</v>
      </c>
      <c r="D416" s="1">
        <v>44858</v>
      </c>
      <c r="E416">
        <f>MONTH(tblOrders[[#This Row],[Order Date]])</f>
        <v>10</v>
      </c>
      <c r="F416" t="str">
        <f>TEXT(tblOrders[[#This Row],[Order Date]],"mm-mmm")</f>
        <v>10-Oct</v>
      </c>
      <c r="G416" t="str">
        <f>"Q"&amp;ROUNDUP(MONTH(tblOrders[[#This Row],[Order Date]])/3,0)</f>
        <v>Q4</v>
      </c>
      <c r="H416">
        <f>YEAR(tblOrders[[#This Row],[Order Date]])</f>
        <v>2022</v>
      </c>
      <c r="I416" t="s">
        <v>26</v>
      </c>
      <c r="J416" t="s">
        <v>27</v>
      </c>
      <c r="K416" t="s">
        <v>37</v>
      </c>
      <c r="L416" t="s">
        <v>46</v>
      </c>
      <c r="M416">
        <v>115</v>
      </c>
      <c r="N416">
        <v>115</v>
      </c>
    </row>
    <row r="417" spans="1:14" x14ac:dyDescent="0.3">
      <c r="A417">
        <v>52197</v>
      </c>
      <c r="B417" t="s">
        <v>49</v>
      </c>
      <c r="C417" t="s">
        <v>50</v>
      </c>
      <c r="D417" s="1">
        <v>44859</v>
      </c>
      <c r="E417">
        <f>MONTH(tblOrders[[#This Row],[Order Date]])</f>
        <v>10</v>
      </c>
      <c r="F417" t="str">
        <f>TEXT(tblOrders[[#This Row],[Order Date]],"mm-mmm")</f>
        <v>10-Oct</v>
      </c>
      <c r="G417" t="str">
        <f>"Q"&amp;ROUNDUP(MONTH(tblOrders[[#This Row],[Order Date]])/3,0)</f>
        <v>Q4</v>
      </c>
      <c r="H417">
        <f>YEAR(tblOrders[[#This Row],[Order Date]])</f>
        <v>2022</v>
      </c>
      <c r="I417" t="s">
        <v>35</v>
      </c>
      <c r="J417" t="s">
        <v>36</v>
      </c>
      <c r="K417" t="s">
        <v>28</v>
      </c>
      <c r="L417" t="s">
        <v>46</v>
      </c>
      <c r="M417">
        <v>103</v>
      </c>
      <c r="N417">
        <v>98</v>
      </c>
    </row>
    <row r="418" spans="1:14" x14ac:dyDescent="0.3">
      <c r="A418">
        <v>52198</v>
      </c>
      <c r="B418" t="s">
        <v>20</v>
      </c>
      <c r="C418" t="s">
        <v>21</v>
      </c>
      <c r="D418" s="1">
        <v>44859</v>
      </c>
      <c r="E418">
        <f>MONTH(tblOrders[[#This Row],[Order Date]])</f>
        <v>10</v>
      </c>
      <c r="F418" t="str">
        <f>TEXT(tblOrders[[#This Row],[Order Date]],"mm-mmm")</f>
        <v>10-Oct</v>
      </c>
      <c r="G418" t="str">
        <f>"Q"&amp;ROUNDUP(MONTH(tblOrders[[#This Row],[Order Date]])/3,0)</f>
        <v>Q4</v>
      </c>
      <c r="H418">
        <f>YEAR(tblOrders[[#This Row],[Order Date]])</f>
        <v>2022</v>
      </c>
      <c r="I418" t="s">
        <v>62</v>
      </c>
      <c r="J418" t="s">
        <v>63</v>
      </c>
      <c r="K418" t="s">
        <v>51</v>
      </c>
      <c r="L418" t="s">
        <v>19</v>
      </c>
      <c r="M418">
        <v>148</v>
      </c>
      <c r="N418">
        <v>123</v>
      </c>
    </row>
    <row r="419" spans="1:14" x14ac:dyDescent="0.3">
      <c r="A419">
        <v>52199</v>
      </c>
      <c r="B419" t="s">
        <v>70</v>
      </c>
      <c r="C419" t="s">
        <v>76</v>
      </c>
      <c r="D419" s="1">
        <v>44860</v>
      </c>
      <c r="E419">
        <f>MONTH(tblOrders[[#This Row],[Order Date]])</f>
        <v>10</v>
      </c>
      <c r="F419" t="str">
        <f>TEXT(tblOrders[[#This Row],[Order Date]],"mm-mmm")</f>
        <v>10-Oct</v>
      </c>
      <c r="G419" t="str">
        <f>"Q"&amp;ROUNDUP(MONTH(tblOrders[[#This Row],[Order Date]])/3,0)</f>
        <v>Q4</v>
      </c>
      <c r="H419">
        <f>YEAR(tblOrders[[#This Row],[Order Date]])</f>
        <v>2022</v>
      </c>
      <c r="I419" t="s">
        <v>16</v>
      </c>
      <c r="J419" t="s">
        <v>17</v>
      </c>
      <c r="K419" t="s">
        <v>37</v>
      </c>
      <c r="L419" t="s">
        <v>46</v>
      </c>
      <c r="M419">
        <v>140</v>
      </c>
      <c r="N419">
        <v>140</v>
      </c>
    </row>
    <row r="420" spans="1:14" x14ac:dyDescent="0.3">
      <c r="A420">
        <v>52200</v>
      </c>
      <c r="B420" t="s">
        <v>74</v>
      </c>
      <c r="C420" t="s">
        <v>75</v>
      </c>
      <c r="D420" s="1">
        <v>44860</v>
      </c>
      <c r="E420">
        <f>MONTH(tblOrders[[#This Row],[Order Date]])</f>
        <v>10</v>
      </c>
      <c r="F420" t="str">
        <f>TEXT(tblOrders[[#This Row],[Order Date]],"mm-mmm")</f>
        <v>10-Oct</v>
      </c>
      <c r="G420" t="str">
        <f>"Q"&amp;ROUNDUP(MONTH(tblOrders[[#This Row],[Order Date]])/3,0)</f>
        <v>Q4</v>
      </c>
      <c r="H420">
        <f>YEAR(tblOrders[[#This Row],[Order Date]])</f>
        <v>2022</v>
      </c>
      <c r="I420" t="s">
        <v>26</v>
      </c>
      <c r="J420" t="s">
        <v>27</v>
      </c>
      <c r="K420" t="s">
        <v>54</v>
      </c>
      <c r="L420" t="s">
        <v>19</v>
      </c>
      <c r="M420">
        <v>62</v>
      </c>
      <c r="N420">
        <v>62</v>
      </c>
    </row>
    <row r="421" spans="1:14" x14ac:dyDescent="0.3">
      <c r="A421">
        <v>52201</v>
      </c>
      <c r="B421" t="s">
        <v>64</v>
      </c>
      <c r="C421" t="s">
        <v>65</v>
      </c>
      <c r="D421" s="1">
        <v>44861</v>
      </c>
      <c r="E421">
        <f>MONTH(tblOrders[[#This Row],[Order Date]])</f>
        <v>10</v>
      </c>
      <c r="F421" t="str">
        <f>TEXT(tblOrders[[#This Row],[Order Date]],"mm-mmm")</f>
        <v>10-Oct</v>
      </c>
      <c r="G421" t="str">
        <f>"Q"&amp;ROUNDUP(MONTH(tblOrders[[#This Row],[Order Date]])/3,0)</f>
        <v>Q4</v>
      </c>
      <c r="H421">
        <f>YEAR(tblOrders[[#This Row],[Order Date]])</f>
        <v>2022</v>
      </c>
      <c r="I421" t="s">
        <v>68</v>
      </c>
      <c r="J421" t="s">
        <v>69</v>
      </c>
      <c r="K421" t="s">
        <v>28</v>
      </c>
      <c r="L421" t="s">
        <v>19</v>
      </c>
      <c r="M421">
        <v>79</v>
      </c>
      <c r="N421">
        <v>79</v>
      </c>
    </row>
    <row r="422" spans="1:14" x14ac:dyDescent="0.3">
      <c r="A422">
        <v>52202</v>
      </c>
      <c r="B422" t="s">
        <v>38</v>
      </c>
      <c r="C422" t="s">
        <v>39</v>
      </c>
      <c r="D422" s="1">
        <v>44862</v>
      </c>
      <c r="E422">
        <f>MONTH(tblOrders[[#This Row],[Order Date]])</f>
        <v>10</v>
      </c>
      <c r="F422" t="str">
        <f>TEXT(tblOrders[[#This Row],[Order Date]],"mm-mmm")</f>
        <v>10-Oct</v>
      </c>
      <c r="G422" t="str">
        <f>"Q"&amp;ROUNDUP(MONTH(tblOrders[[#This Row],[Order Date]])/3,0)</f>
        <v>Q4</v>
      </c>
      <c r="H422">
        <f>YEAR(tblOrders[[#This Row],[Order Date]])</f>
        <v>2022</v>
      </c>
      <c r="I422" t="s">
        <v>22</v>
      </c>
      <c r="J422" t="s">
        <v>23</v>
      </c>
      <c r="K422" t="s">
        <v>18</v>
      </c>
      <c r="L422" t="s">
        <v>46</v>
      </c>
      <c r="M422">
        <v>53</v>
      </c>
      <c r="N422">
        <v>52</v>
      </c>
    </row>
    <row r="423" spans="1:14" x14ac:dyDescent="0.3">
      <c r="A423">
        <v>52203</v>
      </c>
      <c r="B423" t="s">
        <v>41</v>
      </c>
      <c r="C423" t="s">
        <v>42</v>
      </c>
      <c r="D423" s="1">
        <v>44864</v>
      </c>
      <c r="E423">
        <f>MONTH(tblOrders[[#This Row],[Order Date]])</f>
        <v>10</v>
      </c>
      <c r="F423" t="str">
        <f>TEXT(tblOrders[[#This Row],[Order Date]],"mm-mmm")</f>
        <v>10-Oct</v>
      </c>
      <c r="G423" t="str">
        <f>"Q"&amp;ROUNDUP(MONTH(tblOrders[[#This Row],[Order Date]])/3,0)</f>
        <v>Q4</v>
      </c>
      <c r="H423">
        <f>YEAR(tblOrders[[#This Row],[Order Date]])</f>
        <v>2022</v>
      </c>
      <c r="I423" t="s">
        <v>26</v>
      </c>
      <c r="J423" t="s">
        <v>27</v>
      </c>
      <c r="K423" t="s">
        <v>54</v>
      </c>
      <c r="L423" t="s">
        <v>19</v>
      </c>
      <c r="M423">
        <v>81</v>
      </c>
      <c r="N423">
        <v>81</v>
      </c>
    </row>
    <row r="424" spans="1:14" x14ac:dyDescent="0.3">
      <c r="A424">
        <v>52204</v>
      </c>
      <c r="B424" t="s">
        <v>64</v>
      </c>
      <c r="C424" t="s">
        <v>65</v>
      </c>
      <c r="D424" s="1">
        <v>44864</v>
      </c>
      <c r="E424">
        <f>MONTH(tblOrders[[#This Row],[Order Date]])</f>
        <v>10</v>
      </c>
      <c r="F424" t="str">
        <f>TEXT(tblOrders[[#This Row],[Order Date]],"mm-mmm")</f>
        <v>10-Oct</v>
      </c>
      <c r="G424" t="str">
        <f>"Q"&amp;ROUNDUP(MONTH(tblOrders[[#This Row],[Order Date]])/3,0)</f>
        <v>Q4</v>
      </c>
      <c r="H424">
        <f>YEAR(tblOrders[[#This Row],[Order Date]])</f>
        <v>2022</v>
      </c>
      <c r="I424" t="s">
        <v>22</v>
      </c>
      <c r="J424" t="s">
        <v>23</v>
      </c>
      <c r="K424" t="s">
        <v>51</v>
      </c>
      <c r="L424" t="s">
        <v>19</v>
      </c>
      <c r="M424">
        <v>146</v>
      </c>
      <c r="N424">
        <v>121</v>
      </c>
    </row>
    <row r="425" spans="1:14" x14ac:dyDescent="0.3">
      <c r="A425">
        <v>52205</v>
      </c>
      <c r="B425" t="s">
        <v>55</v>
      </c>
      <c r="C425" t="s">
        <v>56</v>
      </c>
      <c r="D425" s="1">
        <v>44865</v>
      </c>
      <c r="E425">
        <f>MONTH(tblOrders[[#This Row],[Order Date]])</f>
        <v>10</v>
      </c>
      <c r="F425" t="str">
        <f>TEXT(tblOrders[[#This Row],[Order Date]],"mm-mmm")</f>
        <v>10-Oct</v>
      </c>
      <c r="G425" t="str">
        <f>"Q"&amp;ROUNDUP(MONTH(tblOrders[[#This Row],[Order Date]])/3,0)</f>
        <v>Q4</v>
      </c>
      <c r="H425">
        <f>YEAR(tblOrders[[#This Row],[Order Date]])</f>
        <v>2022</v>
      </c>
      <c r="I425" t="s">
        <v>35</v>
      </c>
      <c r="J425" t="s">
        <v>36</v>
      </c>
      <c r="K425" t="s">
        <v>54</v>
      </c>
      <c r="L425" t="s">
        <v>19</v>
      </c>
      <c r="M425">
        <v>77</v>
      </c>
      <c r="N425">
        <v>58</v>
      </c>
    </row>
    <row r="426" spans="1:14" x14ac:dyDescent="0.3">
      <c r="A426">
        <v>52206</v>
      </c>
      <c r="B426" t="s">
        <v>70</v>
      </c>
      <c r="C426" t="s">
        <v>76</v>
      </c>
      <c r="D426" s="1">
        <v>44865</v>
      </c>
      <c r="E426">
        <f>MONTH(tblOrders[[#This Row],[Order Date]])</f>
        <v>10</v>
      </c>
      <c r="F426" t="str">
        <f>TEXT(tblOrders[[#This Row],[Order Date]],"mm-mmm")</f>
        <v>10-Oct</v>
      </c>
      <c r="G426" t="str">
        <f>"Q"&amp;ROUNDUP(MONTH(tblOrders[[#This Row],[Order Date]])/3,0)</f>
        <v>Q4</v>
      </c>
      <c r="H426">
        <f>YEAR(tblOrders[[#This Row],[Order Date]])</f>
        <v>2022</v>
      </c>
      <c r="I426" t="s">
        <v>31</v>
      </c>
      <c r="J426" t="s">
        <v>32</v>
      </c>
      <c r="K426" t="s">
        <v>37</v>
      </c>
      <c r="L426" t="s">
        <v>19</v>
      </c>
      <c r="M426">
        <v>117</v>
      </c>
      <c r="N426">
        <v>117</v>
      </c>
    </row>
    <row r="427" spans="1:14" x14ac:dyDescent="0.3">
      <c r="A427">
        <v>52207</v>
      </c>
      <c r="B427" t="s">
        <v>49</v>
      </c>
      <c r="C427" t="s">
        <v>61</v>
      </c>
      <c r="D427" s="1">
        <v>44865</v>
      </c>
      <c r="E427">
        <f>MONTH(tblOrders[[#This Row],[Order Date]])</f>
        <v>10</v>
      </c>
      <c r="F427" t="str">
        <f>TEXT(tblOrders[[#This Row],[Order Date]],"mm-mmm")</f>
        <v>10-Oct</v>
      </c>
      <c r="G427" t="str">
        <f>"Q"&amp;ROUNDUP(MONTH(tblOrders[[#This Row],[Order Date]])/3,0)</f>
        <v>Q4</v>
      </c>
      <c r="H427">
        <f>YEAR(tblOrders[[#This Row],[Order Date]])</f>
        <v>2022</v>
      </c>
      <c r="I427" t="s">
        <v>62</v>
      </c>
      <c r="J427" t="s">
        <v>63</v>
      </c>
      <c r="K427" t="s">
        <v>51</v>
      </c>
      <c r="L427" t="s">
        <v>19</v>
      </c>
      <c r="M427">
        <v>107</v>
      </c>
      <c r="N427">
        <v>70</v>
      </c>
    </row>
    <row r="428" spans="1:14" x14ac:dyDescent="0.3">
      <c r="A428">
        <v>52208</v>
      </c>
      <c r="B428" t="s">
        <v>70</v>
      </c>
      <c r="C428" t="s">
        <v>71</v>
      </c>
      <c r="D428" s="1">
        <v>44865</v>
      </c>
      <c r="E428">
        <f>MONTH(tblOrders[[#This Row],[Order Date]])</f>
        <v>10</v>
      </c>
      <c r="F428" t="str">
        <f>TEXT(tblOrders[[#This Row],[Order Date]],"mm-mmm")</f>
        <v>10-Oct</v>
      </c>
      <c r="G428" t="str">
        <f>"Q"&amp;ROUNDUP(MONTH(tblOrders[[#This Row],[Order Date]])/3,0)</f>
        <v>Q4</v>
      </c>
      <c r="H428">
        <f>YEAR(tblOrders[[#This Row],[Order Date]])</f>
        <v>2022</v>
      </c>
      <c r="I428" t="s">
        <v>16</v>
      </c>
      <c r="J428" t="s">
        <v>17</v>
      </c>
      <c r="K428" t="s">
        <v>28</v>
      </c>
      <c r="L428" t="s">
        <v>19</v>
      </c>
      <c r="M428">
        <v>84</v>
      </c>
      <c r="N428">
        <v>84</v>
      </c>
    </row>
    <row r="429" spans="1:14" x14ac:dyDescent="0.3">
      <c r="A429">
        <v>52209</v>
      </c>
      <c r="B429" t="s">
        <v>52</v>
      </c>
      <c r="C429" t="s">
        <v>53</v>
      </c>
      <c r="D429" s="1">
        <v>44865</v>
      </c>
      <c r="E429">
        <f>MONTH(tblOrders[[#This Row],[Order Date]])</f>
        <v>10</v>
      </c>
      <c r="F429" t="str">
        <f>TEXT(tblOrders[[#This Row],[Order Date]],"mm-mmm")</f>
        <v>10-Oct</v>
      </c>
      <c r="G429" t="str">
        <f>"Q"&amp;ROUNDUP(MONTH(tblOrders[[#This Row],[Order Date]])/3,0)</f>
        <v>Q4</v>
      </c>
      <c r="H429">
        <f>YEAR(tblOrders[[#This Row],[Order Date]])</f>
        <v>2022</v>
      </c>
      <c r="I429" t="s">
        <v>35</v>
      </c>
      <c r="J429" t="s">
        <v>36</v>
      </c>
      <c r="K429" t="s">
        <v>28</v>
      </c>
      <c r="L429" t="s">
        <v>19</v>
      </c>
      <c r="M429">
        <v>66</v>
      </c>
      <c r="N429">
        <v>66</v>
      </c>
    </row>
    <row r="430" spans="1:14" x14ac:dyDescent="0.3">
      <c r="A430">
        <v>52210</v>
      </c>
      <c r="B430" t="s">
        <v>59</v>
      </c>
      <c r="C430" t="s">
        <v>60</v>
      </c>
      <c r="D430" s="1">
        <v>44866</v>
      </c>
      <c r="E430">
        <f>MONTH(tblOrders[[#This Row],[Order Date]])</f>
        <v>11</v>
      </c>
      <c r="F430" t="str">
        <f>TEXT(tblOrders[[#This Row],[Order Date]],"mm-mmm")</f>
        <v>11-Nov</v>
      </c>
      <c r="G430" t="str">
        <f>"Q"&amp;ROUNDUP(MONTH(tblOrders[[#This Row],[Order Date]])/3,0)</f>
        <v>Q4</v>
      </c>
      <c r="H430">
        <f>YEAR(tblOrders[[#This Row],[Order Date]])</f>
        <v>2022</v>
      </c>
      <c r="I430" t="s">
        <v>62</v>
      </c>
      <c r="J430" t="s">
        <v>63</v>
      </c>
      <c r="K430" t="s">
        <v>45</v>
      </c>
      <c r="L430" t="s">
        <v>46</v>
      </c>
      <c r="M430">
        <v>26</v>
      </c>
      <c r="N430">
        <v>18</v>
      </c>
    </row>
    <row r="431" spans="1:14" x14ac:dyDescent="0.3">
      <c r="A431">
        <v>52211</v>
      </c>
      <c r="B431" t="s">
        <v>74</v>
      </c>
      <c r="C431" t="s">
        <v>75</v>
      </c>
      <c r="D431" s="1">
        <v>44868</v>
      </c>
      <c r="E431">
        <f>MONTH(tblOrders[[#This Row],[Order Date]])</f>
        <v>11</v>
      </c>
      <c r="F431" t="str">
        <f>TEXT(tblOrders[[#This Row],[Order Date]],"mm-mmm")</f>
        <v>11-Nov</v>
      </c>
      <c r="G431" t="str">
        <f>"Q"&amp;ROUNDUP(MONTH(tblOrders[[#This Row],[Order Date]])/3,0)</f>
        <v>Q4</v>
      </c>
      <c r="H431">
        <f>YEAR(tblOrders[[#This Row],[Order Date]])</f>
        <v>2022</v>
      </c>
      <c r="I431" t="s">
        <v>47</v>
      </c>
      <c r="J431" t="s">
        <v>48</v>
      </c>
      <c r="K431" t="s">
        <v>45</v>
      </c>
      <c r="L431" t="s">
        <v>19</v>
      </c>
      <c r="M431">
        <v>87</v>
      </c>
      <c r="N431">
        <v>77</v>
      </c>
    </row>
    <row r="432" spans="1:14" x14ac:dyDescent="0.3">
      <c r="A432">
        <v>52212</v>
      </c>
      <c r="B432" t="s">
        <v>64</v>
      </c>
      <c r="C432" t="s">
        <v>65</v>
      </c>
      <c r="D432" s="1">
        <v>44868</v>
      </c>
      <c r="E432">
        <f>MONTH(tblOrders[[#This Row],[Order Date]])</f>
        <v>11</v>
      </c>
      <c r="F432" t="str">
        <f>TEXT(tblOrders[[#This Row],[Order Date]],"mm-mmm")</f>
        <v>11-Nov</v>
      </c>
      <c r="G432" t="str">
        <f>"Q"&amp;ROUNDUP(MONTH(tblOrders[[#This Row],[Order Date]])/3,0)</f>
        <v>Q4</v>
      </c>
      <c r="H432">
        <f>YEAR(tblOrders[[#This Row],[Order Date]])</f>
        <v>2022</v>
      </c>
      <c r="I432" t="s">
        <v>31</v>
      </c>
      <c r="J432" t="s">
        <v>32</v>
      </c>
      <c r="K432" t="s">
        <v>51</v>
      </c>
      <c r="L432" t="s">
        <v>19</v>
      </c>
      <c r="M432">
        <v>88</v>
      </c>
      <c r="N432">
        <v>88</v>
      </c>
    </row>
    <row r="433" spans="1:14" x14ac:dyDescent="0.3">
      <c r="A433">
        <v>52213</v>
      </c>
      <c r="B433" t="s">
        <v>24</v>
      </c>
      <c r="C433" t="s">
        <v>25</v>
      </c>
      <c r="D433" s="1">
        <v>44870</v>
      </c>
      <c r="E433">
        <f>MONTH(tblOrders[[#This Row],[Order Date]])</f>
        <v>11</v>
      </c>
      <c r="F433" t="str">
        <f>TEXT(tblOrders[[#This Row],[Order Date]],"mm-mmm")</f>
        <v>11-Nov</v>
      </c>
      <c r="G433" t="str">
        <f>"Q"&amp;ROUNDUP(MONTH(tblOrders[[#This Row],[Order Date]])/3,0)</f>
        <v>Q4</v>
      </c>
      <c r="H433">
        <f>YEAR(tblOrders[[#This Row],[Order Date]])</f>
        <v>2022</v>
      </c>
      <c r="I433" t="s">
        <v>68</v>
      </c>
      <c r="J433" t="s">
        <v>69</v>
      </c>
      <c r="K433" t="s">
        <v>45</v>
      </c>
      <c r="L433" t="s">
        <v>19</v>
      </c>
      <c r="M433">
        <v>43</v>
      </c>
      <c r="N433">
        <v>43</v>
      </c>
    </row>
    <row r="434" spans="1:14" x14ac:dyDescent="0.3">
      <c r="A434">
        <v>52214</v>
      </c>
      <c r="B434" t="s">
        <v>41</v>
      </c>
      <c r="C434" t="s">
        <v>42</v>
      </c>
      <c r="D434" s="1">
        <v>44870</v>
      </c>
      <c r="E434">
        <f>MONTH(tblOrders[[#This Row],[Order Date]])</f>
        <v>11</v>
      </c>
      <c r="F434" t="str">
        <f>TEXT(tblOrders[[#This Row],[Order Date]],"mm-mmm")</f>
        <v>11-Nov</v>
      </c>
      <c r="G434" t="str">
        <f>"Q"&amp;ROUNDUP(MONTH(tblOrders[[#This Row],[Order Date]])/3,0)</f>
        <v>Q4</v>
      </c>
      <c r="H434">
        <f>YEAR(tblOrders[[#This Row],[Order Date]])</f>
        <v>2022</v>
      </c>
      <c r="I434" t="s">
        <v>57</v>
      </c>
      <c r="J434" t="s">
        <v>58</v>
      </c>
      <c r="K434" t="s">
        <v>18</v>
      </c>
      <c r="L434" t="s">
        <v>46</v>
      </c>
      <c r="M434">
        <v>145</v>
      </c>
      <c r="N434">
        <v>119</v>
      </c>
    </row>
    <row r="435" spans="1:14" x14ac:dyDescent="0.3">
      <c r="A435">
        <v>52215</v>
      </c>
      <c r="B435" t="s">
        <v>14</v>
      </c>
      <c r="C435" t="s">
        <v>15</v>
      </c>
      <c r="D435" s="1">
        <v>44870</v>
      </c>
      <c r="E435">
        <f>MONTH(tblOrders[[#This Row],[Order Date]])</f>
        <v>11</v>
      </c>
      <c r="F435" t="str">
        <f>TEXT(tblOrders[[#This Row],[Order Date]],"mm-mmm")</f>
        <v>11-Nov</v>
      </c>
      <c r="G435" t="str">
        <f>"Q"&amp;ROUNDUP(MONTH(tblOrders[[#This Row],[Order Date]])/3,0)</f>
        <v>Q4</v>
      </c>
      <c r="H435">
        <f>YEAR(tblOrders[[#This Row],[Order Date]])</f>
        <v>2022</v>
      </c>
      <c r="I435" t="s">
        <v>16</v>
      </c>
      <c r="J435" t="s">
        <v>17</v>
      </c>
      <c r="K435" t="s">
        <v>45</v>
      </c>
      <c r="L435" t="s">
        <v>19</v>
      </c>
      <c r="M435">
        <v>104</v>
      </c>
      <c r="N435">
        <v>104</v>
      </c>
    </row>
    <row r="436" spans="1:14" x14ac:dyDescent="0.3">
      <c r="A436">
        <v>52216</v>
      </c>
      <c r="B436" t="s">
        <v>55</v>
      </c>
      <c r="C436" t="s">
        <v>56</v>
      </c>
      <c r="D436" s="1">
        <v>44871</v>
      </c>
      <c r="E436">
        <f>MONTH(tblOrders[[#This Row],[Order Date]])</f>
        <v>11</v>
      </c>
      <c r="F436" t="str">
        <f>TEXT(tblOrders[[#This Row],[Order Date]],"mm-mmm")</f>
        <v>11-Nov</v>
      </c>
      <c r="G436" t="str">
        <f>"Q"&amp;ROUNDUP(MONTH(tblOrders[[#This Row],[Order Date]])/3,0)</f>
        <v>Q4</v>
      </c>
      <c r="H436">
        <f>YEAR(tblOrders[[#This Row],[Order Date]])</f>
        <v>2022</v>
      </c>
      <c r="I436" t="s">
        <v>16</v>
      </c>
      <c r="J436" t="s">
        <v>17</v>
      </c>
      <c r="K436" t="s">
        <v>37</v>
      </c>
      <c r="L436" t="s">
        <v>19</v>
      </c>
      <c r="M436">
        <v>69</v>
      </c>
      <c r="N436">
        <v>69</v>
      </c>
    </row>
    <row r="437" spans="1:14" x14ac:dyDescent="0.3">
      <c r="A437">
        <v>52217</v>
      </c>
      <c r="B437" t="s">
        <v>74</v>
      </c>
      <c r="C437" t="s">
        <v>75</v>
      </c>
      <c r="D437" s="1">
        <v>44871</v>
      </c>
      <c r="E437">
        <f>MONTH(tblOrders[[#This Row],[Order Date]])</f>
        <v>11</v>
      </c>
      <c r="F437" t="str">
        <f>TEXT(tblOrders[[#This Row],[Order Date]],"mm-mmm")</f>
        <v>11-Nov</v>
      </c>
      <c r="G437" t="str">
        <f>"Q"&amp;ROUNDUP(MONTH(tblOrders[[#This Row],[Order Date]])/3,0)</f>
        <v>Q4</v>
      </c>
      <c r="H437">
        <f>YEAR(tblOrders[[#This Row],[Order Date]])</f>
        <v>2022</v>
      </c>
      <c r="I437" t="s">
        <v>47</v>
      </c>
      <c r="J437" t="s">
        <v>48</v>
      </c>
      <c r="K437" t="s">
        <v>45</v>
      </c>
      <c r="L437" t="s">
        <v>19</v>
      </c>
      <c r="M437">
        <v>69</v>
      </c>
      <c r="N437">
        <v>64</v>
      </c>
    </row>
    <row r="438" spans="1:14" x14ac:dyDescent="0.3">
      <c r="A438">
        <v>52218</v>
      </c>
      <c r="B438" t="s">
        <v>72</v>
      </c>
      <c r="C438" t="s">
        <v>73</v>
      </c>
      <c r="D438" s="1">
        <v>44872</v>
      </c>
      <c r="E438">
        <f>MONTH(tblOrders[[#This Row],[Order Date]])</f>
        <v>11</v>
      </c>
      <c r="F438" t="str">
        <f>TEXT(tblOrders[[#This Row],[Order Date]],"mm-mmm")</f>
        <v>11-Nov</v>
      </c>
      <c r="G438" t="str">
        <f>"Q"&amp;ROUNDUP(MONTH(tblOrders[[#This Row],[Order Date]])/3,0)</f>
        <v>Q4</v>
      </c>
      <c r="H438">
        <f>YEAR(tblOrders[[#This Row],[Order Date]])</f>
        <v>2022</v>
      </c>
      <c r="I438" t="s">
        <v>68</v>
      </c>
      <c r="J438" t="s">
        <v>69</v>
      </c>
      <c r="K438" t="s">
        <v>37</v>
      </c>
      <c r="L438" t="s">
        <v>19</v>
      </c>
      <c r="M438">
        <v>39</v>
      </c>
      <c r="N438">
        <v>39</v>
      </c>
    </row>
    <row r="439" spans="1:14" x14ac:dyDescent="0.3">
      <c r="A439">
        <v>52219</v>
      </c>
      <c r="B439" t="s">
        <v>20</v>
      </c>
      <c r="C439" t="s">
        <v>21</v>
      </c>
      <c r="D439" s="1">
        <v>44873</v>
      </c>
      <c r="E439">
        <f>MONTH(tblOrders[[#This Row],[Order Date]])</f>
        <v>11</v>
      </c>
      <c r="F439" t="str">
        <f>TEXT(tblOrders[[#This Row],[Order Date]],"mm-mmm")</f>
        <v>11-Nov</v>
      </c>
      <c r="G439" t="str">
        <f>"Q"&amp;ROUNDUP(MONTH(tblOrders[[#This Row],[Order Date]])/3,0)</f>
        <v>Q4</v>
      </c>
      <c r="H439">
        <f>YEAR(tblOrders[[#This Row],[Order Date]])</f>
        <v>2022</v>
      </c>
      <c r="I439" t="s">
        <v>66</v>
      </c>
      <c r="J439" t="s">
        <v>67</v>
      </c>
      <c r="K439" t="s">
        <v>54</v>
      </c>
      <c r="L439" t="s">
        <v>19</v>
      </c>
      <c r="M439">
        <v>106</v>
      </c>
      <c r="N439">
        <v>93</v>
      </c>
    </row>
    <row r="440" spans="1:14" x14ac:dyDescent="0.3">
      <c r="A440">
        <v>52220</v>
      </c>
      <c r="B440" t="s">
        <v>72</v>
      </c>
      <c r="C440" t="s">
        <v>73</v>
      </c>
      <c r="D440" s="1">
        <v>44873</v>
      </c>
      <c r="E440">
        <f>MONTH(tblOrders[[#This Row],[Order Date]])</f>
        <v>11</v>
      </c>
      <c r="F440" t="str">
        <f>TEXT(tblOrders[[#This Row],[Order Date]],"mm-mmm")</f>
        <v>11-Nov</v>
      </c>
      <c r="G440" t="str">
        <f>"Q"&amp;ROUNDUP(MONTH(tblOrders[[#This Row],[Order Date]])/3,0)</f>
        <v>Q4</v>
      </c>
      <c r="H440">
        <f>YEAR(tblOrders[[#This Row],[Order Date]])</f>
        <v>2022</v>
      </c>
      <c r="I440" t="s">
        <v>35</v>
      </c>
      <c r="J440" t="s">
        <v>36</v>
      </c>
      <c r="K440" t="s">
        <v>28</v>
      </c>
      <c r="L440" t="s">
        <v>19</v>
      </c>
      <c r="M440">
        <v>106</v>
      </c>
      <c r="N440">
        <v>72</v>
      </c>
    </row>
    <row r="441" spans="1:14" x14ac:dyDescent="0.3">
      <c r="A441">
        <v>52221</v>
      </c>
      <c r="B441" t="s">
        <v>29</v>
      </c>
      <c r="C441" t="s">
        <v>77</v>
      </c>
      <c r="D441" s="1">
        <v>44874</v>
      </c>
      <c r="E441">
        <f>MONTH(tblOrders[[#This Row],[Order Date]])</f>
        <v>11</v>
      </c>
      <c r="F441" t="str">
        <f>TEXT(tblOrders[[#This Row],[Order Date]],"mm-mmm")</f>
        <v>11-Nov</v>
      </c>
      <c r="G441" t="str">
        <f>"Q"&amp;ROUNDUP(MONTH(tblOrders[[#This Row],[Order Date]])/3,0)</f>
        <v>Q4</v>
      </c>
      <c r="H441">
        <f>YEAR(tblOrders[[#This Row],[Order Date]])</f>
        <v>2022</v>
      </c>
      <c r="I441" t="s">
        <v>57</v>
      </c>
      <c r="J441" t="s">
        <v>58</v>
      </c>
      <c r="K441" t="s">
        <v>28</v>
      </c>
      <c r="L441" t="s">
        <v>19</v>
      </c>
      <c r="M441">
        <v>146</v>
      </c>
      <c r="N441">
        <v>145</v>
      </c>
    </row>
    <row r="442" spans="1:14" x14ac:dyDescent="0.3">
      <c r="A442">
        <v>52222</v>
      </c>
      <c r="B442" t="s">
        <v>59</v>
      </c>
      <c r="C442" t="s">
        <v>60</v>
      </c>
      <c r="D442" s="1">
        <v>44877</v>
      </c>
      <c r="E442">
        <f>MONTH(tblOrders[[#This Row],[Order Date]])</f>
        <v>11</v>
      </c>
      <c r="F442" t="str">
        <f>TEXT(tblOrders[[#This Row],[Order Date]],"mm-mmm")</f>
        <v>11-Nov</v>
      </c>
      <c r="G442" t="str">
        <f>"Q"&amp;ROUNDUP(MONTH(tblOrders[[#This Row],[Order Date]])/3,0)</f>
        <v>Q4</v>
      </c>
      <c r="H442">
        <f>YEAR(tblOrders[[#This Row],[Order Date]])</f>
        <v>2022</v>
      </c>
      <c r="I442" t="s">
        <v>26</v>
      </c>
      <c r="J442" t="s">
        <v>27</v>
      </c>
      <c r="K442" t="s">
        <v>18</v>
      </c>
      <c r="L442" t="s">
        <v>19</v>
      </c>
      <c r="M442">
        <v>44</v>
      </c>
      <c r="N442">
        <v>44</v>
      </c>
    </row>
    <row r="443" spans="1:14" x14ac:dyDescent="0.3">
      <c r="A443">
        <v>52223</v>
      </c>
      <c r="B443" t="s">
        <v>41</v>
      </c>
      <c r="C443" t="s">
        <v>42</v>
      </c>
      <c r="D443" s="1">
        <v>44877</v>
      </c>
      <c r="E443">
        <f>MONTH(tblOrders[[#This Row],[Order Date]])</f>
        <v>11</v>
      </c>
      <c r="F443" t="str">
        <f>TEXT(tblOrders[[#This Row],[Order Date]],"mm-mmm")</f>
        <v>11-Nov</v>
      </c>
      <c r="G443" t="str">
        <f>"Q"&amp;ROUNDUP(MONTH(tblOrders[[#This Row],[Order Date]])/3,0)</f>
        <v>Q4</v>
      </c>
      <c r="H443">
        <f>YEAR(tblOrders[[#This Row],[Order Date]])</f>
        <v>2022</v>
      </c>
      <c r="I443" t="s">
        <v>31</v>
      </c>
      <c r="J443" t="s">
        <v>32</v>
      </c>
      <c r="K443" t="s">
        <v>37</v>
      </c>
      <c r="L443" t="s">
        <v>19</v>
      </c>
      <c r="M443">
        <v>72</v>
      </c>
      <c r="N443">
        <v>72</v>
      </c>
    </row>
    <row r="444" spans="1:14" x14ac:dyDescent="0.3">
      <c r="A444">
        <v>52224</v>
      </c>
      <c r="B444" t="s">
        <v>38</v>
      </c>
      <c r="C444" t="s">
        <v>39</v>
      </c>
      <c r="D444" s="1">
        <v>44878</v>
      </c>
      <c r="E444">
        <f>MONTH(tblOrders[[#This Row],[Order Date]])</f>
        <v>11</v>
      </c>
      <c r="F444" t="str">
        <f>TEXT(tblOrders[[#This Row],[Order Date]],"mm-mmm")</f>
        <v>11-Nov</v>
      </c>
      <c r="G444" t="str">
        <f>"Q"&amp;ROUNDUP(MONTH(tblOrders[[#This Row],[Order Date]])/3,0)</f>
        <v>Q4</v>
      </c>
      <c r="H444">
        <f>YEAR(tblOrders[[#This Row],[Order Date]])</f>
        <v>2022</v>
      </c>
      <c r="I444" t="s">
        <v>57</v>
      </c>
      <c r="J444" t="s">
        <v>58</v>
      </c>
      <c r="K444" t="s">
        <v>18</v>
      </c>
      <c r="L444" t="s">
        <v>19</v>
      </c>
      <c r="M444">
        <v>125</v>
      </c>
      <c r="N444">
        <v>111</v>
      </c>
    </row>
    <row r="445" spans="1:14" x14ac:dyDescent="0.3">
      <c r="A445">
        <v>52225</v>
      </c>
      <c r="B445" t="s">
        <v>14</v>
      </c>
      <c r="C445" t="s">
        <v>15</v>
      </c>
      <c r="D445" s="1">
        <v>44878</v>
      </c>
      <c r="E445">
        <f>MONTH(tblOrders[[#This Row],[Order Date]])</f>
        <v>11</v>
      </c>
      <c r="F445" t="str">
        <f>TEXT(tblOrders[[#This Row],[Order Date]],"mm-mmm")</f>
        <v>11-Nov</v>
      </c>
      <c r="G445" t="str">
        <f>"Q"&amp;ROUNDUP(MONTH(tblOrders[[#This Row],[Order Date]])/3,0)</f>
        <v>Q4</v>
      </c>
      <c r="H445">
        <f>YEAR(tblOrders[[#This Row],[Order Date]])</f>
        <v>2022</v>
      </c>
      <c r="I445" t="s">
        <v>35</v>
      </c>
      <c r="J445" t="s">
        <v>36</v>
      </c>
      <c r="K445" t="s">
        <v>45</v>
      </c>
      <c r="L445" t="s">
        <v>19</v>
      </c>
      <c r="M445">
        <v>62</v>
      </c>
      <c r="N445">
        <v>51</v>
      </c>
    </row>
    <row r="446" spans="1:14" x14ac:dyDescent="0.3">
      <c r="A446">
        <v>52226</v>
      </c>
      <c r="B446" t="s">
        <v>70</v>
      </c>
      <c r="C446" t="s">
        <v>71</v>
      </c>
      <c r="D446" s="1">
        <v>44878</v>
      </c>
      <c r="E446">
        <f>MONTH(tblOrders[[#This Row],[Order Date]])</f>
        <v>11</v>
      </c>
      <c r="F446" t="str">
        <f>TEXT(tblOrders[[#This Row],[Order Date]],"mm-mmm")</f>
        <v>11-Nov</v>
      </c>
      <c r="G446" t="str">
        <f>"Q"&amp;ROUNDUP(MONTH(tblOrders[[#This Row],[Order Date]])/3,0)</f>
        <v>Q4</v>
      </c>
      <c r="H446">
        <f>YEAR(tblOrders[[#This Row],[Order Date]])</f>
        <v>2022</v>
      </c>
      <c r="I446" t="s">
        <v>47</v>
      </c>
      <c r="J446" t="s">
        <v>48</v>
      </c>
      <c r="K446" t="s">
        <v>28</v>
      </c>
      <c r="L446" t="s">
        <v>19</v>
      </c>
      <c r="M446">
        <v>98</v>
      </c>
      <c r="N446">
        <v>96</v>
      </c>
    </row>
    <row r="447" spans="1:14" x14ac:dyDescent="0.3">
      <c r="A447">
        <v>52227</v>
      </c>
      <c r="B447" t="s">
        <v>59</v>
      </c>
      <c r="C447" t="s">
        <v>60</v>
      </c>
      <c r="D447" s="1">
        <v>44880</v>
      </c>
      <c r="E447">
        <f>MONTH(tblOrders[[#This Row],[Order Date]])</f>
        <v>11</v>
      </c>
      <c r="F447" t="str">
        <f>TEXT(tblOrders[[#This Row],[Order Date]],"mm-mmm")</f>
        <v>11-Nov</v>
      </c>
      <c r="G447" t="str">
        <f>"Q"&amp;ROUNDUP(MONTH(tblOrders[[#This Row],[Order Date]])/3,0)</f>
        <v>Q4</v>
      </c>
      <c r="H447">
        <f>YEAR(tblOrders[[#This Row],[Order Date]])</f>
        <v>2022</v>
      </c>
      <c r="I447" t="s">
        <v>43</v>
      </c>
      <c r="J447" t="s">
        <v>44</v>
      </c>
      <c r="K447" t="s">
        <v>18</v>
      </c>
      <c r="L447" t="s">
        <v>46</v>
      </c>
      <c r="M447">
        <v>58</v>
      </c>
      <c r="N447">
        <v>57</v>
      </c>
    </row>
    <row r="448" spans="1:14" x14ac:dyDescent="0.3">
      <c r="A448">
        <v>52228</v>
      </c>
      <c r="B448" t="s">
        <v>20</v>
      </c>
      <c r="C448" t="s">
        <v>21</v>
      </c>
      <c r="D448" s="1">
        <v>44882</v>
      </c>
      <c r="E448">
        <f>MONTH(tblOrders[[#This Row],[Order Date]])</f>
        <v>11</v>
      </c>
      <c r="F448" t="str">
        <f>TEXT(tblOrders[[#This Row],[Order Date]],"mm-mmm")</f>
        <v>11-Nov</v>
      </c>
      <c r="G448" t="str">
        <f>"Q"&amp;ROUNDUP(MONTH(tblOrders[[#This Row],[Order Date]])/3,0)</f>
        <v>Q4</v>
      </c>
      <c r="H448">
        <f>YEAR(tblOrders[[#This Row],[Order Date]])</f>
        <v>2022</v>
      </c>
      <c r="I448" t="s">
        <v>22</v>
      </c>
      <c r="J448" t="s">
        <v>23</v>
      </c>
      <c r="K448" t="s">
        <v>54</v>
      </c>
      <c r="L448" t="s">
        <v>46</v>
      </c>
      <c r="M448">
        <v>23</v>
      </c>
      <c r="N448">
        <v>18</v>
      </c>
    </row>
    <row r="449" spans="1:14" x14ac:dyDescent="0.3">
      <c r="A449">
        <v>52229</v>
      </c>
      <c r="B449" t="s">
        <v>41</v>
      </c>
      <c r="C449" t="s">
        <v>42</v>
      </c>
      <c r="D449" s="1">
        <v>44883</v>
      </c>
      <c r="E449">
        <f>MONTH(tblOrders[[#This Row],[Order Date]])</f>
        <v>11</v>
      </c>
      <c r="F449" t="str">
        <f>TEXT(tblOrders[[#This Row],[Order Date]],"mm-mmm")</f>
        <v>11-Nov</v>
      </c>
      <c r="G449" t="str">
        <f>"Q"&amp;ROUNDUP(MONTH(tblOrders[[#This Row],[Order Date]])/3,0)</f>
        <v>Q4</v>
      </c>
      <c r="H449">
        <f>YEAR(tblOrders[[#This Row],[Order Date]])</f>
        <v>2022</v>
      </c>
      <c r="I449" t="s">
        <v>31</v>
      </c>
      <c r="J449" t="s">
        <v>32</v>
      </c>
      <c r="K449" t="s">
        <v>51</v>
      </c>
      <c r="L449" t="s">
        <v>19</v>
      </c>
      <c r="M449">
        <v>128</v>
      </c>
      <c r="N449">
        <v>128</v>
      </c>
    </row>
    <row r="450" spans="1:14" x14ac:dyDescent="0.3">
      <c r="A450">
        <v>52230</v>
      </c>
      <c r="B450" t="s">
        <v>29</v>
      </c>
      <c r="C450" t="s">
        <v>77</v>
      </c>
      <c r="D450" s="1">
        <v>44884</v>
      </c>
      <c r="E450">
        <f>MONTH(tblOrders[[#This Row],[Order Date]])</f>
        <v>11</v>
      </c>
      <c r="F450" t="str">
        <f>TEXT(tblOrders[[#This Row],[Order Date]],"mm-mmm")</f>
        <v>11-Nov</v>
      </c>
      <c r="G450" t="str">
        <f>"Q"&amp;ROUNDUP(MONTH(tblOrders[[#This Row],[Order Date]])/3,0)</f>
        <v>Q4</v>
      </c>
      <c r="H450">
        <f>YEAR(tblOrders[[#This Row],[Order Date]])</f>
        <v>2022</v>
      </c>
      <c r="I450" t="s">
        <v>31</v>
      </c>
      <c r="J450" t="s">
        <v>32</v>
      </c>
      <c r="K450" t="s">
        <v>28</v>
      </c>
      <c r="L450" t="s">
        <v>19</v>
      </c>
      <c r="M450">
        <v>107</v>
      </c>
      <c r="N450">
        <v>107</v>
      </c>
    </row>
    <row r="451" spans="1:14" x14ac:dyDescent="0.3">
      <c r="A451">
        <v>52231</v>
      </c>
      <c r="B451" t="s">
        <v>24</v>
      </c>
      <c r="C451" t="s">
        <v>25</v>
      </c>
      <c r="D451" s="1">
        <v>44884</v>
      </c>
      <c r="E451">
        <f>MONTH(tblOrders[[#This Row],[Order Date]])</f>
        <v>11</v>
      </c>
      <c r="F451" t="str">
        <f>TEXT(tblOrders[[#This Row],[Order Date]],"mm-mmm")</f>
        <v>11-Nov</v>
      </c>
      <c r="G451" t="str">
        <f>"Q"&amp;ROUNDUP(MONTH(tblOrders[[#This Row],[Order Date]])/3,0)</f>
        <v>Q4</v>
      </c>
      <c r="H451">
        <f>YEAR(tblOrders[[#This Row],[Order Date]])</f>
        <v>2022</v>
      </c>
      <c r="I451" t="s">
        <v>43</v>
      </c>
      <c r="J451" t="s">
        <v>44</v>
      </c>
      <c r="K451" t="s">
        <v>54</v>
      </c>
      <c r="L451" t="s">
        <v>19</v>
      </c>
      <c r="M451">
        <v>35</v>
      </c>
      <c r="N451">
        <v>24</v>
      </c>
    </row>
    <row r="452" spans="1:14" x14ac:dyDescent="0.3">
      <c r="A452">
        <v>52232</v>
      </c>
      <c r="B452" t="s">
        <v>52</v>
      </c>
      <c r="C452" t="s">
        <v>53</v>
      </c>
      <c r="D452" s="1">
        <v>44886</v>
      </c>
      <c r="E452">
        <f>MONTH(tblOrders[[#This Row],[Order Date]])</f>
        <v>11</v>
      </c>
      <c r="F452" t="str">
        <f>TEXT(tblOrders[[#This Row],[Order Date]],"mm-mmm")</f>
        <v>11-Nov</v>
      </c>
      <c r="G452" t="str">
        <f>"Q"&amp;ROUNDUP(MONTH(tblOrders[[#This Row],[Order Date]])/3,0)</f>
        <v>Q4</v>
      </c>
      <c r="H452">
        <f>YEAR(tblOrders[[#This Row],[Order Date]])</f>
        <v>2022</v>
      </c>
      <c r="I452" t="s">
        <v>31</v>
      </c>
      <c r="J452" t="s">
        <v>32</v>
      </c>
      <c r="K452" t="s">
        <v>28</v>
      </c>
      <c r="L452" t="s">
        <v>19</v>
      </c>
      <c r="M452">
        <v>121</v>
      </c>
      <c r="N452">
        <v>121</v>
      </c>
    </row>
    <row r="453" spans="1:14" x14ac:dyDescent="0.3">
      <c r="A453">
        <v>52233</v>
      </c>
      <c r="B453" t="s">
        <v>41</v>
      </c>
      <c r="C453" t="s">
        <v>42</v>
      </c>
      <c r="D453" s="1">
        <v>44891</v>
      </c>
      <c r="E453">
        <f>MONTH(tblOrders[[#This Row],[Order Date]])</f>
        <v>11</v>
      </c>
      <c r="F453" t="str">
        <f>TEXT(tblOrders[[#This Row],[Order Date]],"mm-mmm")</f>
        <v>11-Nov</v>
      </c>
      <c r="G453" t="str">
        <f>"Q"&amp;ROUNDUP(MONTH(tblOrders[[#This Row],[Order Date]])/3,0)</f>
        <v>Q4</v>
      </c>
      <c r="H453">
        <f>YEAR(tblOrders[[#This Row],[Order Date]])</f>
        <v>2022</v>
      </c>
      <c r="I453" t="s">
        <v>66</v>
      </c>
      <c r="J453" t="s">
        <v>67</v>
      </c>
      <c r="K453" t="s">
        <v>37</v>
      </c>
      <c r="L453" t="s">
        <v>19</v>
      </c>
      <c r="M453">
        <v>86</v>
      </c>
      <c r="N453">
        <v>86</v>
      </c>
    </row>
    <row r="454" spans="1:14" x14ac:dyDescent="0.3">
      <c r="A454">
        <v>52234</v>
      </c>
      <c r="B454" t="s">
        <v>55</v>
      </c>
      <c r="C454" t="s">
        <v>56</v>
      </c>
      <c r="D454" s="1">
        <v>44891</v>
      </c>
      <c r="E454">
        <f>MONTH(tblOrders[[#This Row],[Order Date]])</f>
        <v>11</v>
      </c>
      <c r="F454" t="str">
        <f>TEXT(tblOrders[[#This Row],[Order Date]],"mm-mmm")</f>
        <v>11-Nov</v>
      </c>
      <c r="G454" t="str">
        <f>"Q"&amp;ROUNDUP(MONTH(tblOrders[[#This Row],[Order Date]])/3,0)</f>
        <v>Q4</v>
      </c>
      <c r="H454">
        <f>YEAR(tblOrders[[#This Row],[Order Date]])</f>
        <v>2022</v>
      </c>
      <c r="I454" t="s">
        <v>26</v>
      </c>
      <c r="J454" t="s">
        <v>27</v>
      </c>
      <c r="K454" t="s">
        <v>51</v>
      </c>
      <c r="L454" t="s">
        <v>46</v>
      </c>
      <c r="M454">
        <v>143</v>
      </c>
      <c r="N454">
        <v>143</v>
      </c>
    </row>
    <row r="455" spans="1:14" x14ac:dyDescent="0.3">
      <c r="A455">
        <v>52235</v>
      </c>
      <c r="B455" t="s">
        <v>52</v>
      </c>
      <c r="C455" t="s">
        <v>53</v>
      </c>
      <c r="D455" s="1">
        <v>44892</v>
      </c>
      <c r="E455">
        <f>MONTH(tblOrders[[#This Row],[Order Date]])</f>
        <v>11</v>
      </c>
      <c r="F455" t="str">
        <f>TEXT(tblOrders[[#This Row],[Order Date]],"mm-mmm")</f>
        <v>11-Nov</v>
      </c>
      <c r="G455" t="str">
        <f>"Q"&amp;ROUNDUP(MONTH(tblOrders[[#This Row],[Order Date]])/3,0)</f>
        <v>Q4</v>
      </c>
      <c r="H455">
        <f>YEAR(tblOrders[[#This Row],[Order Date]])</f>
        <v>2022</v>
      </c>
      <c r="I455" t="s">
        <v>68</v>
      </c>
      <c r="J455" t="s">
        <v>69</v>
      </c>
      <c r="K455" t="s">
        <v>45</v>
      </c>
      <c r="L455" t="s">
        <v>19</v>
      </c>
      <c r="M455">
        <v>133</v>
      </c>
      <c r="N455">
        <v>133</v>
      </c>
    </row>
    <row r="456" spans="1:14" x14ac:dyDescent="0.3">
      <c r="A456">
        <v>52236</v>
      </c>
      <c r="B456" t="s">
        <v>55</v>
      </c>
      <c r="C456" t="s">
        <v>56</v>
      </c>
      <c r="D456" s="1">
        <v>44892</v>
      </c>
      <c r="E456">
        <f>MONTH(tblOrders[[#This Row],[Order Date]])</f>
        <v>11</v>
      </c>
      <c r="F456" t="str">
        <f>TEXT(tblOrders[[#This Row],[Order Date]],"mm-mmm")</f>
        <v>11-Nov</v>
      </c>
      <c r="G456" t="str">
        <f>"Q"&amp;ROUNDUP(MONTH(tblOrders[[#This Row],[Order Date]])/3,0)</f>
        <v>Q4</v>
      </c>
      <c r="H456">
        <f>YEAR(tblOrders[[#This Row],[Order Date]])</f>
        <v>2022</v>
      </c>
      <c r="I456" t="s">
        <v>22</v>
      </c>
      <c r="J456" t="s">
        <v>23</v>
      </c>
      <c r="K456" t="s">
        <v>18</v>
      </c>
      <c r="L456" t="s">
        <v>46</v>
      </c>
      <c r="M456">
        <v>141</v>
      </c>
      <c r="N456">
        <v>99</v>
      </c>
    </row>
    <row r="457" spans="1:14" x14ac:dyDescent="0.3">
      <c r="A457">
        <v>52237</v>
      </c>
      <c r="B457" t="s">
        <v>20</v>
      </c>
      <c r="C457" t="s">
        <v>21</v>
      </c>
      <c r="D457" s="1">
        <v>44893</v>
      </c>
      <c r="E457">
        <f>MONTH(tblOrders[[#This Row],[Order Date]])</f>
        <v>11</v>
      </c>
      <c r="F457" t="str">
        <f>TEXT(tblOrders[[#This Row],[Order Date]],"mm-mmm")</f>
        <v>11-Nov</v>
      </c>
      <c r="G457" t="str">
        <f>"Q"&amp;ROUNDUP(MONTH(tblOrders[[#This Row],[Order Date]])/3,0)</f>
        <v>Q4</v>
      </c>
      <c r="H457">
        <f>YEAR(tblOrders[[#This Row],[Order Date]])</f>
        <v>2022</v>
      </c>
      <c r="I457" t="s">
        <v>31</v>
      </c>
      <c r="J457" t="s">
        <v>32</v>
      </c>
      <c r="K457" t="s">
        <v>37</v>
      </c>
      <c r="L457" t="s">
        <v>19</v>
      </c>
      <c r="M457">
        <v>27</v>
      </c>
      <c r="N457">
        <v>27</v>
      </c>
    </row>
    <row r="458" spans="1:14" x14ac:dyDescent="0.3">
      <c r="A458">
        <v>52238</v>
      </c>
      <c r="B458" t="s">
        <v>55</v>
      </c>
      <c r="C458" t="s">
        <v>56</v>
      </c>
      <c r="D458" s="1">
        <v>44894</v>
      </c>
      <c r="E458">
        <f>MONTH(tblOrders[[#This Row],[Order Date]])</f>
        <v>11</v>
      </c>
      <c r="F458" t="str">
        <f>TEXT(tblOrders[[#This Row],[Order Date]],"mm-mmm")</f>
        <v>11-Nov</v>
      </c>
      <c r="G458" t="str">
        <f>"Q"&amp;ROUNDUP(MONTH(tblOrders[[#This Row],[Order Date]])/3,0)</f>
        <v>Q4</v>
      </c>
      <c r="H458">
        <f>YEAR(tblOrders[[#This Row],[Order Date]])</f>
        <v>2022</v>
      </c>
      <c r="I458" t="s">
        <v>62</v>
      </c>
      <c r="J458" t="s">
        <v>63</v>
      </c>
      <c r="K458" t="s">
        <v>28</v>
      </c>
      <c r="L458" t="s">
        <v>40</v>
      </c>
      <c r="M458">
        <v>118</v>
      </c>
      <c r="N458">
        <v>118</v>
      </c>
    </row>
    <row r="459" spans="1:14" x14ac:dyDescent="0.3">
      <c r="A459">
        <v>52239</v>
      </c>
      <c r="B459" t="s">
        <v>33</v>
      </c>
      <c r="C459" t="s">
        <v>34</v>
      </c>
      <c r="D459" s="1">
        <v>44896</v>
      </c>
      <c r="E459">
        <f>MONTH(tblOrders[[#This Row],[Order Date]])</f>
        <v>12</v>
      </c>
      <c r="F459" t="str">
        <f>TEXT(tblOrders[[#This Row],[Order Date]],"mm-mmm")</f>
        <v>12-Dec</v>
      </c>
      <c r="G459" t="str">
        <f>"Q"&amp;ROUNDUP(MONTH(tblOrders[[#This Row],[Order Date]])/3,0)</f>
        <v>Q4</v>
      </c>
      <c r="H459">
        <f>YEAR(tblOrders[[#This Row],[Order Date]])</f>
        <v>2022</v>
      </c>
      <c r="I459" t="s">
        <v>47</v>
      </c>
      <c r="J459" t="s">
        <v>48</v>
      </c>
      <c r="K459" t="s">
        <v>28</v>
      </c>
      <c r="L459" t="s">
        <v>46</v>
      </c>
      <c r="M459">
        <v>55</v>
      </c>
      <c r="N459">
        <v>45</v>
      </c>
    </row>
    <row r="460" spans="1:14" x14ac:dyDescent="0.3">
      <c r="A460">
        <v>52240</v>
      </c>
      <c r="B460" t="s">
        <v>41</v>
      </c>
      <c r="C460" t="s">
        <v>42</v>
      </c>
      <c r="D460" s="1">
        <v>44896</v>
      </c>
      <c r="E460">
        <f>MONTH(tblOrders[[#This Row],[Order Date]])</f>
        <v>12</v>
      </c>
      <c r="F460" t="str">
        <f>TEXT(tblOrders[[#This Row],[Order Date]],"mm-mmm")</f>
        <v>12-Dec</v>
      </c>
      <c r="G460" t="str">
        <f>"Q"&amp;ROUNDUP(MONTH(tblOrders[[#This Row],[Order Date]])/3,0)</f>
        <v>Q4</v>
      </c>
      <c r="H460">
        <f>YEAR(tblOrders[[#This Row],[Order Date]])</f>
        <v>2022</v>
      </c>
      <c r="I460" t="s">
        <v>47</v>
      </c>
      <c r="J460" t="s">
        <v>48</v>
      </c>
      <c r="K460" t="s">
        <v>54</v>
      </c>
      <c r="L460" t="s">
        <v>40</v>
      </c>
      <c r="M460">
        <v>57</v>
      </c>
      <c r="N460">
        <v>57</v>
      </c>
    </row>
    <row r="461" spans="1:14" x14ac:dyDescent="0.3">
      <c r="A461">
        <v>52241</v>
      </c>
      <c r="B461" t="s">
        <v>70</v>
      </c>
      <c r="C461" t="s">
        <v>71</v>
      </c>
      <c r="D461" s="1">
        <v>44896</v>
      </c>
      <c r="E461">
        <f>MONTH(tblOrders[[#This Row],[Order Date]])</f>
        <v>12</v>
      </c>
      <c r="F461" t="str">
        <f>TEXT(tblOrders[[#This Row],[Order Date]],"mm-mmm")</f>
        <v>12-Dec</v>
      </c>
      <c r="G461" t="str">
        <f>"Q"&amp;ROUNDUP(MONTH(tblOrders[[#This Row],[Order Date]])/3,0)</f>
        <v>Q4</v>
      </c>
      <c r="H461">
        <f>YEAR(tblOrders[[#This Row],[Order Date]])</f>
        <v>2022</v>
      </c>
      <c r="I461" t="s">
        <v>22</v>
      </c>
      <c r="J461" t="s">
        <v>23</v>
      </c>
      <c r="K461" t="s">
        <v>28</v>
      </c>
      <c r="L461" t="s">
        <v>19</v>
      </c>
      <c r="M461">
        <v>130</v>
      </c>
      <c r="N461">
        <v>91</v>
      </c>
    </row>
    <row r="462" spans="1:14" x14ac:dyDescent="0.3">
      <c r="A462">
        <v>52242</v>
      </c>
      <c r="B462" t="s">
        <v>74</v>
      </c>
      <c r="C462" t="s">
        <v>75</v>
      </c>
      <c r="D462" s="1">
        <v>44898</v>
      </c>
      <c r="E462">
        <f>MONTH(tblOrders[[#This Row],[Order Date]])</f>
        <v>12</v>
      </c>
      <c r="F462" t="str">
        <f>TEXT(tblOrders[[#This Row],[Order Date]],"mm-mmm")</f>
        <v>12-Dec</v>
      </c>
      <c r="G462" t="str">
        <f>"Q"&amp;ROUNDUP(MONTH(tblOrders[[#This Row],[Order Date]])/3,0)</f>
        <v>Q4</v>
      </c>
      <c r="H462">
        <f>YEAR(tblOrders[[#This Row],[Order Date]])</f>
        <v>2022</v>
      </c>
      <c r="I462" t="s">
        <v>47</v>
      </c>
      <c r="J462" t="s">
        <v>48</v>
      </c>
      <c r="K462" t="s">
        <v>18</v>
      </c>
      <c r="L462" t="s">
        <v>19</v>
      </c>
      <c r="M462">
        <v>84</v>
      </c>
      <c r="N462">
        <v>81</v>
      </c>
    </row>
    <row r="463" spans="1:14" x14ac:dyDescent="0.3">
      <c r="A463">
        <v>52243</v>
      </c>
      <c r="B463" t="s">
        <v>55</v>
      </c>
      <c r="C463" t="s">
        <v>56</v>
      </c>
      <c r="D463" s="1">
        <v>44901</v>
      </c>
      <c r="E463">
        <f>MONTH(tblOrders[[#This Row],[Order Date]])</f>
        <v>12</v>
      </c>
      <c r="F463" t="str">
        <f>TEXT(tblOrders[[#This Row],[Order Date]],"mm-mmm")</f>
        <v>12-Dec</v>
      </c>
      <c r="G463" t="str">
        <f>"Q"&amp;ROUNDUP(MONTH(tblOrders[[#This Row],[Order Date]])/3,0)</f>
        <v>Q4</v>
      </c>
      <c r="H463">
        <f>YEAR(tblOrders[[#This Row],[Order Date]])</f>
        <v>2022</v>
      </c>
      <c r="I463" t="s">
        <v>35</v>
      </c>
      <c r="J463" t="s">
        <v>36</v>
      </c>
      <c r="K463" t="s">
        <v>54</v>
      </c>
      <c r="L463" t="s">
        <v>19</v>
      </c>
      <c r="M463">
        <v>106</v>
      </c>
      <c r="N463">
        <v>105</v>
      </c>
    </row>
    <row r="464" spans="1:14" x14ac:dyDescent="0.3">
      <c r="A464">
        <v>52244</v>
      </c>
      <c r="B464" t="s">
        <v>49</v>
      </c>
      <c r="C464" t="s">
        <v>50</v>
      </c>
      <c r="D464" s="1">
        <v>44901</v>
      </c>
      <c r="E464">
        <f>MONTH(tblOrders[[#This Row],[Order Date]])</f>
        <v>12</v>
      </c>
      <c r="F464" t="str">
        <f>TEXT(tblOrders[[#This Row],[Order Date]],"mm-mmm")</f>
        <v>12-Dec</v>
      </c>
      <c r="G464" t="str">
        <f>"Q"&amp;ROUNDUP(MONTH(tblOrders[[#This Row],[Order Date]])/3,0)</f>
        <v>Q4</v>
      </c>
      <c r="H464">
        <f>YEAR(tblOrders[[#This Row],[Order Date]])</f>
        <v>2022</v>
      </c>
      <c r="I464" t="s">
        <v>22</v>
      </c>
      <c r="J464" t="s">
        <v>23</v>
      </c>
      <c r="K464" t="s">
        <v>51</v>
      </c>
      <c r="L464" t="s">
        <v>19</v>
      </c>
      <c r="M464">
        <v>137</v>
      </c>
      <c r="N464">
        <v>107</v>
      </c>
    </row>
    <row r="465" spans="1:14" x14ac:dyDescent="0.3">
      <c r="A465">
        <v>52245</v>
      </c>
      <c r="B465" t="s">
        <v>29</v>
      </c>
      <c r="C465" t="s">
        <v>30</v>
      </c>
      <c r="D465" s="1">
        <v>44905</v>
      </c>
      <c r="E465">
        <f>MONTH(tblOrders[[#This Row],[Order Date]])</f>
        <v>12</v>
      </c>
      <c r="F465" t="str">
        <f>TEXT(tblOrders[[#This Row],[Order Date]],"mm-mmm")</f>
        <v>12-Dec</v>
      </c>
      <c r="G465" t="str">
        <f>"Q"&amp;ROUNDUP(MONTH(tblOrders[[#This Row],[Order Date]])/3,0)</f>
        <v>Q4</v>
      </c>
      <c r="H465">
        <f>YEAR(tblOrders[[#This Row],[Order Date]])</f>
        <v>2022</v>
      </c>
      <c r="I465" t="s">
        <v>62</v>
      </c>
      <c r="J465" t="s">
        <v>63</v>
      </c>
      <c r="K465" t="s">
        <v>51</v>
      </c>
      <c r="L465" t="s">
        <v>46</v>
      </c>
      <c r="M465">
        <v>139</v>
      </c>
      <c r="N465">
        <v>95</v>
      </c>
    </row>
    <row r="466" spans="1:14" x14ac:dyDescent="0.3">
      <c r="A466">
        <v>52246</v>
      </c>
      <c r="B466" t="s">
        <v>14</v>
      </c>
      <c r="C466" t="s">
        <v>15</v>
      </c>
      <c r="D466" s="1">
        <v>44905</v>
      </c>
      <c r="E466">
        <f>MONTH(tblOrders[[#This Row],[Order Date]])</f>
        <v>12</v>
      </c>
      <c r="F466" t="str">
        <f>TEXT(tblOrders[[#This Row],[Order Date]],"mm-mmm")</f>
        <v>12-Dec</v>
      </c>
      <c r="G466" t="str">
        <f>"Q"&amp;ROUNDUP(MONTH(tblOrders[[#This Row],[Order Date]])/3,0)</f>
        <v>Q4</v>
      </c>
      <c r="H466">
        <f>YEAR(tblOrders[[#This Row],[Order Date]])</f>
        <v>2022</v>
      </c>
      <c r="I466" t="s">
        <v>66</v>
      </c>
      <c r="J466" t="s">
        <v>67</v>
      </c>
      <c r="K466" t="s">
        <v>28</v>
      </c>
      <c r="L466" t="s">
        <v>46</v>
      </c>
      <c r="M466">
        <v>121</v>
      </c>
      <c r="N466">
        <v>113</v>
      </c>
    </row>
    <row r="467" spans="1:14" x14ac:dyDescent="0.3">
      <c r="A467">
        <v>52247</v>
      </c>
      <c r="B467" t="s">
        <v>24</v>
      </c>
      <c r="C467" t="s">
        <v>25</v>
      </c>
      <c r="D467" s="1">
        <v>44905</v>
      </c>
      <c r="E467">
        <f>MONTH(tblOrders[[#This Row],[Order Date]])</f>
        <v>12</v>
      </c>
      <c r="F467" t="str">
        <f>TEXT(tblOrders[[#This Row],[Order Date]],"mm-mmm")</f>
        <v>12-Dec</v>
      </c>
      <c r="G467" t="str">
        <f>"Q"&amp;ROUNDUP(MONTH(tblOrders[[#This Row],[Order Date]])/3,0)</f>
        <v>Q4</v>
      </c>
      <c r="H467">
        <f>YEAR(tblOrders[[#This Row],[Order Date]])</f>
        <v>2022</v>
      </c>
      <c r="I467" t="s">
        <v>66</v>
      </c>
      <c r="J467" t="s">
        <v>67</v>
      </c>
      <c r="K467" t="s">
        <v>28</v>
      </c>
      <c r="L467" t="s">
        <v>19</v>
      </c>
      <c r="M467">
        <v>65</v>
      </c>
      <c r="N467">
        <v>50</v>
      </c>
    </row>
    <row r="468" spans="1:14" x14ac:dyDescent="0.3">
      <c r="A468">
        <v>52248</v>
      </c>
      <c r="B468" t="s">
        <v>38</v>
      </c>
      <c r="C468" t="s">
        <v>39</v>
      </c>
      <c r="D468" s="1">
        <v>44906</v>
      </c>
      <c r="E468">
        <f>MONTH(tblOrders[[#This Row],[Order Date]])</f>
        <v>12</v>
      </c>
      <c r="F468" t="str">
        <f>TEXT(tblOrders[[#This Row],[Order Date]],"mm-mmm")</f>
        <v>12-Dec</v>
      </c>
      <c r="G468" t="str">
        <f>"Q"&amp;ROUNDUP(MONTH(tblOrders[[#This Row],[Order Date]])/3,0)</f>
        <v>Q4</v>
      </c>
      <c r="H468">
        <f>YEAR(tblOrders[[#This Row],[Order Date]])</f>
        <v>2022</v>
      </c>
      <c r="I468" t="s">
        <v>62</v>
      </c>
      <c r="J468" t="s">
        <v>63</v>
      </c>
      <c r="K468" t="s">
        <v>28</v>
      </c>
      <c r="L468" t="s">
        <v>40</v>
      </c>
      <c r="M468">
        <v>92</v>
      </c>
      <c r="N468">
        <v>70</v>
      </c>
    </row>
    <row r="469" spans="1:14" x14ac:dyDescent="0.3">
      <c r="A469">
        <v>52249</v>
      </c>
      <c r="B469" t="s">
        <v>74</v>
      </c>
      <c r="C469" t="s">
        <v>75</v>
      </c>
      <c r="D469" s="1">
        <v>44907</v>
      </c>
      <c r="E469">
        <f>MONTH(tblOrders[[#This Row],[Order Date]])</f>
        <v>12</v>
      </c>
      <c r="F469" t="str">
        <f>TEXT(tblOrders[[#This Row],[Order Date]],"mm-mmm")</f>
        <v>12-Dec</v>
      </c>
      <c r="G469" t="str">
        <f>"Q"&amp;ROUNDUP(MONTH(tblOrders[[#This Row],[Order Date]])/3,0)</f>
        <v>Q4</v>
      </c>
      <c r="H469">
        <f>YEAR(tblOrders[[#This Row],[Order Date]])</f>
        <v>2022</v>
      </c>
      <c r="I469" t="s">
        <v>31</v>
      </c>
      <c r="J469" t="s">
        <v>32</v>
      </c>
      <c r="K469" t="s">
        <v>51</v>
      </c>
      <c r="L469" t="s">
        <v>19</v>
      </c>
      <c r="M469">
        <v>70</v>
      </c>
      <c r="N469">
        <v>70</v>
      </c>
    </row>
    <row r="470" spans="1:14" x14ac:dyDescent="0.3">
      <c r="A470">
        <v>52250</v>
      </c>
      <c r="B470" t="s">
        <v>59</v>
      </c>
      <c r="C470" t="s">
        <v>60</v>
      </c>
      <c r="D470" s="1">
        <v>44909</v>
      </c>
      <c r="E470">
        <f>MONTH(tblOrders[[#This Row],[Order Date]])</f>
        <v>12</v>
      </c>
      <c r="F470" t="str">
        <f>TEXT(tblOrders[[#This Row],[Order Date]],"mm-mmm")</f>
        <v>12-Dec</v>
      </c>
      <c r="G470" t="str">
        <f>"Q"&amp;ROUNDUP(MONTH(tblOrders[[#This Row],[Order Date]])/3,0)</f>
        <v>Q4</v>
      </c>
      <c r="H470">
        <f>YEAR(tblOrders[[#This Row],[Order Date]])</f>
        <v>2022</v>
      </c>
      <c r="I470" t="s">
        <v>66</v>
      </c>
      <c r="J470" t="s">
        <v>67</v>
      </c>
      <c r="K470" t="s">
        <v>28</v>
      </c>
      <c r="L470" t="s">
        <v>19</v>
      </c>
      <c r="M470">
        <v>94</v>
      </c>
      <c r="N470">
        <v>83</v>
      </c>
    </row>
    <row r="471" spans="1:14" x14ac:dyDescent="0.3">
      <c r="A471">
        <v>52251</v>
      </c>
      <c r="B471" t="s">
        <v>20</v>
      </c>
      <c r="C471" t="s">
        <v>21</v>
      </c>
      <c r="D471" s="1">
        <v>44911</v>
      </c>
      <c r="E471">
        <f>MONTH(tblOrders[[#This Row],[Order Date]])</f>
        <v>12</v>
      </c>
      <c r="F471" t="str">
        <f>TEXT(tblOrders[[#This Row],[Order Date]],"mm-mmm")</f>
        <v>12-Dec</v>
      </c>
      <c r="G471" t="str">
        <f>"Q"&amp;ROUNDUP(MONTH(tblOrders[[#This Row],[Order Date]])/3,0)</f>
        <v>Q4</v>
      </c>
      <c r="H471">
        <f>YEAR(tblOrders[[#This Row],[Order Date]])</f>
        <v>2022</v>
      </c>
      <c r="I471" t="s">
        <v>62</v>
      </c>
      <c r="J471" t="s">
        <v>63</v>
      </c>
      <c r="K471" t="s">
        <v>18</v>
      </c>
      <c r="L471" t="s">
        <v>19</v>
      </c>
      <c r="M471">
        <v>48</v>
      </c>
      <c r="N471">
        <v>34</v>
      </c>
    </row>
    <row r="472" spans="1:14" x14ac:dyDescent="0.3">
      <c r="A472">
        <v>52252</v>
      </c>
      <c r="B472" t="s">
        <v>24</v>
      </c>
      <c r="C472" t="s">
        <v>25</v>
      </c>
      <c r="D472" s="1">
        <v>44912</v>
      </c>
      <c r="E472">
        <f>MONTH(tblOrders[[#This Row],[Order Date]])</f>
        <v>12</v>
      </c>
      <c r="F472" t="str">
        <f>TEXT(tblOrders[[#This Row],[Order Date]],"mm-mmm")</f>
        <v>12-Dec</v>
      </c>
      <c r="G472" t="str">
        <f>"Q"&amp;ROUNDUP(MONTH(tblOrders[[#This Row],[Order Date]])/3,0)</f>
        <v>Q4</v>
      </c>
      <c r="H472">
        <f>YEAR(tblOrders[[#This Row],[Order Date]])</f>
        <v>2022</v>
      </c>
      <c r="I472" t="s">
        <v>26</v>
      </c>
      <c r="J472" t="s">
        <v>27</v>
      </c>
      <c r="K472" t="s">
        <v>28</v>
      </c>
      <c r="L472" t="s">
        <v>46</v>
      </c>
      <c r="M472">
        <v>108</v>
      </c>
      <c r="N472">
        <v>108</v>
      </c>
    </row>
    <row r="473" spans="1:14" x14ac:dyDescent="0.3">
      <c r="A473">
        <v>52253</v>
      </c>
      <c r="B473" t="s">
        <v>74</v>
      </c>
      <c r="C473" t="s">
        <v>75</v>
      </c>
      <c r="D473" s="1">
        <v>44912</v>
      </c>
      <c r="E473">
        <f>MONTH(tblOrders[[#This Row],[Order Date]])</f>
        <v>12</v>
      </c>
      <c r="F473" t="str">
        <f>TEXT(tblOrders[[#This Row],[Order Date]],"mm-mmm")</f>
        <v>12-Dec</v>
      </c>
      <c r="G473" t="str">
        <f>"Q"&amp;ROUNDUP(MONTH(tblOrders[[#This Row],[Order Date]])/3,0)</f>
        <v>Q4</v>
      </c>
      <c r="H473">
        <f>YEAR(tblOrders[[#This Row],[Order Date]])</f>
        <v>2022</v>
      </c>
      <c r="I473" t="s">
        <v>62</v>
      </c>
      <c r="J473" t="s">
        <v>63</v>
      </c>
      <c r="K473" t="s">
        <v>37</v>
      </c>
      <c r="L473" t="s">
        <v>19</v>
      </c>
      <c r="M473">
        <v>41</v>
      </c>
      <c r="N473">
        <v>31</v>
      </c>
    </row>
    <row r="474" spans="1:14" x14ac:dyDescent="0.3">
      <c r="A474">
        <v>52254</v>
      </c>
      <c r="B474" t="s">
        <v>72</v>
      </c>
      <c r="C474" t="s">
        <v>73</v>
      </c>
      <c r="D474" s="1">
        <v>44912</v>
      </c>
      <c r="E474">
        <f>MONTH(tblOrders[[#This Row],[Order Date]])</f>
        <v>12</v>
      </c>
      <c r="F474" t="str">
        <f>TEXT(tblOrders[[#This Row],[Order Date]],"mm-mmm")</f>
        <v>12-Dec</v>
      </c>
      <c r="G474" t="str">
        <f>"Q"&amp;ROUNDUP(MONTH(tblOrders[[#This Row],[Order Date]])/3,0)</f>
        <v>Q4</v>
      </c>
      <c r="H474">
        <f>YEAR(tblOrders[[#This Row],[Order Date]])</f>
        <v>2022</v>
      </c>
      <c r="I474" t="s">
        <v>43</v>
      </c>
      <c r="J474" t="s">
        <v>44</v>
      </c>
      <c r="K474" t="s">
        <v>51</v>
      </c>
      <c r="L474" t="s">
        <v>19</v>
      </c>
      <c r="M474">
        <v>120</v>
      </c>
      <c r="N474">
        <v>100</v>
      </c>
    </row>
    <row r="475" spans="1:14" x14ac:dyDescent="0.3">
      <c r="A475">
        <v>52255</v>
      </c>
      <c r="B475" t="s">
        <v>59</v>
      </c>
      <c r="C475" t="s">
        <v>60</v>
      </c>
      <c r="D475" s="1">
        <v>44913</v>
      </c>
      <c r="E475">
        <f>MONTH(tblOrders[[#This Row],[Order Date]])</f>
        <v>12</v>
      </c>
      <c r="F475" t="str">
        <f>TEXT(tblOrders[[#This Row],[Order Date]],"mm-mmm")</f>
        <v>12-Dec</v>
      </c>
      <c r="G475" t="str">
        <f>"Q"&amp;ROUNDUP(MONTH(tblOrders[[#This Row],[Order Date]])/3,0)</f>
        <v>Q4</v>
      </c>
      <c r="H475">
        <f>YEAR(tblOrders[[#This Row],[Order Date]])</f>
        <v>2022</v>
      </c>
      <c r="I475" t="s">
        <v>35</v>
      </c>
      <c r="J475" t="s">
        <v>36</v>
      </c>
      <c r="K475" t="s">
        <v>28</v>
      </c>
      <c r="L475" t="s">
        <v>19</v>
      </c>
      <c r="M475">
        <v>37</v>
      </c>
      <c r="N475">
        <v>28</v>
      </c>
    </row>
    <row r="476" spans="1:14" x14ac:dyDescent="0.3">
      <c r="A476">
        <v>52256</v>
      </c>
      <c r="B476" t="s">
        <v>59</v>
      </c>
      <c r="C476" t="s">
        <v>60</v>
      </c>
      <c r="D476" s="1">
        <v>44914</v>
      </c>
      <c r="E476">
        <f>MONTH(tblOrders[[#This Row],[Order Date]])</f>
        <v>12</v>
      </c>
      <c r="F476" t="str">
        <f>TEXT(tblOrders[[#This Row],[Order Date]],"mm-mmm")</f>
        <v>12-Dec</v>
      </c>
      <c r="G476" t="str">
        <f>"Q"&amp;ROUNDUP(MONTH(tblOrders[[#This Row],[Order Date]])/3,0)</f>
        <v>Q4</v>
      </c>
      <c r="H476">
        <f>YEAR(tblOrders[[#This Row],[Order Date]])</f>
        <v>2022</v>
      </c>
      <c r="I476" t="s">
        <v>26</v>
      </c>
      <c r="J476" t="s">
        <v>27</v>
      </c>
      <c r="K476" t="s">
        <v>54</v>
      </c>
      <c r="L476" t="s">
        <v>19</v>
      </c>
      <c r="M476">
        <v>47</v>
      </c>
      <c r="N476">
        <v>47</v>
      </c>
    </row>
    <row r="477" spans="1:14" x14ac:dyDescent="0.3">
      <c r="A477">
        <v>52257</v>
      </c>
      <c r="B477" t="s">
        <v>14</v>
      </c>
      <c r="C477" t="s">
        <v>15</v>
      </c>
      <c r="D477" s="1">
        <v>44914</v>
      </c>
      <c r="E477">
        <f>MONTH(tblOrders[[#This Row],[Order Date]])</f>
        <v>12</v>
      </c>
      <c r="F477" t="str">
        <f>TEXT(tblOrders[[#This Row],[Order Date]],"mm-mmm")</f>
        <v>12-Dec</v>
      </c>
      <c r="G477" t="str">
        <f>"Q"&amp;ROUNDUP(MONTH(tblOrders[[#This Row],[Order Date]])/3,0)</f>
        <v>Q4</v>
      </c>
      <c r="H477">
        <f>YEAR(tblOrders[[#This Row],[Order Date]])</f>
        <v>2022</v>
      </c>
      <c r="I477" t="s">
        <v>31</v>
      </c>
      <c r="J477" t="s">
        <v>32</v>
      </c>
      <c r="K477" t="s">
        <v>51</v>
      </c>
      <c r="L477" t="s">
        <v>19</v>
      </c>
      <c r="M477">
        <v>96</v>
      </c>
      <c r="N477">
        <v>96</v>
      </c>
    </row>
    <row r="478" spans="1:14" x14ac:dyDescent="0.3">
      <c r="A478">
        <v>52258</v>
      </c>
      <c r="B478" t="s">
        <v>24</v>
      </c>
      <c r="C478" t="s">
        <v>25</v>
      </c>
      <c r="D478" s="1">
        <v>44914</v>
      </c>
      <c r="E478">
        <f>MONTH(tblOrders[[#This Row],[Order Date]])</f>
        <v>12</v>
      </c>
      <c r="F478" t="str">
        <f>TEXT(tblOrders[[#This Row],[Order Date]],"mm-mmm")</f>
        <v>12-Dec</v>
      </c>
      <c r="G478" t="str">
        <f>"Q"&amp;ROUNDUP(MONTH(tblOrders[[#This Row],[Order Date]])/3,0)</f>
        <v>Q4</v>
      </c>
      <c r="H478">
        <f>YEAR(tblOrders[[#This Row],[Order Date]])</f>
        <v>2022</v>
      </c>
      <c r="I478" t="s">
        <v>68</v>
      </c>
      <c r="J478" t="s">
        <v>69</v>
      </c>
      <c r="K478" t="s">
        <v>37</v>
      </c>
      <c r="L478" t="s">
        <v>46</v>
      </c>
      <c r="M478">
        <v>119</v>
      </c>
      <c r="N478">
        <v>119</v>
      </c>
    </row>
    <row r="479" spans="1:14" x14ac:dyDescent="0.3">
      <c r="A479">
        <v>52259</v>
      </c>
      <c r="B479" t="s">
        <v>64</v>
      </c>
      <c r="C479" t="s">
        <v>65</v>
      </c>
      <c r="D479" s="1">
        <v>44916</v>
      </c>
      <c r="E479">
        <f>MONTH(tblOrders[[#This Row],[Order Date]])</f>
        <v>12</v>
      </c>
      <c r="F479" t="str">
        <f>TEXT(tblOrders[[#This Row],[Order Date]],"mm-mmm")</f>
        <v>12-Dec</v>
      </c>
      <c r="G479" t="str">
        <f>"Q"&amp;ROUNDUP(MONTH(tblOrders[[#This Row],[Order Date]])/3,0)</f>
        <v>Q4</v>
      </c>
      <c r="H479">
        <f>YEAR(tblOrders[[#This Row],[Order Date]])</f>
        <v>2022</v>
      </c>
      <c r="I479" t="s">
        <v>66</v>
      </c>
      <c r="J479" t="s">
        <v>67</v>
      </c>
      <c r="K479" t="s">
        <v>37</v>
      </c>
      <c r="L479" t="s">
        <v>19</v>
      </c>
      <c r="M479">
        <v>34</v>
      </c>
      <c r="N479">
        <v>26</v>
      </c>
    </row>
    <row r="480" spans="1:14" x14ac:dyDescent="0.3">
      <c r="A480">
        <v>52260</v>
      </c>
      <c r="B480" t="s">
        <v>29</v>
      </c>
      <c r="C480" t="s">
        <v>30</v>
      </c>
      <c r="D480" s="1">
        <v>44916</v>
      </c>
      <c r="E480">
        <f>MONTH(tblOrders[[#This Row],[Order Date]])</f>
        <v>12</v>
      </c>
      <c r="F480" t="str">
        <f>TEXT(tblOrders[[#This Row],[Order Date]],"mm-mmm")</f>
        <v>12-Dec</v>
      </c>
      <c r="G480" t="str">
        <f>"Q"&amp;ROUNDUP(MONTH(tblOrders[[#This Row],[Order Date]])/3,0)</f>
        <v>Q4</v>
      </c>
      <c r="H480">
        <f>YEAR(tblOrders[[#This Row],[Order Date]])</f>
        <v>2022</v>
      </c>
      <c r="I480" t="s">
        <v>16</v>
      </c>
      <c r="J480" t="s">
        <v>17</v>
      </c>
      <c r="K480" t="s">
        <v>37</v>
      </c>
      <c r="L480" t="s">
        <v>19</v>
      </c>
      <c r="M480">
        <v>139</v>
      </c>
      <c r="N480">
        <v>139</v>
      </c>
    </row>
    <row r="481" spans="1:14" x14ac:dyDescent="0.3">
      <c r="A481">
        <v>52261</v>
      </c>
      <c r="B481" t="s">
        <v>14</v>
      </c>
      <c r="C481" t="s">
        <v>15</v>
      </c>
      <c r="D481" s="1">
        <v>44917</v>
      </c>
      <c r="E481">
        <f>MONTH(tblOrders[[#This Row],[Order Date]])</f>
        <v>12</v>
      </c>
      <c r="F481" t="str">
        <f>TEXT(tblOrders[[#This Row],[Order Date]],"mm-mmm")</f>
        <v>12-Dec</v>
      </c>
      <c r="G481" t="str">
        <f>"Q"&amp;ROUNDUP(MONTH(tblOrders[[#This Row],[Order Date]])/3,0)</f>
        <v>Q4</v>
      </c>
      <c r="H481">
        <f>YEAR(tblOrders[[#This Row],[Order Date]])</f>
        <v>2022</v>
      </c>
      <c r="I481" t="s">
        <v>16</v>
      </c>
      <c r="J481" t="s">
        <v>17</v>
      </c>
      <c r="K481" t="s">
        <v>37</v>
      </c>
      <c r="L481" t="s">
        <v>19</v>
      </c>
      <c r="M481">
        <v>68</v>
      </c>
      <c r="N481">
        <v>68</v>
      </c>
    </row>
    <row r="482" spans="1:14" x14ac:dyDescent="0.3">
      <c r="A482">
        <v>52262</v>
      </c>
      <c r="B482" t="s">
        <v>74</v>
      </c>
      <c r="C482" t="s">
        <v>75</v>
      </c>
      <c r="D482" s="1">
        <v>44917</v>
      </c>
      <c r="E482">
        <f>MONTH(tblOrders[[#This Row],[Order Date]])</f>
        <v>12</v>
      </c>
      <c r="F482" t="str">
        <f>TEXT(tblOrders[[#This Row],[Order Date]],"mm-mmm")</f>
        <v>12-Dec</v>
      </c>
      <c r="G482" t="str">
        <f>"Q"&amp;ROUNDUP(MONTH(tblOrders[[#This Row],[Order Date]])/3,0)</f>
        <v>Q4</v>
      </c>
      <c r="H482">
        <f>YEAR(tblOrders[[#This Row],[Order Date]])</f>
        <v>2022</v>
      </c>
      <c r="I482" t="s">
        <v>57</v>
      </c>
      <c r="J482" t="s">
        <v>58</v>
      </c>
      <c r="K482" t="s">
        <v>45</v>
      </c>
      <c r="L482" t="s">
        <v>40</v>
      </c>
      <c r="M482">
        <v>31</v>
      </c>
      <c r="N482">
        <v>25</v>
      </c>
    </row>
    <row r="483" spans="1:14" x14ac:dyDescent="0.3">
      <c r="A483">
        <v>52263</v>
      </c>
      <c r="B483" t="s">
        <v>24</v>
      </c>
      <c r="C483" t="s">
        <v>25</v>
      </c>
      <c r="D483" s="1">
        <v>44918</v>
      </c>
      <c r="E483">
        <f>MONTH(tblOrders[[#This Row],[Order Date]])</f>
        <v>12</v>
      </c>
      <c r="F483" t="str">
        <f>TEXT(tblOrders[[#This Row],[Order Date]],"mm-mmm")</f>
        <v>12-Dec</v>
      </c>
      <c r="G483" t="str">
        <f>"Q"&amp;ROUNDUP(MONTH(tblOrders[[#This Row],[Order Date]])/3,0)</f>
        <v>Q4</v>
      </c>
      <c r="H483">
        <f>YEAR(tblOrders[[#This Row],[Order Date]])</f>
        <v>2022</v>
      </c>
      <c r="I483" t="s">
        <v>26</v>
      </c>
      <c r="J483" t="s">
        <v>27</v>
      </c>
      <c r="K483" t="s">
        <v>18</v>
      </c>
      <c r="L483" t="s">
        <v>19</v>
      </c>
      <c r="M483">
        <v>81</v>
      </c>
      <c r="N483">
        <v>81</v>
      </c>
    </row>
    <row r="484" spans="1:14" x14ac:dyDescent="0.3">
      <c r="A484">
        <v>52264</v>
      </c>
      <c r="B484" t="s">
        <v>24</v>
      </c>
      <c r="C484" t="s">
        <v>25</v>
      </c>
      <c r="D484" s="1">
        <v>44919</v>
      </c>
      <c r="E484">
        <f>MONTH(tblOrders[[#This Row],[Order Date]])</f>
        <v>12</v>
      </c>
      <c r="F484" t="str">
        <f>TEXT(tblOrders[[#This Row],[Order Date]],"mm-mmm")</f>
        <v>12-Dec</v>
      </c>
      <c r="G484" t="str">
        <f>"Q"&amp;ROUNDUP(MONTH(tblOrders[[#This Row],[Order Date]])/3,0)</f>
        <v>Q4</v>
      </c>
      <c r="H484">
        <f>YEAR(tblOrders[[#This Row],[Order Date]])</f>
        <v>2022</v>
      </c>
      <c r="I484" t="s">
        <v>57</v>
      </c>
      <c r="J484" t="s">
        <v>58</v>
      </c>
      <c r="K484" t="s">
        <v>28</v>
      </c>
      <c r="L484" t="s">
        <v>46</v>
      </c>
      <c r="M484">
        <v>50</v>
      </c>
      <c r="N484">
        <v>48</v>
      </c>
    </row>
    <row r="485" spans="1:14" x14ac:dyDescent="0.3">
      <c r="A485">
        <v>52265</v>
      </c>
      <c r="B485" t="s">
        <v>49</v>
      </c>
      <c r="C485" t="s">
        <v>50</v>
      </c>
      <c r="D485" s="1">
        <v>44920</v>
      </c>
      <c r="E485">
        <f>MONTH(tblOrders[[#This Row],[Order Date]])</f>
        <v>12</v>
      </c>
      <c r="F485" t="str">
        <f>TEXT(tblOrders[[#This Row],[Order Date]],"mm-mmm")</f>
        <v>12-Dec</v>
      </c>
      <c r="G485" t="str">
        <f>"Q"&amp;ROUNDUP(MONTH(tblOrders[[#This Row],[Order Date]])/3,0)</f>
        <v>Q4</v>
      </c>
      <c r="H485">
        <f>YEAR(tblOrders[[#This Row],[Order Date]])</f>
        <v>2022</v>
      </c>
      <c r="I485" t="s">
        <v>68</v>
      </c>
      <c r="J485" t="s">
        <v>69</v>
      </c>
      <c r="K485" t="s">
        <v>51</v>
      </c>
      <c r="L485" t="s">
        <v>19</v>
      </c>
      <c r="M485">
        <v>96</v>
      </c>
      <c r="N485">
        <v>96</v>
      </c>
    </row>
    <row r="486" spans="1:14" x14ac:dyDescent="0.3">
      <c r="A486">
        <v>52266</v>
      </c>
      <c r="B486" t="s">
        <v>33</v>
      </c>
      <c r="C486" t="s">
        <v>34</v>
      </c>
      <c r="D486" s="1">
        <v>44921</v>
      </c>
      <c r="E486">
        <f>MONTH(tblOrders[[#This Row],[Order Date]])</f>
        <v>12</v>
      </c>
      <c r="F486" t="str">
        <f>TEXT(tblOrders[[#This Row],[Order Date]],"mm-mmm")</f>
        <v>12-Dec</v>
      </c>
      <c r="G486" t="str">
        <f>"Q"&amp;ROUNDUP(MONTH(tblOrders[[#This Row],[Order Date]])/3,0)</f>
        <v>Q4</v>
      </c>
      <c r="H486">
        <f>YEAR(tblOrders[[#This Row],[Order Date]])</f>
        <v>2022</v>
      </c>
      <c r="I486" t="s">
        <v>62</v>
      </c>
      <c r="J486" t="s">
        <v>63</v>
      </c>
      <c r="K486" t="s">
        <v>51</v>
      </c>
      <c r="L486" t="s">
        <v>46</v>
      </c>
      <c r="M486">
        <v>25</v>
      </c>
      <c r="N486">
        <v>25</v>
      </c>
    </row>
    <row r="487" spans="1:14" x14ac:dyDescent="0.3">
      <c r="A487">
        <v>52267</v>
      </c>
      <c r="B487" t="s">
        <v>49</v>
      </c>
      <c r="C487" t="s">
        <v>61</v>
      </c>
      <c r="D487" s="1">
        <v>44922</v>
      </c>
      <c r="E487">
        <f>MONTH(tblOrders[[#This Row],[Order Date]])</f>
        <v>12</v>
      </c>
      <c r="F487" t="str">
        <f>TEXT(tblOrders[[#This Row],[Order Date]],"mm-mmm")</f>
        <v>12-Dec</v>
      </c>
      <c r="G487" t="str">
        <f>"Q"&amp;ROUNDUP(MONTH(tblOrders[[#This Row],[Order Date]])/3,0)</f>
        <v>Q4</v>
      </c>
      <c r="H487">
        <f>YEAR(tblOrders[[#This Row],[Order Date]])</f>
        <v>2022</v>
      </c>
      <c r="I487" t="s">
        <v>43</v>
      </c>
      <c r="J487" t="s">
        <v>44</v>
      </c>
      <c r="K487" t="s">
        <v>37</v>
      </c>
      <c r="L487" t="s">
        <v>46</v>
      </c>
      <c r="M487">
        <v>31</v>
      </c>
      <c r="N487">
        <v>25</v>
      </c>
    </row>
    <row r="488" spans="1:14" x14ac:dyDescent="0.3">
      <c r="A488">
        <v>52268</v>
      </c>
      <c r="B488" t="s">
        <v>55</v>
      </c>
      <c r="C488" t="s">
        <v>56</v>
      </c>
      <c r="D488" s="1">
        <v>44922</v>
      </c>
      <c r="E488">
        <f>MONTH(tblOrders[[#This Row],[Order Date]])</f>
        <v>12</v>
      </c>
      <c r="F488" t="str">
        <f>TEXT(tblOrders[[#This Row],[Order Date]],"mm-mmm")</f>
        <v>12-Dec</v>
      </c>
      <c r="G488" t="str">
        <f>"Q"&amp;ROUNDUP(MONTH(tblOrders[[#This Row],[Order Date]])/3,0)</f>
        <v>Q4</v>
      </c>
      <c r="H488">
        <f>YEAR(tblOrders[[#This Row],[Order Date]])</f>
        <v>2022</v>
      </c>
      <c r="I488" t="s">
        <v>26</v>
      </c>
      <c r="J488" t="s">
        <v>27</v>
      </c>
      <c r="K488" t="s">
        <v>54</v>
      </c>
      <c r="L488" t="s">
        <v>19</v>
      </c>
      <c r="M488">
        <v>96</v>
      </c>
      <c r="N488">
        <v>96</v>
      </c>
    </row>
    <row r="489" spans="1:14" x14ac:dyDescent="0.3">
      <c r="A489">
        <v>52269</v>
      </c>
      <c r="B489" t="s">
        <v>33</v>
      </c>
      <c r="C489" t="s">
        <v>34</v>
      </c>
      <c r="D489" s="1">
        <v>44923</v>
      </c>
      <c r="E489">
        <f>MONTH(tblOrders[[#This Row],[Order Date]])</f>
        <v>12</v>
      </c>
      <c r="F489" t="str">
        <f>TEXT(tblOrders[[#This Row],[Order Date]],"mm-mmm")</f>
        <v>12-Dec</v>
      </c>
      <c r="G489" t="str">
        <f>"Q"&amp;ROUNDUP(MONTH(tblOrders[[#This Row],[Order Date]])/3,0)</f>
        <v>Q4</v>
      </c>
      <c r="H489">
        <f>YEAR(tblOrders[[#This Row],[Order Date]])</f>
        <v>2022</v>
      </c>
      <c r="I489" t="s">
        <v>22</v>
      </c>
      <c r="J489" t="s">
        <v>23</v>
      </c>
      <c r="K489" t="s">
        <v>45</v>
      </c>
      <c r="L489" t="s">
        <v>46</v>
      </c>
      <c r="M489">
        <v>36</v>
      </c>
      <c r="N489">
        <v>30</v>
      </c>
    </row>
    <row r="490" spans="1:14" x14ac:dyDescent="0.3">
      <c r="A490">
        <v>52270</v>
      </c>
      <c r="B490" t="s">
        <v>14</v>
      </c>
      <c r="C490" t="s">
        <v>15</v>
      </c>
      <c r="D490" s="1">
        <v>44923</v>
      </c>
      <c r="E490">
        <f>MONTH(tblOrders[[#This Row],[Order Date]])</f>
        <v>12</v>
      </c>
      <c r="F490" t="str">
        <f>TEXT(tblOrders[[#This Row],[Order Date]],"mm-mmm")</f>
        <v>12-Dec</v>
      </c>
      <c r="G490" t="str">
        <f>"Q"&amp;ROUNDUP(MONTH(tblOrders[[#This Row],[Order Date]])/3,0)</f>
        <v>Q4</v>
      </c>
      <c r="H490">
        <f>YEAR(tblOrders[[#This Row],[Order Date]])</f>
        <v>2022</v>
      </c>
      <c r="I490" t="s">
        <v>43</v>
      </c>
      <c r="J490" t="s">
        <v>44</v>
      </c>
      <c r="K490" t="s">
        <v>51</v>
      </c>
      <c r="L490" t="s">
        <v>19</v>
      </c>
      <c r="M490">
        <v>42</v>
      </c>
      <c r="N490">
        <v>40</v>
      </c>
    </row>
    <row r="491" spans="1:14" x14ac:dyDescent="0.3">
      <c r="A491">
        <v>52271</v>
      </c>
      <c r="B491" t="s">
        <v>38</v>
      </c>
      <c r="C491" t="s">
        <v>39</v>
      </c>
      <c r="D491" s="1">
        <v>44926</v>
      </c>
      <c r="E491">
        <f>MONTH(tblOrders[[#This Row],[Order Date]])</f>
        <v>12</v>
      </c>
      <c r="F491" t="str">
        <f>TEXT(tblOrders[[#This Row],[Order Date]],"mm-mmm")</f>
        <v>12-Dec</v>
      </c>
      <c r="G491" t="str">
        <f>"Q"&amp;ROUNDUP(MONTH(tblOrders[[#This Row],[Order Date]])/3,0)</f>
        <v>Q4</v>
      </c>
      <c r="H491">
        <f>YEAR(tblOrders[[#This Row],[Order Date]])</f>
        <v>2022</v>
      </c>
      <c r="I491" t="s">
        <v>68</v>
      </c>
      <c r="J491" t="s">
        <v>69</v>
      </c>
      <c r="K491" t="s">
        <v>28</v>
      </c>
      <c r="L491" t="s">
        <v>40</v>
      </c>
      <c r="M491">
        <v>64</v>
      </c>
      <c r="N491">
        <v>64</v>
      </c>
    </row>
    <row r="492" spans="1:14" x14ac:dyDescent="0.3">
      <c r="A492">
        <v>52272</v>
      </c>
      <c r="B492" t="s">
        <v>49</v>
      </c>
      <c r="C492" t="s">
        <v>50</v>
      </c>
      <c r="D492" s="1">
        <v>44926</v>
      </c>
      <c r="E492">
        <f>MONTH(tblOrders[[#This Row],[Order Date]])</f>
        <v>12</v>
      </c>
      <c r="F492" t="str">
        <f>TEXT(tblOrders[[#This Row],[Order Date]],"mm-mmm")</f>
        <v>12-Dec</v>
      </c>
      <c r="G492" t="str">
        <f>"Q"&amp;ROUNDUP(MONTH(tblOrders[[#This Row],[Order Date]])/3,0)</f>
        <v>Q4</v>
      </c>
      <c r="H492">
        <f>YEAR(tblOrders[[#This Row],[Order Date]])</f>
        <v>2022</v>
      </c>
      <c r="I492" t="s">
        <v>35</v>
      </c>
      <c r="J492" t="s">
        <v>36</v>
      </c>
      <c r="K492" t="s">
        <v>18</v>
      </c>
      <c r="L492" t="s">
        <v>19</v>
      </c>
      <c r="M492">
        <v>27</v>
      </c>
      <c r="N492">
        <v>22</v>
      </c>
    </row>
    <row r="493" spans="1:14" x14ac:dyDescent="0.3">
      <c r="A493">
        <v>52273</v>
      </c>
      <c r="B493" t="s">
        <v>41</v>
      </c>
      <c r="C493" t="s">
        <v>42</v>
      </c>
      <c r="D493" s="1">
        <v>44926</v>
      </c>
      <c r="E493">
        <f>MONTH(tblOrders[[#This Row],[Order Date]])</f>
        <v>12</v>
      </c>
      <c r="F493" t="str">
        <f>TEXT(tblOrders[[#This Row],[Order Date]],"mm-mmm")</f>
        <v>12-Dec</v>
      </c>
      <c r="G493" t="str">
        <f>"Q"&amp;ROUNDUP(MONTH(tblOrders[[#This Row],[Order Date]])/3,0)</f>
        <v>Q4</v>
      </c>
      <c r="H493">
        <f>YEAR(tblOrders[[#This Row],[Order Date]])</f>
        <v>2022</v>
      </c>
      <c r="I493" t="s">
        <v>68</v>
      </c>
      <c r="J493" t="s">
        <v>69</v>
      </c>
      <c r="K493" t="s">
        <v>54</v>
      </c>
      <c r="L493" t="s">
        <v>19</v>
      </c>
      <c r="M493">
        <v>47</v>
      </c>
      <c r="N493">
        <v>47</v>
      </c>
    </row>
    <row r="494" spans="1:14" x14ac:dyDescent="0.3">
      <c r="A494">
        <v>52274</v>
      </c>
      <c r="B494" t="s">
        <v>72</v>
      </c>
      <c r="C494" t="s">
        <v>73</v>
      </c>
      <c r="D494" s="1">
        <v>44929</v>
      </c>
      <c r="E494">
        <f>MONTH(tblOrders[[#This Row],[Order Date]])</f>
        <v>1</v>
      </c>
      <c r="F494" t="str">
        <f>TEXT(tblOrders[[#This Row],[Order Date]],"mm-mmm")</f>
        <v>01-Jan</v>
      </c>
      <c r="G494" t="str">
        <f>"Q"&amp;ROUNDUP(MONTH(tblOrders[[#This Row],[Order Date]])/3,0)</f>
        <v>Q1</v>
      </c>
      <c r="H494">
        <f>YEAR(tblOrders[[#This Row],[Order Date]])</f>
        <v>2023</v>
      </c>
      <c r="I494" t="s">
        <v>16</v>
      </c>
      <c r="J494" t="s">
        <v>17</v>
      </c>
      <c r="K494" t="s">
        <v>28</v>
      </c>
      <c r="L494" t="s">
        <v>46</v>
      </c>
      <c r="M494">
        <v>133</v>
      </c>
      <c r="N494">
        <v>78</v>
      </c>
    </row>
    <row r="495" spans="1:14" x14ac:dyDescent="0.3">
      <c r="A495">
        <v>52275</v>
      </c>
      <c r="B495" t="s">
        <v>55</v>
      </c>
      <c r="C495" t="s">
        <v>56</v>
      </c>
      <c r="D495" s="1">
        <v>44929</v>
      </c>
      <c r="E495">
        <f>MONTH(tblOrders[[#This Row],[Order Date]])</f>
        <v>1</v>
      </c>
      <c r="F495" t="str">
        <f>TEXT(tblOrders[[#This Row],[Order Date]],"mm-mmm")</f>
        <v>01-Jan</v>
      </c>
      <c r="G495" t="str">
        <f>"Q"&amp;ROUNDUP(MONTH(tblOrders[[#This Row],[Order Date]])/3,0)</f>
        <v>Q1</v>
      </c>
      <c r="H495">
        <f>YEAR(tblOrders[[#This Row],[Order Date]])</f>
        <v>2023</v>
      </c>
      <c r="I495" t="s">
        <v>57</v>
      </c>
      <c r="J495" t="s">
        <v>58</v>
      </c>
      <c r="K495" t="s">
        <v>18</v>
      </c>
      <c r="L495" t="s">
        <v>19</v>
      </c>
      <c r="M495">
        <v>108</v>
      </c>
      <c r="N495">
        <v>107</v>
      </c>
    </row>
    <row r="496" spans="1:14" x14ac:dyDescent="0.3">
      <c r="A496">
        <v>52276</v>
      </c>
      <c r="B496" t="s">
        <v>59</v>
      </c>
      <c r="C496" t="s">
        <v>60</v>
      </c>
      <c r="D496" s="1">
        <v>44929</v>
      </c>
      <c r="E496">
        <f>MONTH(tblOrders[[#This Row],[Order Date]])</f>
        <v>1</v>
      </c>
      <c r="F496" t="str">
        <f>TEXT(tblOrders[[#This Row],[Order Date]],"mm-mmm")</f>
        <v>01-Jan</v>
      </c>
      <c r="G496" t="str">
        <f>"Q"&amp;ROUNDUP(MONTH(tblOrders[[#This Row],[Order Date]])/3,0)</f>
        <v>Q1</v>
      </c>
      <c r="H496">
        <f>YEAR(tblOrders[[#This Row],[Order Date]])</f>
        <v>2023</v>
      </c>
      <c r="I496" t="s">
        <v>57</v>
      </c>
      <c r="J496" t="s">
        <v>58</v>
      </c>
      <c r="K496" t="s">
        <v>54</v>
      </c>
      <c r="L496" t="s">
        <v>19</v>
      </c>
      <c r="M496">
        <v>102</v>
      </c>
      <c r="N496">
        <v>71</v>
      </c>
    </row>
    <row r="497" spans="1:14" x14ac:dyDescent="0.3">
      <c r="A497">
        <v>52277</v>
      </c>
      <c r="B497" t="s">
        <v>72</v>
      </c>
      <c r="C497" t="s">
        <v>73</v>
      </c>
      <c r="D497" s="1">
        <v>44930</v>
      </c>
      <c r="E497">
        <f>MONTH(tblOrders[[#This Row],[Order Date]])</f>
        <v>1</v>
      </c>
      <c r="F497" t="str">
        <f>TEXT(tblOrders[[#This Row],[Order Date]],"mm-mmm")</f>
        <v>01-Jan</v>
      </c>
      <c r="G497" t="str">
        <f>"Q"&amp;ROUNDUP(MONTH(tblOrders[[#This Row],[Order Date]])/3,0)</f>
        <v>Q1</v>
      </c>
      <c r="H497">
        <f>YEAR(tblOrders[[#This Row],[Order Date]])</f>
        <v>2023</v>
      </c>
      <c r="I497" t="s">
        <v>66</v>
      </c>
      <c r="J497" t="s">
        <v>67</v>
      </c>
      <c r="K497" t="s">
        <v>54</v>
      </c>
      <c r="L497" t="s">
        <v>19</v>
      </c>
      <c r="M497">
        <v>37</v>
      </c>
      <c r="N497">
        <v>25</v>
      </c>
    </row>
    <row r="498" spans="1:14" x14ac:dyDescent="0.3">
      <c r="A498">
        <v>52278</v>
      </c>
      <c r="B498" t="s">
        <v>49</v>
      </c>
      <c r="C498" t="s">
        <v>61</v>
      </c>
      <c r="D498" s="1">
        <v>44932</v>
      </c>
      <c r="E498">
        <f>MONTH(tblOrders[[#This Row],[Order Date]])</f>
        <v>1</v>
      </c>
      <c r="F498" t="str">
        <f>TEXT(tblOrders[[#This Row],[Order Date]],"mm-mmm")</f>
        <v>01-Jan</v>
      </c>
      <c r="G498" t="str">
        <f>"Q"&amp;ROUNDUP(MONTH(tblOrders[[#This Row],[Order Date]])/3,0)</f>
        <v>Q1</v>
      </c>
      <c r="H498">
        <f>YEAR(tblOrders[[#This Row],[Order Date]])</f>
        <v>2023</v>
      </c>
      <c r="I498" t="s">
        <v>43</v>
      </c>
      <c r="J498" t="s">
        <v>44</v>
      </c>
      <c r="K498" t="s">
        <v>54</v>
      </c>
      <c r="L498" t="s">
        <v>46</v>
      </c>
      <c r="M498">
        <v>85</v>
      </c>
      <c r="N498">
        <v>84</v>
      </c>
    </row>
    <row r="499" spans="1:14" x14ac:dyDescent="0.3">
      <c r="A499">
        <v>52279</v>
      </c>
      <c r="B499" t="s">
        <v>52</v>
      </c>
      <c r="C499" t="s">
        <v>53</v>
      </c>
      <c r="D499" s="1">
        <v>44932</v>
      </c>
      <c r="E499">
        <f>MONTH(tblOrders[[#This Row],[Order Date]])</f>
        <v>1</v>
      </c>
      <c r="F499" t="str">
        <f>TEXT(tblOrders[[#This Row],[Order Date]],"mm-mmm")</f>
        <v>01-Jan</v>
      </c>
      <c r="G499" t="str">
        <f>"Q"&amp;ROUNDUP(MONTH(tblOrders[[#This Row],[Order Date]])/3,0)</f>
        <v>Q1</v>
      </c>
      <c r="H499">
        <f>YEAR(tblOrders[[#This Row],[Order Date]])</f>
        <v>2023</v>
      </c>
      <c r="I499" t="s">
        <v>43</v>
      </c>
      <c r="J499" t="s">
        <v>44</v>
      </c>
      <c r="K499" t="s">
        <v>51</v>
      </c>
      <c r="L499" t="s">
        <v>19</v>
      </c>
      <c r="M499">
        <v>26</v>
      </c>
      <c r="N499">
        <v>20</v>
      </c>
    </row>
    <row r="500" spans="1:14" x14ac:dyDescent="0.3">
      <c r="A500">
        <v>52280</v>
      </c>
      <c r="B500" t="s">
        <v>24</v>
      </c>
      <c r="C500" t="s">
        <v>25</v>
      </c>
      <c r="D500" s="1">
        <v>44932</v>
      </c>
      <c r="E500">
        <f>MONTH(tblOrders[[#This Row],[Order Date]])</f>
        <v>1</v>
      </c>
      <c r="F500" t="str">
        <f>TEXT(tblOrders[[#This Row],[Order Date]],"mm-mmm")</f>
        <v>01-Jan</v>
      </c>
      <c r="G500" t="str">
        <f>"Q"&amp;ROUNDUP(MONTH(tblOrders[[#This Row],[Order Date]])/3,0)</f>
        <v>Q1</v>
      </c>
      <c r="H500">
        <f>YEAR(tblOrders[[#This Row],[Order Date]])</f>
        <v>2023</v>
      </c>
      <c r="I500" t="s">
        <v>22</v>
      </c>
      <c r="J500" t="s">
        <v>23</v>
      </c>
      <c r="K500" t="s">
        <v>45</v>
      </c>
      <c r="L500" t="s">
        <v>19</v>
      </c>
      <c r="M500">
        <v>26</v>
      </c>
      <c r="N500">
        <v>24</v>
      </c>
    </row>
    <row r="501" spans="1:14" x14ac:dyDescent="0.3">
      <c r="A501">
        <v>52281</v>
      </c>
      <c r="B501" t="s">
        <v>64</v>
      </c>
      <c r="C501" t="s">
        <v>65</v>
      </c>
      <c r="D501" s="1">
        <v>44932</v>
      </c>
      <c r="E501">
        <f>MONTH(tblOrders[[#This Row],[Order Date]])</f>
        <v>1</v>
      </c>
      <c r="F501" t="str">
        <f>TEXT(tblOrders[[#This Row],[Order Date]],"mm-mmm")</f>
        <v>01-Jan</v>
      </c>
      <c r="G501" t="str">
        <f>"Q"&amp;ROUNDUP(MONTH(tblOrders[[#This Row],[Order Date]])/3,0)</f>
        <v>Q1</v>
      </c>
      <c r="H501">
        <f>YEAR(tblOrders[[#This Row],[Order Date]])</f>
        <v>2023</v>
      </c>
      <c r="I501" t="s">
        <v>47</v>
      </c>
      <c r="J501" t="s">
        <v>48</v>
      </c>
      <c r="K501" t="s">
        <v>45</v>
      </c>
      <c r="L501" t="s">
        <v>19</v>
      </c>
      <c r="M501">
        <v>74</v>
      </c>
      <c r="N501">
        <v>54</v>
      </c>
    </row>
    <row r="502" spans="1:14" x14ac:dyDescent="0.3">
      <c r="A502">
        <v>52282</v>
      </c>
      <c r="B502" t="s">
        <v>59</v>
      </c>
      <c r="C502" t="s">
        <v>60</v>
      </c>
      <c r="D502" s="1">
        <v>44933</v>
      </c>
      <c r="E502">
        <f>MONTH(tblOrders[[#This Row],[Order Date]])</f>
        <v>1</v>
      </c>
      <c r="F502" t="str">
        <f>TEXT(tblOrders[[#This Row],[Order Date]],"mm-mmm")</f>
        <v>01-Jan</v>
      </c>
      <c r="G502" t="str">
        <f>"Q"&amp;ROUNDUP(MONTH(tblOrders[[#This Row],[Order Date]])/3,0)</f>
        <v>Q1</v>
      </c>
      <c r="H502">
        <f>YEAR(tblOrders[[#This Row],[Order Date]])</f>
        <v>2023</v>
      </c>
      <c r="I502" t="s">
        <v>35</v>
      </c>
      <c r="J502" t="s">
        <v>36</v>
      </c>
      <c r="K502" t="s">
        <v>54</v>
      </c>
      <c r="L502" t="s">
        <v>46</v>
      </c>
      <c r="M502">
        <v>127</v>
      </c>
      <c r="N502">
        <v>103</v>
      </c>
    </row>
    <row r="503" spans="1:14" x14ac:dyDescent="0.3">
      <c r="A503">
        <v>52283</v>
      </c>
      <c r="B503" t="s">
        <v>49</v>
      </c>
      <c r="C503" t="s">
        <v>50</v>
      </c>
      <c r="D503" s="1">
        <v>44934</v>
      </c>
      <c r="E503">
        <f>MONTH(tblOrders[[#This Row],[Order Date]])</f>
        <v>1</v>
      </c>
      <c r="F503" t="str">
        <f>TEXT(tblOrders[[#This Row],[Order Date]],"mm-mmm")</f>
        <v>01-Jan</v>
      </c>
      <c r="G503" t="str">
        <f>"Q"&amp;ROUNDUP(MONTH(tblOrders[[#This Row],[Order Date]])/3,0)</f>
        <v>Q1</v>
      </c>
      <c r="H503">
        <f>YEAR(tblOrders[[#This Row],[Order Date]])</f>
        <v>2023</v>
      </c>
      <c r="I503" t="s">
        <v>57</v>
      </c>
      <c r="J503" t="s">
        <v>58</v>
      </c>
      <c r="K503" t="s">
        <v>37</v>
      </c>
      <c r="L503" t="s">
        <v>19</v>
      </c>
      <c r="M503">
        <v>132</v>
      </c>
      <c r="N503">
        <v>96</v>
      </c>
    </row>
    <row r="504" spans="1:14" x14ac:dyDescent="0.3">
      <c r="A504">
        <v>52284</v>
      </c>
      <c r="B504" t="s">
        <v>29</v>
      </c>
      <c r="C504" t="s">
        <v>30</v>
      </c>
      <c r="D504" s="1">
        <v>44934</v>
      </c>
      <c r="E504">
        <f>MONTH(tblOrders[[#This Row],[Order Date]])</f>
        <v>1</v>
      </c>
      <c r="F504" t="str">
        <f>TEXT(tblOrders[[#This Row],[Order Date]],"mm-mmm")</f>
        <v>01-Jan</v>
      </c>
      <c r="G504" t="str">
        <f>"Q"&amp;ROUNDUP(MONTH(tblOrders[[#This Row],[Order Date]])/3,0)</f>
        <v>Q1</v>
      </c>
      <c r="H504">
        <f>YEAR(tblOrders[[#This Row],[Order Date]])</f>
        <v>2023</v>
      </c>
      <c r="I504" t="s">
        <v>62</v>
      </c>
      <c r="J504" t="s">
        <v>63</v>
      </c>
      <c r="K504" t="s">
        <v>18</v>
      </c>
      <c r="L504" t="s">
        <v>19</v>
      </c>
      <c r="M504">
        <v>132</v>
      </c>
      <c r="N504">
        <v>111</v>
      </c>
    </row>
    <row r="505" spans="1:14" x14ac:dyDescent="0.3">
      <c r="A505">
        <v>52285</v>
      </c>
      <c r="B505" t="s">
        <v>14</v>
      </c>
      <c r="C505" t="s">
        <v>15</v>
      </c>
      <c r="D505" s="1">
        <v>44934</v>
      </c>
      <c r="E505">
        <f>MONTH(tblOrders[[#This Row],[Order Date]])</f>
        <v>1</v>
      </c>
      <c r="F505" t="str">
        <f>TEXT(tblOrders[[#This Row],[Order Date]],"mm-mmm")</f>
        <v>01-Jan</v>
      </c>
      <c r="G505" t="str">
        <f>"Q"&amp;ROUNDUP(MONTH(tblOrders[[#This Row],[Order Date]])/3,0)</f>
        <v>Q1</v>
      </c>
      <c r="H505">
        <f>YEAR(tblOrders[[#This Row],[Order Date]])</f>
        <v>2023</v>
      </c>
      <c r="I505" t="s">
        <v>31</v>
      </c>
      <c r="J505" t="s">
        <v>32</v>
      </c>
      <c r="K505" t="s">
        <v>54</v>
      </c>
      <c r="L505" t="s">
        <v>19</v>
      </c>
      <c r="M505">
        <v>134</v>
      </c>
      <c r="N505">
        <v>134</v>
      </c>
    </row>
    <row r="506" spans="1:14" x14ac:dyDescent="0.3">
      <c r="A506">
        <v>52286</v>
      </c>
      <c r="B506" t="s">
        <v>55</v>
      </c>
      <c r="C506" t="s">
        <v>56</v>
      </c>
      <c r="D506" s="1">
        <v>44934</v>
      </c>
      <c r="E506">
        <f>MONTH(tblOrders[[#This Row],[Order Date]])</f>
        <v>1</v>
      </c>
      <c r="F506" t="str">
        <f>TEXT(tblOrders[[#This Row],[Order Date]],"mm-mmm")</f>
        <v>01-Jan</v>
      </c>
      <c r="G506" t="str">
        <f>"Q"&amp;ROUNDUP(MONTH(tblOrders[[#This Row],[Order Date]])/3,0)</f>
        <v>Q1</v>
      </c>
      <c r="H506">
        <f>YEAR(tblOrders[[#This Row],[Order Date]])</f>
        <v>2023</v>
      </c>
      <c r="I506" t="s">
        <v>62</v>
      </c>
      <c r="J506" t="s">
        <v>63</v>
      </c>
      <c r="K506" t="s">
        <v>18</v>
      </c>
      <c r="L506" t="s">
        <v>46</v>
      </c>
      <c r="M506">
        <v>66</v>
      </c>
      <c r="N506">
        <v>55</v>
      </c>
    </row>
    <row r="507" spans="1:14" x14ac:dyDescent="0.3">
      <c r="A507">
        <v>52287</v>
      </c>
      <c r="B507" t="s">
        <v>24</v>
      </c>
      <c r="C507" t="s">
        <v>25</v>
      </c>
      <c r="D507" s="1">
        <v>44938</v>
      </c>
      <c r="E507">
        <f>MONTH(tblOrders[[#This Row],[Order Date]])</f>
        <v>1</v>
      </c>
      <c r="F507" t="str">
        <f>TEXT(tblOrders[[#This Row],[Order Date]],"mm-mmm")</f>
        <v>01-Jan</v>
      </c>
      <c r="G507" t="str">
        <f>"Q"&amp;ROUNDUP(MONTH(tblOrders[[#This Row],[Order Date]])/3,0)</f>
        <v>Q1</v>
      </c>
      <c r="H507">
        <f>YEAR(tblOrders[[#This Row],[Order Date]])</f>
        <v>2023</v>
      </c>
      <c r="I507" t="s">
        <v>66</v>
      </c>
      <c r="J507" t="s">
        <v>67</v>
      </c>
      <c r="K507" t="s">
        <v>51</v>
      </c>
      <c r="L507" t="s">
        <v>19</v>
      </c>
      <c r="M507">
        <v>105</v>
      </c>
      <c r="N507">
        <v>72</v>
      </c>
    </row>
    <row r="508" spans="1:14" x14ac:dyDescent="0.3">
      <c r="A508">
        <v>52288</v>
      </c>
      <c r="B508" t="s">
        <v>74</v>
      </c>
      <c r="C508" t="s">
        <v>75</v>
      </c>
      <c r="D508" s="1">
        <v>44938</v>
      </c>
      <c r="E508">
        <f>MONTH(tblOrders[[#This Row],[Order Date]])</f>
        <v>1</v>
      </c>
      <c r="F508" t="str">
        <f>TEXT(tblOrders[[#This Row],[Order Date]],"mm-mmm")</f>
        <v>01-Jan</v>
      </c>
      <c r="G508" t="str">
        <f>"Q"&amp;ROUNDUP(MONTH(tblOrders[[#This Row],[Order Date]])/3,0)</f>
        <v>Q1</v>
      </c>
      <c r="H508">
        <f>YEAR(tblOrders[[#This Row],[Order Date]])</f>
        <v>2023</v>
      </c>
      <c r="I508" t="s">
        <v>26</v>
      </c>
      <c r="J508" t="s">
        <v>27</v>
      </c>
      <c r="K508" t="s">
        <v>45</v>
      </c>
      <c r="L508" t="s">
        <v>19</v>
      </c>
      <c r="M508">
        <v>130</v>
      </c>
      <c r="N508">
        <v>130</v>
      </c>
    </row>
    <row r="509" spans="1:14" x14ac:dyDescent="0.3">
      <c r="A509">
        <v>52289</v>
      </c>
      <c r="B509" t="s">
        <v>74</v>
      </c>
      <c r="C509" t="s">
        <v>75</v>
      </c>
      <c r="D509" s="1">
        <v>44941</v>
      </c>
      <c r="E509">
        <f>MONTH(tblOrders[[#This Row],[Order Date]])</f>
        <v>1</v>
      </c>
      <c r="F509" t="str">
        <f>TEXT(tblOrders[[#This Row],[Order Date]],"mm-mmm")</f>
        <v>01-Jan</v>
      </c>
      <c r="G509" t="str">
        <f>"Q"&amp;ROUNDUP(MONTH(tblOrders[[#This Row],[Order Date]])/3,0)</f>
        <v>Q1</v>
      </c>
      <c r="H509">
        <f>YEAR(tblOrders[[#This Row],[Order Date]])</f>
        <v>2023</v>
      </c>
      <c r="I509" t="s">
        <v>43</v>
      </c>
      <c r="J509" t="s">
        <v>44</v>
      </c>
      <c r="K509" t="s">
        <v>28</v>
      </c>
      <c r="L509" t="s">
        <v>19</v>
      </c>
      <c r="M509">
        <v>182</v>
      </c>
      <c r="N509">
        <v>102</v>
      </c>
    </row>
    <row r="510" spans="1:14" x14ac:dyDescent="0.3">
      <c r="A510">
        <v>52290</v>
      </c>
      <c r="B510" t="s">
        <v>64</v>
      </c>
      <c r="C510" t="s">
        <v>65</v>
      </c>
      <c r="D510" s="1">
        <v>44941</v>
      </c>
      <c r="E510">
        <f>MONTH(tblOrders[[#This Row],[Order Date]])</f>
        <v>1</v>
      </c>
      <c r="F510" t="str">
        <f>TEXT(tblOrders[[#This Row],[Order Date]],"mm-mmm")</f>
        <v>01-Jan</v>
      </c>
      <c r="G510" t="str">
        <f>"Q"&amp;ROUNDUP(MONTH(tblOrders[[#This Row],[Order Date]])/3,0)</f>
        <v>Q1</v>
      </c>
      <c r="H510">
        <f>YEAR(tblOrders[[#This Row],[Order Date]])</f>
        <v>2023</v>
      </c>
      <c r="I510" t="s">
        <v>35</v>
      </c>
      <c r="J510" t="s">
        <v>36</v>
      </c>
      <c r="K510" t="s">
        <v>45</v>
      </c>
      <c r="L510" t="s">
        <v>46</v>
      </c>
      <c r="M510">
        <v>50</v>
      </c>
      <c r="N510">
        <v>40</v>
      </c>
    </row>
    <row r="511" spans="1:14" x14ac:dyDescent="0.3">
      <c r="A511">
        <v>52291</v>
      </c>
      <c r="B511" t="s">
        <v>64</v>
      </c>
      <c r="C511" t="s">
        <v>65</v>
      </c>
      <c r="D511" s="1">
        <v>44943</v>
      </c>
      <c r="E511">
        <f>MONTH(tblOrders[[#This Row],[Order Date]])</f>
        <v>1</v>
      </c>
      <c r="F511" t="str">
        <f>TEXT(tblOrders[[#This Row],[Order Date]],"mm-mmm")</f>
        <v>01-Jan</v>
      </c>
      <c r="G511" t="str">
        <f>"Q"&amp;ROUNDUP(MONTH(tblOrders[[#This Row],[Order Date]])/3,0)</f>
        <v>Q1</v>
      </c>
      <c r="H511">
        <f>YEAR(tblOrders[[#This Row],[Order Date]])</f>
        <v>2023</v>
      </c>
      <c r="I511" t="s">
        <v>47</v>
      </c>
      <c r="J511" t="s">
        <v>48</v>
      </c>
      <c r="K511" t="s">
        <v>37</v>
      </c>
      <c r="L511" t="s">
        <v>19</v>
      </c>
      <c r="M511">
        <v>95</v>
      </c>
      <c r="N511">
        <v>83</v>
      </c>
    </row>
    <row r="512" spans="1:14" x14ac:dyDescent="0.3">
      <c r="A512">
        <v>52292</v>
      </c>
      <c r="B512" t="s">
        <v>14</v>
      </c>
      <c r="C512" t="s">
        <v>15</v>
      </c>
      <c r="D512" s="1">
        <v>44944</v>
      </c>
      <c r="E512">
        <f>MONTH(tblOrders[[#This Row],[Order Date]])</f>
        <v>1</v>
      </c>
      <c r="F512" t="str">
        <f>TEXT(tblOrders[[#This Row],[Order Date]],"mm-mmm")</f>
        <v>01-Jan</v>
      </c>
      <c r="G512" t="str">
        <f>"Q"&amp;ROUNDUP(MONTH(tblOrders[[#This Row],[Order Date]])/3,0)</f>
        <v>Q1</v>
      </c>
      <c r="H512">
        <f>YEAR(tblOrders[[#This Row],[Order Date]])</f>
        <v>2023</v>
      </c>
      <c r="I512" t="s">
        <v>43</v>
      </c>
      <c r="J512" t="s">
        <v>44</v>
      </c>
      <c r="K512" t="s">
        <v>28</v>
      </c>
      <c r="L512" t="s">
        <v>19</v>
      </c>
      <c r="M512">
        <v>41</v>
      </c>
      <c r="N512">
        <v>20</v>
      </c>
    </row>
    <row r="513" spans="1:14" x14ac:dyDescent="0.3">
      <c r="A513">
        <v>52293</v>
      </c>
      <c r="B513" t="s">
        <v>29</v>
      </c>
      <c r="C513" t="s">
        <v>77</v>
      </c>
      <c r="D513" s="1">
        <v>44944</v>
      </c>
      <c r="E513">
        <f>MONTH(tblOrders[[#This Row],[Order Date]])</f>
        <v>1</v>
      </c>
      <c r="F513" t="str">
        <f>TEXT(tblOrders[[#This Row],[Order Date]],"mm-mmm")</f>
        <v>01-Jan</v>
      </c>
      <c r="G513" t="str">
        <f>"Q"&amp;ROUNDUP(MONTH(tblOrders[[#This Row],[Order Date]])/3,0)</f>
        <v>Q1</v>
      </c>
      <c r="H513">
        <f>YEAR(tblOrders[[#This Row],[Order Date]])</f>
        <v>2023</v>
      </c>
      <c r="I513" t="s">
        <v>68</v>
      </c>
      <c r="J513" t="s">
        <v>69</v>
      </c>
      <c r="K513" t="s">
        <v>51</v>
      </c>
      <c r="L513" t="s">
        <v>46</v>
      </c>
      <c r="M513">
        <v>116</v>
      </c>
      <c r="N513">
        <v>116</v>
      </c>
    </row>
    <row r="514" spans="1:14" x14ac:dyDescent="0.3">
      <c r="A514">
        <v>52294</v>
      </c>
      <c r="B514" t="s">
        <v>49</v>
      </c>
      <c r="C514" t="s">
        <v>50</v>
      </c>
      <c r="D514" s="1">
        <v>44945</v>
      </c>
      <c r="E514">
        <f>MONTH(tblOrders[[#This Row],[Order Date]])</f>
        <v>1</v>
      </c>
      <c r="F514" t="str">
        <f>TEXT(tblOrders[[#This Row],[Order Date]],"mm-mmm")</f>
        <v>01-Jan</v>
      </c>
      <c r="G514" t="str">
        <f>"Q"&amp;ROUNDUP(MONTH(tblOrders[[#This Row],[Order Date]])/3,0)</f>
        <v>Q1</v>
      </c>
      <c r="H514">
        <f>YEAR(tblOrders[[#This Row],[Order Date]])</f>
        <v>2023</v>
      </c>
      <c r="I514" t="s">
        <v>68</v>
      </c>
      <c r="J514" t="s">
        <v>69</v>
      </c>
      <c r="K514" t="s">
        <v>45</v>
      </c>
      <c r="L514" t="s">
        <v>19</v>
      </c>
      <c r="M514">
        <v>60</v>
      </c>
      <c r="N514">
        <v>60</v>
      </c>
    </row>
    <row r="515" spans="1:14" x14ac:dyDescent="0.3">
      <c r="A515">
        <v>52295</v>
      </c>
      <c r="B515" t="s">
        <v>14</v>
      </c>
      <c r="C515" t="s">
        <v>15</v>
      </c>
      <c r="D515" s="1">
        <v>44946</v>
      </c>
      <c r="E515">
        <f>MONTH(tblOrders[[#This Row],[Order Date]])</f>
        <v>1</v>
      </c>
      <c r="F515" t="str">
        <f>TEXT(tblOrders[[#This Row],[Order Date]],"mm-mmm")</f>
        <v>01-Jan</v>
      </c>
      <c r="G515" t="str">
        <f>"Q"&amp;ROUNDUP(MONTH(tblOrders[[#This Row],[Order Date]])/3,0)</f>
        <v>Q1</v>
      </c>
      <c r="H515">
        <f>YEAR(tblOrders[[#This Row],[Order Date]])</f>
        <v>2023</v>
      </c>
      <c r="I515" t="s">
        <v>26</v>
      </c>
      <c r="J515" t="s">
        <v>27</v>
      </c>
      <c r="K515" t="s">
        <v>45</v>
      </c>
      <c r="L515" t="s">
        <v>19</v>
      </c>
      <c r="M515">
        <v>142</v>
      </c>
      <c r="N515">
        <v>142</v>
      </c>
    </row>
    <row r="516" spans="1:14" x14ac:dyDescent="0.3">
      <c r="A516">
        <v>52296</v>
      </c>
      <c r="B516" t="s">
        <v>29</v>
      </c>
      <c r="C516" t="s">
        <v>77</v>
      </c>
      <c r="D516" s="1">
        <v>44946</v>
      </c>
      <c r="E516">
        <f>MONTH(tblOrders[[#This Row],[Order Date]])</f>
        <v>1</v>
      </c>
      <c r="F516" t="str">
        <f>TEXT(tblOrders[[#This Row],[Order Date]],"mm-mmm")</f>
        <v>01-Jan</v>
      </c>
      <c r="G516" t="str">
        <f>"Q"&amp;ROUNDUP(MONTH(tblOrders[[#This Row],[Order Date]])/3,0)</f>
        <v>Q1</v>
      </c>
      <c r="H516">
        <f>YEAR(tblOrders[[#This Row],[Order Date]])</f>
        <v>2023</v>
      </c>
      <c r="I516" t="s">
        <v>62</v>
      </c>
      <c r="J516" t="s">
        <v>63</v>
      </c>
      <c r="K516" t="s">
        <v>54</v>
      </c>
      <c r="L516" t="s">
        <v>19</v>
      </c>
      <c r="M516">
        <v>68</v>
      </c>
      <c r="N516">
        <v>66</v>
      </c>
    </row>
    <row r="517" spans="1:14" x14ac:dyDescent="0.3">
      <c r="A517">
        <v>52297</v>
      </c>
      <c r="B517" t="s">
        <v>29</v>
      </c>
      <c r="C517" t="s">
        <v>30</v>
      </c>
      <c r="D517" s="1">
        <v>44947</v>
      </c>
      <c r="E517">
        <f>MONTH(tblOrders[[#This Row],[Order Date]])</f>
        <v>1</v>
      </c>
      <c r="F517" t="str">
        <f>TEXT(tblOrders[[#This Row],[Order Date]],"mm-mmm")</f>
        <v>01-Jan</v>
      </c>
      <c r="G517" t="str">
        <f>"Q"&amp;ROUNDUP(MONTH(tblOrders[[#This Row],[Order Date]])/3,0)</f>
        <v>Q1</v>
      </c>
      <c r="H517">
        <f>YEAR(tblOrders[[#This Row],[Order Date]])</f>
        <v>2023</v>
      </c>
      <c r="I517" t="s">
        <v>35</v>
      </c>
      <c r="J517" t="s">
        <v>36</v>
      </c>
      <c r="K517" t="s">
        <v>45</v>
      </c>
      <c r="L517" t="s">
        <v>40</v>
      </c>
      <c r="M517">
        <v>79</v>
      </c>
      <c r="N517">
        <v>79</v>
      </c>
    </row>
    <row r="518" spans="1:14" x14ac:dyDescent="0.3">
      <c r="A518">
        <v>52298</v>
      </c>
      <c r="B518" t="s">
        <v>64</v>
      </c>
      <c r="C518" t="s">
        <v>65</v>
      </c>
      <c r="D518" s="1">
        <v>44947</v>
      </c>
      <c r="E518">
        <f>MONTH(tblOrders[[#This Row],[Order Date]])</f>
        <v>1</v>
      </c>
      <c r="F518" t="str">
        <f>TEXT(tblOrders[[#This Row],[Order Date]],"mm-mmm")</f>
        <v>01-Jan</v>
      </c>
      <c r="G518" t="str">
        <f>"Q"&amp;ROUNDUP(MONTH(tblOrders[[#This Row],[Order Date]])/3,0)</f>
        <v>Q1</v>
      </c>
      <c r="H518">
        <f>YEAR(tblOrders[[#This Row],[Order Date]])</f>
        <v>2023</v>
      </c>
      <c r="I518" t="s">
        <v>35</v>
      </c>
      <c r="J518" t="s">
        <v>36</v>
      </c>
      <c r="K518" t="s">
        <v>54</v>
      </c>
      <c r="L518" t="s">
        <v>40</v>
      </c>
      <c r="M518">
        <v>73</v>
      </c>
      <c r="N518">
        <v>50</v>
      </c>
    </row>
    <row r="519" spans="1:14" x14ac:dyDescent="0.3">
      <c r="A519">
        <v>52299</v>
      </c>
      <c r="B519" t="s">
        <v>38</v>
      </c>
      <c r="C519" t="s">
        <v>39</v>
      </c>
      <c r="D519" s="1">
        <v>44947</v>
      </c>
      <c r="E519">
        <f>MONTH(tblOrders[[#This Row],[Order Date]])</f>
        <v>1</v>
      </c>
      <c r="F519" t="str">
        <f>TEXT(tblOrders[[#This Row],[Order Date]],"mm-mmm")</f>
        <v>01-Jan</v>
      </c>
      <c r="G519" t="str">
        <f>"Q"&amp;ROUNDUP(MONTH(tblOrders[[#This Row],[Order Date]])/3,0)</f>
        <v>Q1</v>
      </c>
      <c r="H519">
        <f>YEAR(tblOrders[[#This Row],[Order Date]])</f>
        <v>2023</v>
      </c>
      <c r="I519" t="s">
        <v>57</v>
      </c>
      <c r="J519" t="s">
        <v>58</v>
      </c>
      <c r="K519" t="s">
        <v>28</v>
      </c>
      <c r="L519" t="s">
        <v>19</v>
      </c>
      <c r="M519">
        <v>102</v>
      </c>
      <c r="N519">
        <v>58</v>
      </c>
    </row>
    <row r="520" spans="1:14" x14ac:dyDescent="0.3">
      <c r="A520">
        <v>52300</v>
      </c>
      <c r="B520" t="s">
        <v>33</v>
      </c>
      <c r="C520" t="s">
        <v>34</v>
      </c>
      <c r="D520" s="1">
        <v>44948</v>
      </c>
      <c r="E520">
        <f>MONTH(tblOrders[[#This Row],[Order Date]])</f>
        <v>1</v>
      </c>
      <c r="F520" t="str">
        <f>TEXT(tblOrders[[#This Row],[Order Date]],"mm-mmm")</f>
        <v>01-Jan</v>
      </c>
      <c r="G520" t="str">
        <f>"Q"&amp;ROUNDUP(MONTH(tblOrders[[#This Row],[Order Date]])/3,0)</f>
        <v>Q1</v>
      </c>
      <c r="H520">
        <f>YEAR(tblOrders[[#This Row],[Order Date]])</f>
        <v>2023</v>
      </c>
      <c r="I520" t="s">
        <v>31</v>
      </c>
      <c r="J520" t="s">
        <v>32</v>
      </c>
      <c r="K520" t="s">
        <v>51</v>
      </c>
      <c r="L520" t="s">
        <v>19</v>
      </c>
      <c r="M520">
        <v>33</v>
      </c>
      <c r="N520">
        <v>33</v>
      </c>
    </row>
    <row r="521" spans="1:14" x14ac:dyDescent="0.3">
      <c r="A521">
        <v>52301</v>
      </c>
      <c r="B521" t="s">
        <v>24</v>
      </c>
      <c r="C521" t="s">
        <v>25</v>
      </c>
      <c r="D521" s="1">
        <v>44949</v>
      </c>
      <c r="E521">
        <f>MONTH(tblOrders[[#This Row],[Order Date]])</f>
        <v>1</v>
      </c>
      <c r="F521" t="str">
        <f>TEXT(tblOrders[[#This Row],[Order Date]],"mm-mmm")</f>
        <v>01-Jan</v>
      </c>
      <c r="G521" t="str">
        <f>"Q"&amp;ROUNDUP(MONTH(tblOrders[[#This Row],[Order Date]])/3,0)</f>
        <v>Q1</v>
      </c>
      <c r="H521">
        <f>YEAR(tblOrders[[#This Row],[Order Date]])</f>
        <v>2023</v>
      </c>
      <c r="I521" t="s">
        <v>31</v>
      </c>
      <c r="J521" t="s">
        <v>32</v>
      </c>
      <c r="K521" t="s">
        <v>28</v>
      </c>
      <c r="L521" t="s">
        <v>19</v>
      </c>
      <c r="M521">
        <v>48</v>
      </c>
      <c r="N521">
        <v>28</v>
      </c>
    </row>
    <row r="522" spans="1:14" x14ac:dyDescent="0.3">
      <c r="A522">
        <v>52302</v>
      </c>
      <c r="B522" t="s">
        <v>64</v>
      </c>
      <c r="C522" t="s">
        <v>65</v>
      </c>
      <c r="D522" s="1">
        <v>44950</v>
      </c>
      <c r="E522">
        <f>MONTH(tblOrders[[#This Row],[Order Date]])</f>
        <v>1</v>
      </c>
      <c r="F522" t="str">
        <f>TEXT(tblOrders[[#This Row],[Order Date]],"mm-mmm")</f>
        <v>01-Jan</v>
      </c>
      <c r="G522" t="str">
        <f>"Q"&amp;ROUNDUP(MONTH(tblOrders[[#This Row],[Order Date]])/3,0)</f>
        <v>Q1</v>
      </c>
      <c r="H522">
        <f>YEAR(tblOrders[[#This Row],[Order Date]])</f>
        <v>2023</v>
      </c>
      <c r="I522" t="s">
        <v>35</v>
      </c>
      <c r="J522" t="s">
        <v>36</v>
      </c>
      <c r="K522" t="s">
        <v>51</v>
      </c>
      <c r="L522" t="s">
        <v>46</v>
      </c>
      <c r="M522">
        <v>103</v>
      </c>
      <c r="N522">
        <v>73</v>
      </c>
    </row>
    <row r="523" spans="1:14" x14ac:dyDescent="0.3">
      <c r="A523">
        <v>52303</v>
      </c>
      <c r="B523" t="s">
        <v>55</v>
      </c>
      <c r="C523" t="s">
        <v>56</v>
      </c>
      <c r="D523" s="1">
        <v>44950</v>
      </c>
      <c r="E523">
        <f>MONTH(tblOrders[[#This Row],[Order Date]])</f>
        <v>1</v>
      </c>
      <c r="F523" t="str">
        <f>TEXT(tblOrders[[#This Row],[Order Date]],"mm-mmm")</f>
        <v>01-Jan</v>
      </c>
      <c r="G523" t="str">
        <f>"Q"&amp;ROUNDUP(MONTH(tblOrders[[#This Row],[Order Date]])/3,0)</f>
        <v>Q1</v>
      </c>
      <c r="H523">
        <f>YEAR(tblOrders[[#This Row],[Order Date]])</f>
        <v>2023</v>
      </c>
      <c r="I523" t="s">
        <v>66</v>
      </c>
      <c r="J523" t="s">
        <v>67</v>
      </c>
      <c r="K523" t="s">
        <v>51</v>
      </c>
      <c r="L523" t="s">
        <v>19</v>
      </c>
      <c r="M523">
        <v>136</v>
      </c>
      <c r="N523">
        <v>116</v>
      </c>
    </row>
    <row r="524" spans="1:14" x14ac:dyDescent="0.3">
      <c r="A524">
        <v>52304</v>
      </c>
      <c r="B524" t="s">
        <v>41</v>
      </c>
      <c r="C524" t="s">
        <v>42</v>
      </c>
      <c r="D524" s="1">
        <v>44950</v>
      </c>
      <c r="E524">
        <f>MONTH(tblOrders[[#This Row],[Order Date]])</f>
        <v>1</v>
      </c>
      <c r="F524" t="str">
        <f>TEXT(tblOrders[[#This Row],[Order Date]],"mm-mmm")</f>
        <v>01-Jan</v>
      </c>
      <c r="G524" t="str">
        <f>"Q"&amp;ROUNDUP(MONTH(tblOrders[[#This Row],[Order Date]])/3,0)</f>
        <v>Q1</v>
      </c>
      <c r="H524">
        <f>YEAR(tblOrders[[#This Row],[Order Date]])</f>
        <v>2023</v>
      </c>
      <c r="I524" t="s">
        <v>35</v>
      </c>
      <c r="J524" t="s">
        <v>36</v>
      </c>
      <c r="K524" t="s">
        <v>18</v>
      </c>
      <c r="L524" t="s">
        <v>19</v>
      </c>
      <c r="M524">
        <v>85</v>
      </c>
      <c r="N524">
        <v>59</v>
      </c>
    </row>
    <row r="525" spans="1:14" x14ac:dyDescent="0.3">
      <c r="A525">
        <v>52305</v>
      </c>
      <c r="B525" t="s">
        <v>33</v>
      </c>
      <c r="C525" t="s">
        <v>34</v>
      </c>
      <c r="D525" s="1">
        <v>44950</v>
      </c>
      <c r="E525">
        <f>MONTH(tblOrders[[#This Row],[Order Date]])</f>
        <v>1</v>
      </c>
      <c r="F525" t="str">
        <f>TEXT(tblOrders[[#This Row],[Order Date]],"mm-mmm")</f>
        <v>01-Jan</v>
      </c>
      <c r="G525" t="str">
        <f>"Q"&amp;ROUNDUP(MONTH(tblOrders[[#This Row],[Order Date]])/3,0)</f>
        <v>Q1</v>
      </c>
      <c r="H525">
        <f>YEAR(tblOrders[[#This Row],[Order Date]])</f>
        <v>2023</v>
      </c>
      <c r="I525" t="s">
        <v>57</v>
      </c>
      <c r="J525" t="s">
        <v>58</v>
      </c>
      <c r="K525" t="s">
        <v>37</v>
      </c>
      <c r="L525" t="s">
        <v>46</v>
      </c>
      <c r="M525">
        <v>37</v>
      </c>
      <c r="N525">
        <v>37</v>
      </c>
    </row>
    <row r="526" spans="1:14" x14ac:dyDescent="0.3">
      <c r="A526">
        <v>52306</v>
      </c>
      <c r="B526" t="s">
        <v>64</v>
      </c>
      <c r="C526" t="s">
        <v>65</v>
      </c>
      <c r="D526" s="1">
        <v>44951</v>
      </c>
      <c r="E526">
        <f>MONTH(tblOrders[[#This Row],[Order Date]])</f>
        <v>1</v>
      </c>
      <c r="F526" t="str">
        <f>TEXT(tblOrders[[#This Row],[Order Date]],"mm-mmm")</f>
        <v>01-Jan</v>
      </c>
      <c r="G526" t="str">
        <f>"Q"&amp;ROUNDUP(MONTH(tblOrders[[#This Row],[Order Date]])/3,0)</f>
        <v>Q1</v>
      </c>
      <c r="H526">
        <f>YEAR(tblOrders[[#This Row],[Order Date]])</f>
        <v>2023</v>
      </c>
      <c r="I526" t="s">
        <v>31</v>
      </c>
      <c r="J526" t="s">
        <v>32</v>
      </c>
      <c r="K526" t="s">
        <v>28</v>
      </c>
      <c r="L526" t="s">
        <v>46</v>
      </c>
      <c r="M526">
        <v>37</v>
      </c>
      <c r="N526">
        <v>22</v>
      </c>
    </row>
    <row r="527" spans="1:14" x14ac:dyDescent="0.3">
      <c r="A527">
        <v>52307</v>
      </c>
      <c r="B527" t="s">
        <v>55</v>
      </c>
      <c r="C527" t="s">
        <v>56</v>
      </c>
      <c r="D527" s="1">
        <v>44951</v>
      </c>
      <c r="E527">
        <f>MONTH(tblOrders[[#This Row],[Order Date]])</f>
        <v>1</v>
      </c>
      <c r="F527" t="str">
        <f>TEXT(tblOrders[[#This Row],[Order Date]],"mm-mmm")</f>
        <v>01-Jan</v>
      </c>
      <c r="G527" t="str">
        <f>"Q"&amp;ROUNDUP(MONTH(tblOrders[[#This Row],[Order Date]])/3,0)</f>
        <v>Q1</v>
      </c>
      <c r="H527">
        <f>YEAR(tblOrders[[#This Row],[Order Date]])</f>
        <v>2023</v>
      </c>
      <c r="I527" t="s">
        <v>57</v>
      </c>
      <c r="J527" t="s">
        <v>58</v>
      </c>
      <c r="K527" t="s">
        <v>28</v>
      </c>
      <c r="L527" t="s">
        <v>19</v>
      </c>
      <c r="M527">
        <v>60</v>
      </c>
      <c r="N527">
        <v>24</v>
      </c>
    </row>
    <row r="528" spans="1:14" x14ac:dyDescent="0.3">
      <c r="A528">
        <v>52308</v>
      </c>
      <c r="B528" t="s">
        <v>72</v>
      </c>
      <c r="C528" t="s">
        <v>73</v>
      </c>
      <c r="D528" s="1">
        <v>44952</v>
      </c>
      <c r="E528">
        <f>MONTH(tblOrders[[#This Row],[Order Date]])</f>
        <v>1</v>
      </c>
      <c r="F528" t="str">
        <f>TEXT(tblOrders[[#This Row],[Order Date]],"mm-mmm")</f>
        <v>01-Jan</v>
      </c>
      <c r="G528" t="str">
        <f>"Q"&amp;ROUNDUP(MONTH(tblOrders[[#This Row],[Order Date]])/3,0)</f>
        <v>Q1</v>
      </c>
      <c r="H528">
        <f>YEAR(tblOrders[[#This Row],[Order Date]])</f>
        <v>2023</v>
      </c>
      <c r="I528" t="s">
        <v>47</v>
      </c>
      <c r="J528" t="s">
        <v>48</v>
      </c>
      <c r="K528" t="s">
        <v>54</v>
      </c>
      <c r="L528" t="s">
        <v>46</v>
      </c>
      <c r="M528">
        <v>82</v>
      </c>
      <c r="N528">
        <v>78</v>
      </c>
    </row>
    <row r="529" spans="1:14" x14ac:dyDescent="0.3">
      <c r="A529">
        <v>52309</v>
      </c>
      <c r="B529" t="s">
        <v>29</v>
      </c>
      <c r="C529" t="s">
        <v>30</v>
      </c>
      <c r="D529" s="1">
        <v>44953</v>
      </c>
      <c r="E529">
        <f>MONTH(tblOrders[[#This Row],[Order Date]])</f>
        <v>1</v>
      </c>
      <c r="F529" t="str">
        <f>TEXT(tblOrders[[#This Row],[Order Date]],"mm-mmm")</f>
        <v>01-Jan</v>
      </c>
      <c r="G529" t="str">
        <f>"Q"&amp;ROUNDUP(MONTH(tblOrders[[#This Row],[Order Date]])/3,0)</f>
        <v>Q1</v>
      </c>
      <c r="H529">
        <f>YEAR(tblOrders[[#This Row],[Order Date]])</f>
        <v>2023</v>
      </c>
      <c r="I529" t="s">
        <v>47</v>
      </c>
      <c r="J529" t="s">
        <v>48</v>
      </c>
      <c r="K529" t="s">
        <v>18</v>
      </c>
      <c r="L529" t="s">
        <v>19</v>
      </c>
      <c r="M529">
        <v>80</v>
      </c>
      <c r="N529">
        <v>78</v>
      </c>
    </row>
    <row r="530" spans="1:14" x14ac:dyDescent="0.3">
      <c r="A530">
        <v>52310</v>
      </c>
      <c r="B530" t="s">
        <v>14</v>
      </c>
      <c r="C530" t="s">
        <v>15</v>
      </c>
      <c r="D530" s="1">
        <v>44953</v>
      </c>
      <c r="E530">
        <f>MONTH(tblOrders[[#This Row],[Order Date]])</f>
        <v>1</v>
      </c>
      <c r="F530" t="str">
        <f>TEXT(tblOrders[[#This Row],[Order Date]],"mm-mmm")</f>
        <v>01-Jan</v>
      </c>
      <c r="G530" t="str">
        <f>"Q"&amp;ROUNDUP(MONTH(tblOrders[[#This Row],[Order Date]])/3,0)</f>
        <v>Q1</v>
      </c>
      <c r="H530">
        <f>YEAR(tblOrders[[#This Row],[Order Date]])</f>
        <v>2023</v>
      </c>
      <c r="I530" t="s">
        <v>26</v>
      </c>
      <c r="J530" t="s">
        <v>27</v>
      </c>
      <c r="K530" t="s">
        <v>45</v>
      </c>
      <c r="L530" t="s">
        <v>46</v>
      </c>
      <c r="M530">
        <v>22</v>
      </c>
      <c r="N530">
        <v>22</v>
      </c>
    </row>
    <row r="531" spans="1:14" x14ac:dyDescent="0.3">
      <c r="A531">
        <v>52311</v>
      </c>
      <c r="B531" t="s">
        <v>70</v>
      </c>
      <c r="C531" t="s">
        <v>76</v>
      </c>
      <c r="D531" s="1">
        <v>44954</v>
      </c>
      <c r="E531">
        <f>MONTH(tblOrders[[#This Row],[Order Date]])</f>
        <v>1</v>
      </c>
      <c r="F531" t="str">
        <f>TEXT(tblOrders[[#This Row],[Order Date]],"mm-mmm")</f>
        <v>01-Jan</v>
      </c>
      <c r="G531" t="str">
        <f>"Q"&amp;ROUNDUP(MONTH(tblOrders[[#This Row],[Order Date]])/3,0)</f>
        <v>Q1</v>
      </c>
      <c r="H531">
        <f>YEAR(tblOrders[[#This Row],[Order Date]])</f>
        <v>2023</v>
      </c>
      <c r="I531" t="s">
        <v>68</v>
      </c>
      <c r="J531" t="s">
        <v>69</v>
      </c>
      <c r="K531" t="s">
        <v>37</v>
      </c>
      <c r="L531" t="s">
        <v>19</v>
      </c>
      <c r="M531">
        <v>23</v>
      </c>
      <c r="N531">
        <v>23</v>
      </c>
    </row>
    <row r="532" spans="1:14" x14ac:dyDescent="0.3">
      <c r="A532">
        <v>52312</v>
      </c>
      <c r="B532" t="s">
        <v>33</v>
      </c>
      <c r="C532" t="s">
        <v>34</v>
      </c>
      <c r="D532" s="1">
        <v>44955</v>
      </c>
      <c r="E532">
        <f>MONTH(tblOrders[[#This Row],[Order Date]])</f>
        <v>1</v>
      </c>
      <c r="F532" t="str">
        <f>TEXT(tblOrders[[#This Row],[Order Date]],"mm-mmm")</f>
        <v>01-Jan</v>
      </c>
      <c r="G532" t="str">
        <f>"Q"&amp;ROUNDUP(MONTH(tblOrders[[#This Row],[Order Date]])/3,0)</f>
        <v>Q1</v>
      </c>
      <c r="H532">
        <f>YEAR(tblOrders[[#This Row],[Order Date]])</f>
        <v>2023</v>
      </c>
      <c r="I532" t="s">
        <v>68</v>
      </c>
      <c r="J532" t="s">
        <v>69</v>
      </c>
      <c r="K532" t="s">
        <v>18</v>
      </c>
      <c r="L532" t="s">
        <v>19</v>
      </c>
      <c r="M532">
        <v>38</v>
      </c>
      <c r="N532">
        <v>38</v>
      </c>
    </row>
    <row r="533" spans="1:14" x14ac:dyDescent="0.3">
      <c r="A533">
        <v>52313</v>
      </c>
      <c r="B533" t="s">
        <v>14</v>
      </c>
      <c r="C533" t="s">
        <v>15</v>
      </c>
      <c r="D533" s="1">
        <v>44956</v>
      </c>
      <c r="E533">
        <f>MONTH(tblOrders[[#This Row],[Order Date]])</f>
        <v>1</v>
      </c>
      <c r="F533" t="str">
        <f>TEXT(tblOrders[[#This Row],[Order Date]],"mm-mmm")</f>
        <v>01-Jan</v>
      </c>
      <c r="G533" t="str">
        <f>"Q"&amp;ROUNDUP(MONTH(tblOrders[[#This Row],[Order Date]])/3,0)</f>
        <v>Q1</v>
      </c>
      <c r="H533">
        <f>YEAR(tblOrders[[#This Row],[Order Date]])</f>
        <v>2023</v>
      </c>
      <c r="I533" t="s">
        <v>57</v>
      </c>
      <c r="J533" t="s">
        <v>58</v>
      </c>
      <c r="K533" t="s">
        <v>54</v>
      </c>
      <c r="L533" t="s">
        <v>19</v>
      </c>
      <c r="M533">
        <v>62</v>
      </c>
      <c r="N533">
        <v>42</v>
      </c>
    </row>
    <row r="534" spans="1:14" x14ac:dyDescent="0.3">
      <c r="A534">
        <v>52314</v>
      </c>
      <c r="B534" t="s">
        <v>55</v>
      </c>
      <c r="C534" t="s">
        <v>56</v>
      </c>
      <c r="D534" s="1">
        <v>44957</v>
      </c>
      <c r="E534">
        <f>MONTH(tblOrders[[#This Row],[Order Date]])</f>
        <v>1</v>
      </c>
      <c r="F534" t="str">
        <f>TEXT(tblOrders[[#This Row],[Order Date]],"mm-mmm")</f>
        <v>01-Jan</v>
      </c>
      <c r="G534" t="str">
        <f>"Q"&amp;ROUNDUP(MONTH(tblOrders[[#This Row],[Order Date]])/3,0)</f>
        <v>Q1</v>
      </c>
      <c r="H534">
        <f>YEAR(tblOrders[[#This Row],[Order Date]])</f>
        <v>2023</v>
      </c>
      <c r="I534" t="s">
        <v>43</v>
      </c>
      <c r="J534" t="s">
        <v>44</v>
      </c>
      <c r="K534" t="s">
        <v>54</v>
      </c>
      <c r="L534" t="s">
        <v>19</v>
      </c>
      <c r="M534">
        <v>40</v>
      </c>
      <c r="N534">
        <v>28</v>
      </c>
    </row>
    <row r="535" spans="1:14" x14ac:dyDescent="0.3">
      <c r="A535">
        <v>52315</v>
      </c>
      <c r="B535" t="s">
        <v>20</v>
      </c>
      <c r="C535" t="s">
        <v>21</v>
      </c>
      <c r="D535" s="1">
        <v>44957</v>
      </c>
      <c r="E535">
        <f>MONTH(tblOrders[[#This Row],[Order Date]])</f>
        <v>1</v>
      </c>
      <c r="F535" t="str">
        <f>TEXT(tblOrders[[#This Row],[Order Date]],"mm-mmm")</f>
        <v>01-Jan</v>
      </c>
      <c r="G535" t="str">
        <f>"Q"&amp;ROUNDUP(MONTH(tblOrders[[#This Row],[Order Date]])/3,0)</f>
        <v>Q1</v>
      </c>
      <c r="H535">
        <f>YEAR(tblOrders[[#This Row],[Order Date]])</f>
        <v>2023</v>
      </c>
      <c r="I535" t="s">
        <v>62</v>
      </c>
      <c r="J535" t="s">
        <v>63</v>
      </c>
      <c r="K535" t="s">
        <v>45</v>
      </c>
      <c r="L535" t="s">
        <v>46</v>
      </c>
      <c r="M535">
        <v>22</v>
      </c>
      <c r="N535">
        <v>15</v>
      </c>
    </row>
    <row r="536" spans="1:14" x14ac:dyDescent="0.3">
      <c r="A536">
        <v>52316</v>
      </c>
      <c r="B536" t="s">
        <v>59</v>
      </c>
      <c r="C536" t="s">
        <v>60</v>
      </c>
      <c r="D536" s="1">
        <v>44958</v>
      </c>
      <c r="E536">
        <f>MONTH(tblOrders[[#This Row],[Order Date]])</f>
        <v>2</v>
      </c>
      <c r="F536" t="str">
        <f>TEXT(tblOrders[[#This Row],[Order Date]],"mm-mmm")</f>
        <v>02-Feb</v>
      </c>
      <c r="G536" t="str">
        <f>"Q"&amp;ROUNDUP(MONTH(tblOrders[[#This Row],[Order Date]])/3,0)</f>
        <v>Q1</v>
      </c>
      <c r="H536">
        <f>YEAR(tblOrders[[#This Row],[Order Date]])</f>
        <v>2023</v>
      </c>
      <c r="I536" t="s">
        <v>26</v>
      </c>
      <c r="J536" t="s">
        <v>27</v>
      </c>
      <c r="K536" t="s">
        <v>45</v>
      </c>
      <c r="L536" t="s">
        <v>19</v>
      </c>
      <c r="M536">
        <v>145</v>
      </c>
      <c r="N536">
        <v>145</v>
      </c>
    </row>
    <row r="537" spans="1:14" x14ac:dyDescent="0.3">
      <c r="A537">
        <v>52317</v>
      </c>
      <c r="B537" t="s">
        <v>33</v>
      </c>
      <c r="C537" t="s">
        <v>34</v>
      </c>
      <c r="D537" s="1">
        <v>44958</v>
      </c>
      <c r="E537">
        <f>MONTH(tblOrders[[#This Row],[Order Date]])</f>
        <v>2</v>
      </c>
      <c r="F537" t="str">
        <f>TEXT(tblOrders[[#This Row],[Order Date]],"mm-mmm")</f>
        <v>02-Feb</v>
      </c>
      <c r="G537" t="str">
        <f>"Q"&amp;ROUNDUP(MONTH(tblOrders[[#This Row],[Order Date]])/3,0)</f>
        <v>Q1</v>
      </c>
      <c r="H537">
        <f>YEAR(tblOrders[[#This Row],[Order Date]])</f>
        <v>2023</v>
      </c>
      <c r="I537" t="s">
        <v>43</v>
      </c>
      <c r="J537" t="s">
        <v>44</v>
      </c>
      <c r="K537" t="s">
        <v>45</v>
      </c>
      <c r="L537" t="s">
        <v>19</v>
      </c>
      <c r="M537">
        <v>140</v>
      </c>
      <c r="N537">
        <v>97</v>
      </c>
    </row>
    <row r="538" spans="1:14" x14ac:dyDescent="0.3">
      <c r="A538">
        <v>52318</v>
      </c>
      <c r="B538" t="s">
        <v>52</v>
      </c>
      <c r="C538" t="s">
        <v>53</v>
      </c>
      <c r="D538" s="1">
        <v>44959</v>
      </c>
      <c r="E538">
        <f>MONTH(tblOrders[[#This Row],[Order Date]])</f>
        <v>2</v>
      </c>
      <c r="F538" t="str">
        <f>TEXT(tblOrders[[#This Row],[Order Date]],"mm-mmm")</f>
        <v>02-Feb</v>
      </c>
      <c r="G538" t="str">
        <f>"Q"&amp;ROUNDUP(MONTH(tblOrders[[#This Row],[Order Date]])/3,0)</f>
        <v>Q1</v>
      </c>
      <c r="H538">
        <f>YEAR(tblOrders[[#This Row],[Order Date]])</f>
        <v>2023</v>
      </c>
      <c r="I538" t="s">
        <v>22</v>
      </c>
      <c r="J538" t="s">
        <v>23</v>
      </c>
      <c r="K538" t="s">
        <v>37</v>
      </c>
      <c r="L538" t="s">
        <v>19</v>
      </c>
      <c r="M538">
        <v>28</v>
      </c>
      <c r="N538">
        <v>21</v>
      </c>
    </row>
    <row r="539" spans="1:14" x14ac:dyDescent="0.3">
      <c r="A539">
        <v>52319</v>
      </c>
      <c r="B539" t="s">
        <v>49</v>
      </c>
      <c r="C539" t="s">
        <v>50</v>
      </c>
      <c r="D539" s="1">
        <v>44959</v>
      </c>
      <c r="E539">
        <f>MONTH(tblOrders[[#This Row],[Order Date]])</f>
        <v>2</v>
      </c>
      <c r="F539" t="str">
        <f>TEXT(tblOrders[[#This Row],[Order Date]],"mm-mmm")</f>
        <v>02-Feb</v>
      </c>
      <c r="G539" t="str">
        <f>"Q"&amp;ROUNDUP(MONTH(tblOrders[[#This Row],[Order Date]])/3,0)</f>
        <v>Q1</v>
      </c>
      <c r="H539">
        <f>YEAR(tblOrders[[#This Row],[Order Date]])</f>
        <v>2023</v>
      </c>
      <c r="I539" t="s">
        <v>22</v>
      </c>
      <c r="J539" t="s">
        <v>23</v>
      </c>
      <c r="K539" t="s">
        <v>54</v>
      </c>
      <c r="L539" t="s">
        <v>19</v>
      </c>
      <c r="M539">
        <v>147</v>
      </c>
      <c r="N539">
        <v>106</v>
      </c>
    </row>
    <row r="540" spans="1:14" x14ac:dyDescent="0.3">
      <c r="A540">
        <v>52320</v>
      </c>
      <c r="B540" t="s">
        <v>20</v>
      </c>
      <c r="C540" t="s">
        <v>21</v>
      </c>
      <c r="D540" s="1">
        <v>44961</v>
      </c>
      <c r="E540">
        <f>MONTH(tblOrders[[#This Row],[Order Date]])</f>
        <v>2</v>
      </c>
      <c r="F540" t="str">
        <f>TEXT(tblOrders[[#This Row],[Order Date]],"mm-mmm")</f>
        <v>02-Feb</v>
      </c>
      <c r="G540" t="str">
        <f>"Q"&amp;ROUNDUP(MONTH(tblOrders[[#This Row],[Order Date]])/3,0)</f>
        <v>Q1</v>
      </c>
      <c r="H540">
        <f>YEAR(tblOrders[[#This Row],[Order Date]])</f>
        <v>2023</v>
      </c>
      <c r="I540" t="s">
        <v>57</v>
      </c>
      <c r="J540" t="s">
        <v>58</v>
      </c>
      <c r="K540" t="s">
        <v>51</v>
      </c>
      <c r="L540" t="s">
        <v>19</v>
      </c>
      <c r="M540">
        <v>87</v>
      </c>
      <c r="N540">
        <v>72</v>
      </c>
    </row>
    <row r="541" spans="1:14" x14ac:dyDescent="0.3">
      <c r="A541">
        <v>52321</v>
      </c>
      <c r="B541" t="s">
        <v>74</v>
      </c>
      <c r="C541" t="s">
        <v>75</v>
      </c>
      <c r="D541" s="1">
        <v>44961</v>
      </c>
      <c r="E541">
        <f>MONTH(tblOrders[[#This Row],[Order Date]])</f>
        <v>2</v>
      </c>
      <c r="F541" t="str">
        <f>TEXT(tblOrders[[#This Row],[Order Date]],"mm-mmm")</f>
        <v>02-Feb</v>
      </c>
      <c r="G541" t="str">
        <f>"Q"&amp;ROUNDUP(MONTH(tblOrders[[#This Row],[Order Date]])/3,0)</f>
        <v>Q1</v>
      </c>
      <c r="H541">
        <f>YEAR(tblOrders[[#This Row],[Order Date]])</f>
        <v>2023</v>
      </c>
      <c r="I541" t="s">
        <v>57</v>
      </c>
      <c r="J541" t="s">
        <v>58</v>
      </c>
      <c r="K541" t="s">
        <v>18</v>
      </c>
      <c r="L541" t="s">
        <v>19</v>
      </c>
      <c r="M541">
        <v>64</v>
      </c>
      <c r="N541">
        <v>57</v>
      </c>
    </row>
    <row r="542" spans="1:14" x14ac:dyDescent="0.3">
      <c r="A542">
        <v>52322</v>
      </c>
      <c r="B542" t="s">
        <v>52</v>
      </c>
      <c r="C542" t="s">
        <v>53</v>
      </c>
      <c r="D542" s="1">
        <v>44962</v>
      </c>
      <c r="E542">
        <f>MONTH(tblOrders[[#This Row],[Order Date]])</f>
        <v>2</v>
      </c>
      <c r="F542" t="str">
        <f>TEXT(tblOrders[[#This Row],[Order Date]],"mm-mmm")</f>
        <v>02-Feb</v>
      </c>
      <c r="G542" t="str">
        <f>"Q"&amp;ROUNDUP(MONTH(tblOrders[[#This Row],[Order Date]])/3,0)</f>
        <v>Q1</v>
      </c>
      <c r="H542">
        <f>YEAR(tblOrders[[#This Row],[Order Date]])</f>
        <v>2023</v>
      </c>
      <c r="I542" t="s">
        <v>31</v>
      </c>
      <c r="J542" t="s">
        <v>32</v>
      </c>
      <c r="K542" t="s">
        <v>45</v>
      </c>
      <c r="L542" t="s">
        <v>46</v>
      </c>
      <c r="M542">
        <v>85</v>
      </c>
      <c r="N542">
        <v>85</v>
      </c>
    </row>
    <row r="543" spans="1:14" x14ac:dyDescent="0.3">
      <c r="A543">
        <v>52323</v>
      </c>
      <c r="B543" t="s">
        <v>70</v>
      </c>
      <c r="C543" t="s">
        <v>76</v>
      </c>
      <c r="D543" s="1">
        <v>44962</v>
      </c>
      <c r="E543">
        <f>MONTH(tblOrders[[#This Row],[Order Date]])</f>
        <v>2</v>
      </c>
      <c r="F543" t="str">
        <f>TEXT(tblOrders[[#This Row],[Order Date]],"mm-mmm")</f>
        <v>02-Feb</v>
      </c>
      <c r="G543" t="str">
        <f>"Q"&amp;ROUNDUP(MONTH(tblOrders[[#This Row],[Order Date]])/3,0)</f>
        <v>Q1</v>
      </c>
      <c r="H543">
        <f>YEAR(tblOrders[[#This Row],[Order Date]])</f>
        <v>2023</v>
      </c>
      <c r="I543" t="s">
        <v>57</v>
      </c>
      <c r="J543" t="s">
        <v>58</v>
      </c>
      <c r="K543" t="s">
        <v>37</v>
      </c>
      <c r="L543" t="s">
        <v>19</v>
      </c>
      <c r="M543">
        <v>42</v>
      </c>
      <c r="N543">
        <v>37</v>
      </c>
    </row>
    <row r="544" spans="1:14" x14ac:dyDescent="0.3">
      <c r="A544">
        <v>52324</v>
      </c>
      <c r="B544" t="s">
        <v>29</v>
      </c>
      <c r="C544" t="s">
        <v>77</v>
      </c>
      <c r="D544" s="1">
        <v>44962</v>
      </c>
      <c r="E544">
        <f>MONTH(tblOrders[[#This Row],[Order Date]])</f>
        <v>2</v>
      </c>
      <c r="F544" t="str">
        <f>TEXT(tblOrders[[#This Row],[Order Date]],"mm-mmm")</f>
        <v>02-Feb</v>
      </c>
      <c r="G544" t="str">
        <f>"Q"&amp;ROUNDUP(MONTH(tblOrders[[#This Row],[Order Date]])/3,0)</f>
        <v>Q1</v>
      </c>
      <c r="H544">
        <f>YEAR(tblOrders[[#This Row],[Order Date]])</f>
        <v>2023</v>
      </c>
      <c r="I544" t="s">
        <v>35</v>
      </c>
      <c r="J544" t="s">
        <v>36</v>
      </c>
      <c r="K544" t="s">
        <v>51</v>
      </c>
      <c r="L544" t="s">
        <v>19</v>
      </c>
      <c r="M544">
        <v>26</v>
      </c>
      <c r="N544">
        <v>24</v>
      </c>
    </row>
    <row r="545" spans="1:14" x14ac:dyDescent="0.3">
      <c r="A545">
        <v>52325</v>
      </c>
      <c r="B545" t="s">
        <v>74</v>
      </c>
      <c r="C545" t="s">
        <v>75</v>
      </c>
      <c r="D545" s="1">
        <v>44962</v>
      </c>
      <c r="E545">
        <f>MONTH(tblOrders[[#This Row],[Order Date]])</f>
        <v>2</v>
      </c>
      <c r="F545" t="str">
        <f>TEXT(tblOrders[[#This Row],[Order Date]],"mm-mmm")</f>
        <v>02-Feb</v>
      </c>
      <c r="G545" t="str">
        <f>"Q"&amp;ROUNDUP(MONTH(tblOrders[[#This Row],[Order Date]])/3,0)</f>
        <v>Q1</v>
      </c>
      <c r="H545">
        <f>YEAR(tblOrders[[#This Row],[Order Date]])</f>
        <v>2023</v>
      </c>
      <c r="I545" t="s">
        <v>16</v>
      </c>
      <c r="J545" t="s">
        <v>17</v>
      </c>
      <c r="K545" t="s">
        <v>54</v>
      </c>
      <c r="L545" t="s">
        <v>46</v>
      </c>
      <c r="M545">
        <v>92</v>
      </c>
      <c r="N545">
        <v>92</v>
      </c>
    </row>
    <row r="546" spans="1:14" x14ac:dyDescent="0.3">
      <c r="A546">
        <v>52326</v>
      </c>
      <c r="B546" t="s">
        <v>72</v>
      </c>
      <c r="C546" t="s">
        <v>73</v>
      </c>
      <c r="D546" s="1">
        <v>44962</v>
      </c>
      <c r="E546">
        <f>MONTH(tblOrders[[#This Row],[Order Date]])</f>
        <v>2</v>
      </c>
      <c r="F546" t="str">
        <f>TEXT(tblOrders[[#This Row],[Order Date]],"mm-mmm")</f>
        <v>02-Feb</v>
      </c>
      <c r="G546" t="str">
        <f>"Q"&amp;ROUNDUP(MONTH(tblOrders[[#This Row],[Order Date]])/3,0)</f>
        <v>Q1</v>
      </c>
      <c r="H546">
        <f>YEAR(tblOrders[[#This Row],[Order Date]])</f>
        <v>2023</v>
      </c>
      <c r="I546" t="s">
        <v>68</v>
      </c>
      <c r="J546" t="s">
        <v>69</v>
      </c>
      <c r="K546" t="s">
        <v>18</v>
      </c>
      <c r="L546" t="s">
        <v>19</v>
      </c>
      <c r="M546">
        <v>136</v>
      </c>
      <c r="N546">
        <v>136</v>
      </c>
    </row>
    <row r="547" spans="1:14" x14ac:dyDescent="0.3">
      <c r="A547">
        <v>52327</v>
      </c>
      <c r="B547" t="s">
        <v>41</v>
      </c>
      <c r="C547" t="s">
        <v>42</v>
      </c>
      <c r="D547" s="1">
        <v>44962</v>
      </c>
      <c r="E547">
        <f>MONTH(tblOrders[[#This Row],[Order Date]])</f>
        <v>2</v>
      </c>
      <c r="F547" t="str">
        <f>TEXT(tblOrders[[#This Row],[Order Date]],"mm-mmm")</f>
        <v>02-Feb</v>
      </c>
      <c r="G547" t="str">
        <f>"Q"&amp;ROUNDUP(MONTH(tblOrders[[#This Row],[Order Date]])/3,0)</f>
        <v>Q1</v>
      </c>
      <c r="H547">
        <f>YEAR(tblOrders[[#This Row],[Order Date]])</f>
        <v>2023</v>
      </c>
      <c r="I547" t="s">
        <v>68</v>
      </c>
      <c r="J547" t="s">
        <v>69</v>
      </c>
      <c r="K547" t="s">
        <v>45</v>
      </c>
      <c r="L547" t="s">
        <v>19</v>
      </c>
      <c r="M547">
        <v>91</v>
      </c>
      <c r="N547">
        <v>91</v>
      </c>
    </row>
    <row r="548" spans="1:14" x14ac:dyDescent="0.3">
      <c r="A548">
        <v>52328</v>
      </c>
      <c r="B548" t="s">
        <v>52</v>
      </c>
      <c r="C548" t="s">
        <v>53</v>
      </c>
      <c r="D548" s="1">
        <v>44964</v>
      </c>
      <c r="E548">
        <f>MONTH(tblOrders[[#This Row],[Order Date]])</f>
        <v>2</v>
      </c>
      <c r="F548" t="str">
        <f>TEXT(tblOrders[[#This Row],[Order Date]],"mm-mmm")</f>
        <v>02-Feb</v>
      </c>
      <c r="G548" t="str">
        <f>"Q"&amp;ROUNDUP(MONTH(tblOrders[[#This Row],[Order Date]])/3,0)</f>
        <v>Q1</v>
      </c>
      <c r="H548">
        <f>YEAR(tblOrders[[#This Row],[Order Date]])</f>
        <v>2023</v>
      </c>
      <c r="I548" t="s">
        <v>31</v>
      </c>
      <c r="J548" t="s">
        <v>32</v>
      </c>
      <c r="K548" t="s">
        <v>18</v>
      </c>
      <c r="L548" t="s">
        <v>19</v>
      </c>
      <c r="M548">
        <v>46</v>
      </c>
      <c r="N548">
        <v>46</v>
      </c>
    </row>
    <row r="549" spans="1:14" x14ac:dyDescent="0.3">
      <c r="A549">
        <v>52329</v>
      </c>
      <c r="B549" t="s">
        <v>41</v>
      </c>
      <c r="C549" t="s">
        <v>42</v>
      </c>
      <c r="D549" s="1">
        <v>44964</v>
      </c>
      <c r="E549">
        <f>MONTH(tblOrders[[#This Row],[Order Date]])</f>
        <v>2</v>
      </c>
      <c r="F549" t="str">
        <f>TEXT(tblOrders[[#This Row],[Order Date]],"mm-mmm")</f>
        <v>02-Feb</v>
      </c>
      <c r="G549" t="str">
        <f>"Q"&amp;ROUNDUP(MONTH(tblOrders[[#This Row],[Order Date]])/3,0)</f>
        <v>Q1</v>
      </c>
      <c r="H549">
        <f>YEAR(tblOrders[[#This Row],[Order Date]])</f>
        <v>2023</v>
      </c>
      <c r="I549" t="s">
        <v>26</v>
      </c>
      <c r="J549" t="s">
        <v>27</v>
      </c>
      <c r="K549" t="s">
        <v>45</v>
      </c>
      <c r="L549" t="s">
        <v>19</v>
      </c>
      <c r="M549">
        <v>130</v>
      </c>
      <c r="N549">
        <v>130</v>
      </c>
    </row>
    <row r="550" spans="1:14" x14ac:dyDescent="0.3">
      <c r="A550">
        <v>52330</v>
      </c>
      <c r="B550" t="s">
        <v>24</v>
      </c>
      <c r="C550" t="s">
        <v>25</v>
      </c>
      <c r="D550" s="1">
        <v>44964</v>
      </c>
      <c r="E550">
        <f>MONTH(tblOrders[[#This Row],[Order Date]])</f>
        <v>2</v>
      </c>
      <c r="F550" t="str">
        <f>TEXT(tblOrders[[#This Row],[Order Date]],"mm-mmm")</f>
        <v>02-Feb</v>
      </c>
      <c r="G550" t="str">
        <f>"Q"&amp;ROUNDUP(MONTH(tblOrders[[#This Row],[Order Date]])/3,0)</f>
        <v>Q1</v>
      </c>
      <c r="H550">
        <f>YEAR(tblOrders[[#This Row],[Order Date]])</f>
        <v>2023</v>
      </c>
      <c r="I550" t="s">
        <v>68</v>
      </c>
      <c r="J550" t="s">
        <v>69</v>
      </c>
      <c r="K550" t="s">
        <v>54</v>
      </c>
      <c r="L550" t="s">
        <v>19</v>
      </c>
      <c r="M550">
        <v>148</v>
      </c>
      <c r="N550">
        <v>148</v>
      </c>
    </row>
    <row r="551" spans="1:14" x14ac:dyDescent="0.3">
      <c r="A551">
        <v>52331</v>
      </c>
      <c r="B551" t="s">
        <v>49</v>
      </c>
      <c r="C551" t="s">
        <v>50</v>
      </c>
      <c r="D551" s="1">
        <v>44964</v>
      </c>
      <c r="E551">
        <f>MONTH(tblOrders[[#This Row],[Order Date]])</f>
        <v>2</v>
      </c>
      <c r="F551" t="str">
        <f>TEXT(tblOrders[[#This Row],[Order Date]],"mm-mmm")</f>
        <v>02-Feb</v>
      </c>
      <c r="G551" t="str">
        <f>"Q"&amp;ROUNDUP(MONTH(tblOrders[[#This Row],[Order Date]])/3,0)</f>
        <v>Q1</v>
      </c>
      <c r="H551">
        <f>YEAR(tblOrders[[#This Row],[Order Date]])</f>
        <v>2023</v>
      </c>
      <c r="I551" t="s">
        <v>31</v>
      </c>
      <c r="J551" t="s">
        <v>32</v>
      </c>
      <c r="K551" t="s">
        <v>28</v>
      </c>
      <c r="L551" t="s">
        <v>19</v>
      </c>
      <c r="M551">
        <v>94</v>
      </c>
      <c r="N551">
        <v>55</v>
      </c>
    </row>
    <row r="552" spans="1:14" x14ac:dyDescent="0.3">
      <c r="A552">
        <v>52332</v>
      </c>
      <c r="B552" t="s">
        <v>20</v>
      </c>
      <c r="C552" t="s">
        <v>21</v>
      </c>
      <c r="D552" s="1">
        <v>44967</v>
      </c>
      <c r="E552">
        <f>MONTH(tblOrders[[#This Row],[Order Date]])</f>
        <v>2</v>
      </c>
      <c r="F552" t="str">
        <f>TEXT(tblOrders[[#This Row],[Order Date]],"mm-mmm")</f>
        <v>02-Feb</v>
      </c>
      <c r="G552" t="str">
        <f>"Q"&amp;ROUNDUP(MONTH(tblOrders[[#This Row],[Order Date]])/3,0)</f>
        <v>Q1</v>
      </c>
      <c r="H552">
        <f>YEAR(tblOrders[[#This Row],[Order Date]])</f>
        <v>2023</v>
      </c>
      <c r="I552" t="s">
        <v>62</v>
      </c>
      <c r="J552" t="s">
        <v>63</v>
      </c>
      <c r="K552" t="s">
        <v>18</v>
      </c>
      <c r="L552" t="s">
        <v>19</v>
      </c>
      <c r="M552">
        <v>85</v>
      </c>
      <c r="N552">
        <v>82</v>
      </c>
    </row>
    <row r="553" spans="1:14" x14ac:dyDescent="0.3">
      <c r="A553">
        <v>52333</v>
      </c>
      <c r="B553" t="s">
        <v>64</v>
      </c>
      <c r="C553" t="s">
        <v>65</v>
      </c>
      <c r="D553" s="1">
        <v>44968</v>
      </c>
      <c r="E553">
        <f>MONTH(tblOrders[[#This Row],[Order Date]])</f>
        <v>2</v>
      </c>
      <c r="F553" t="str">
        <f>TEXT(tblOrders[[#This Row],[Order Date]],"mm-mmm")</f>
        <v>02-Feb</v>
      </c>
      <c r="G553" t="str">
        <f>"Q"&amp;ROUNDUP(MONTH(tblOrders[[#This Row],[Order Date]])/3,0)</f>
        <v>Q1</v>
      </c>
      <c r="H553">
        <f>YEAR(tblOrders[[#This Row],[Order Date]])</f>
        <v>2023</v>
      </c>
      <c r="I553" t="s">
        <v>62</v>
      </c>
      <c r="J553" t="s">
        <v>63</v>
      </c>
      <c r="K553" t="s">
        <v>37</v>
      </c>
      <c r="L553" t="s">
        <v>19</v>
      </c>
      <c r="M553">
        <v>30</v>
      </c>
      <c r="N553">
        <v>22</v>
      </c>
    </row>
    <row r="554" spans="1:14" x14ac:dyDescent="0.3">
      <c r="A554">
        <v>52334</v>
      </c>
      <c r="B554" t="s">
        <v>49</v>
      </c>
      <c r="C554" t="s">
        <v>61</v>
      </c>
      <c r="D554" s="1">
        <v>44969</v>
      </c>
      <c r="E554">
        <f>MONTH(tblOrders[[#This Row],[Order Date]])</f>
        <v>2</v>
      </c>
      <c r="F554" t="str">
        <f>TEXT(tblOrders[[#This Row],[Order Date]],"mm-mmm")</f>
        <v>02-Feb</v>
      </c>
      <c r="G554" t="str">
        <f>"Q"&amp;ROUNDUP(MONTH(tblOrders[[#This Row],[Order Date]])/3,0)</f>
        <v>Q1</v>
      </c>
      <c r="H554">
        <f>YEAR(tblOrders[[#This Row],[Order Date]])</f>
        <v>2023</v>
      </c>
      <c r="I554" t="s">
        <v>57</v>
      </c>
      <c r="J554" t="s">
        <v>58</v>
      </c>
      <c r="K554" t="s">
        <v>51</v>
      </c>
      <c r="L554" t="s">
        <v>19</v>
      </c>
      <c r="M554">
        <v>48</v>
      </c>
      <c r="N554">
        <v>45</v>
      </c>
    </row>
    <row r="555" spans="1:14" x14ac:dyDescent="0.3">
      <c r="A555">
        <v>52335</v>
      </c>
      <c r="B555" t="s">
        <v>38</v>
      </c>
      <c r="C555" t="s">
        <v>39</v>
      </c>
      <c r="D555" s="1">
        <v>44969</v>
      </c>
      <c r="E555">
        <f>MONTH(tblOrders[[#This Row],[Order Date]])</f>
        <v>2</v>
      </c>
      <c r="F555" t="str">
        <f>TEXT(tblOrders[[#This Row],[Order Date]],"mm-mmm")</f>
        <v>02-Feb</v>
      </c>
      <c r="G555" t="str">
        <f>"Q"&amp;ROUNDUP(MONTH(tblOrders[[#This Row],[Order Date]])/3,0)</f>
        <v>Q1</v>
      </c>
      <c r="H555">
        <f>YEAR(tblOrders[[#This Row],[Order Date]])</f>
        <v>2023</v>
      </c>
      <c r="I555" t="s">
        <v>35</v>
      </c>
      <c r="J555" t="s">
        <v>36</v>
      </c>
      <c r="K555" t="s">
        <v>18</v>
      </c>
      <c r="L555" t="s">
        <v>46</v>
      </c>
      <c r="M555">
        <v>79</v>
      </c>
      <c r="N555">
        <v>69</v>
      </c>
    </row>
    <row r="556" spans="1:14" x14ac:dyDescent="0.3">
      <c r="A556">
        <v>52336</v>
      </c>
      <c r="B556" t="s">
        <v>55</v>
      </c>
      <c r="C556" t="s">
        <v>56</v>
      </c>
      <c r="D556" s="1">
        <v>44970</v>
      </c>
      <c r="E556">
        <f>MONTH(tblOrders[[#This Row],[Order Date]])</f>
        <v>2</v>
      </c>
      <c r="F556" t="str">
        <f>TEXT(tblOrders[[#This Row],[Order Date]],"mm-mmm")</f>
        <v>02-Feb</v>
      </c>
      <c r="G556" t="str">
        <f>"Q"&amp;ROUNDUP(MONTH(tblOrders[[#This Row],[Order Date]])/3,0)</f>
        <v>Q1</v>
      </c>
      <c r="H556">
        <f>YEAR(tblOrders[[#This Row],[Order Date]])</f>
        <v>2023</v>
      </c>
      <c r="I556" t="s">
        <v>47</v>
      </c>
      <c r="J556" t="s">
        <v>48</v>
      </c>
      <c r="K556" t="s">
        <v>45</v>
      </c>
      <c r="L556" t="s">
        <v>19</v>
      </c>
      <c r="M556">
        <v>125</v>
      </c>
      <c r="N556">
        <v>96</v>
      </c>
    </row>
    <row r="557" spans="1:14" x14ac:dyDescent="0.3">
      <c r="A557">
        <v>52337</v>
      </c>
      <c r="B557" t="s">
        <v>59</v>
      </c>
      <c r="C557" t="s">
        <v>60</v>
      </c>
      <c r="D557" s="1">
        <v>44970</v>
      </c>
      <c r="E557">
        <f>MONTH(tblOrders[[#This Row],[Order Date]])</f>
        <v>2</v>
      </c>
      <c r="F557" t="str">
        <f>TEXT(tblOrders[[#This Row],[Order Date]],"mm-mmm")</f>
        <v>02-Feb</v>
      </c>
      <c r="G557" t="str">
        <f>"Q"&amp;ROUNDUP(MONTH(tblOrders[[#This Row],[Order Date]])/3,0)</f>
        <v>Q1</v>
      </c>
      <c r="H557">
        <f>YEAR(tblOrders[[#This Row],[Order Date]])</f>
        <v>2023</v>
      </c>
      <c r="I557" t="s">
        <v>16</v>
      </c>
      <c r="J557" t="s">
        <v>17</v>
      </c>
      <c r="K557" t="s">
        <v>18</v>
      </c>
      <c r="L557" t="s">
        <v>46</v>
      </c>
      <c r="M557">
        <v>86</v>
      </c>
      <c r="N557">
        <v>86</v>
      </c>
    </row>
    <row r="558" spans="1:14" x14ac:dyDescent="0.3">
      <c r="A558">
        <v>52338</v>
      </c>
      <c r="B558" t="s">
        <v>59</v>
      </c>
      <c r="C558" t="s">
        <v>60</v>
      </c>
      <c r="D558" s="1">
        <v>44971</v>
      </c>
      <c r="E558">
        <f>MONTH(tblOrders[[#This Row],[Order Date]])</f>
        <v>2</v>
      </c>
      <c r="F558" t="str">
        <f>TEXT(tblOrders[[#This Row],[Order Date]],"mm-mmm")</f>
        <v>02-Feb</v>
      </c>
      <c r="G558" t="str">
        <f>"Q"&amp;ROUNDUP(MONTH(tblOrders[[#This Row],[Order Date]])/3,0)</f>
        <v>Q1</v>
      </c>
      <c r="H558">
        <f>YEAR(tblOrders[[#This Row],[Order Date]])</f>
        <v>2023</v>
      </c>
      <c r="I558" t="s">
        <v>22</v>
      </c>
      <c r="J558" t="s">
        <v>23</v>
      </c>
      <c r="K558" t="s">
        <v>51</v>
      </c>
      <c r="L558" t="s">
        <v>19</v>
      </c>
      <c r="M558">
        <v>94</v>
      </c>
      <c r="N558">
        <v>75</v>
      </c>
    </row>
    <row r="559" spans="1:14" x14ac:dyDescent="0.3">
      <c r="A559">
        <v>52339</v>
      </c>
      <c r="B559" t="s">
        <v>74</v>
      </c>
      <c r="C559" t="s">
        <v>75</v>
      </c>
      <c r="D559" s="1">
        <v>44971</v>
      </c>
      <c r="E559">
        <f>MONTH(tblOrders[[#This Row],[Order Date]])</f>
        <v>2</v>
      </c>
      <c r="F559" t="str">
        <f>TEXT(tblOrders[[#This Row],[Order Date]],"mm-mmm")</f>
        <v>02-Feb</v>
      </c>
      <c r="G559" t="str">
        <f>"Q"&amp;ROUNDUP(MONTH(tblOrders[[#This Row],[Order Date]])/3,0)</f>
        <v>Q1</v>
      </c>
      <c r="H559">
        <f>YEAR(tblOrders[[#This Row],[Order Date]])</f>
        <v>2023</v>
      </c>
      <c r="I559" t="s">
        <v>57</v>
      </c>
      <c r="J559" t="s">
        <v>58</v>
      </c>
      <c r="K559" t="s">
        <v>54</v>
      </c>
      <c r="L559" t="s">
        <v>46</v>
      </c>
      <c r="M559">
        <v>107</v>
      </c>
      <c r="N559">
        <v>93</v>
      </c>
    </row>
    <row r="560" spans="1:14" x14ac:dyDescent="0.3">
      <c r="A560">
        <v>52340</v>
      </c>
      <c r="B560" t="s">
        <v>72</v>
      </c>
      <c r="C560" t="s">
        <v>73</v>
      </c>
      <c r="D560" s="1">
        <v>44971</v>
      </c>
      <c r="E560">
        <f>MONTH(tblOrders[[#This Row],[Order Date]])</f>
        <v>2</v>
      </c>
      <c r="F560" t="str">
        <f>TEXT(tblOrders[[#This Row],[Order Date]],"mm-mmm")</f>
        <v>02-Feb</v>
      </c>
      <c r="G560" t="str">
        <f>"Q"&amp;ROUNDUP(MONTH(tblOrders[[#This Row],[Order Date]])/3,0)</f>
        <v>Q1</v>
      </c>
      <c r="H560">
        <f>YEAR(tblOrders[[#This Row],[Order Date]])</f>
        <v>2023</v>
      </c>
      <c r="I560" t="s">
        <v>22</v>
      </c>
      <c r="J560" t="s">
        <v>23</v>
      </c>
      <c r="K560" t="s">
        <v>28</v>
      </c>
      <c r="L560" t="s">
        <v>19</v>
      </c>
      <c r="M560">
        <v>56</v>
      </c>
      <c r="N560">
        <v>33</v>
      </c>
    </row>
    <row r="561" spans="1:14" x14ac:dyDescent="0.3">
      <c r="A561">
        <v>52341</v>
      </c>
      <c r="B561" t="s">
        <v>20</v>
      </c>
      <c r="C561" t="s">
        <v>21</v>
      </c>
      <c r="D561" s="1">
        <v>44972</v>
      </c>
      <c r="E561">
        <f>MONTH(tblOrders[[#This Row],[Order Date]])</f>
        <v>2</v>
      </c>
      <c r="F561" t="str">
        <f>TEXT(tblOrders[[#This Row],[Order Date]],"mm-mmm")</f>
        <v>02-Feb</v>
      </c>
      <c r="G561" t="str">
        <f>"Q"&amp;ROUNDUP(MONTH(tblOrders[[#This Row],[Order Date]])/3,0)</f>
        <v>Q1</v>
      </c>
      <c r="H561">
        <f>YEAR(tblOrders[[#This Row],[Order Date]])</f>
        <v>2023</v>
      </c>
      <c r="I561" t="s">
        <v>16</v>
      </c>
      <c r="J561" t="s">
        <v>17</v>
      </c>
      <c r="K561" t="s">
        <v>51</v>
      </c>
      <c r="L561" t="s">
        <v>19</v>
      </c>
      <c r="M561">
        <v>44</v>
      </c>
      <c r="N561">
        <v>44</v>
      </c>
    </row>
    <row r="562" spans="1:14" x14ac:dyDescent="0.3">
      <c r="A562">
        <v>52342</v>
      </c>
      <c r="B562" t="s">
        <v>33</v>
      </c>
      <c r="C562" t="s">
        <v>34</v>
      </c>
      <c r="D562" s="1">
        <v>44975</v>
      </c>
      <c r="E562">
        <f>MONTH(tblOrders[[#This Row],[Order Date]])</f>
        <v>2</v>
      </c>
      <c r="F562" t="str">
        <f>TEXT(tblOrders[[#This Row],[Order Date]],"mm-mmm")</f>
        <v>02-Feb</v>
      </c>
      <c r="G562" t="str">
        <f>"Q"&amp;ROUNDUP(MONTH(tblOrders[[#This Row],[Order Date]])/3,0)</f>
        <v>Q1</v>
      </c>
      <c r="H562">
        <f>YEAR(tblOrders[[#This Row],[Order Date]])</f>
        <v>2023</v>
      </c>
      <c r="I562" t="s">
        <v>35</v>
      </c>
      <c r="J562" t="s">
        <v>36</v>
      </c>
      <c r="K562" t="s">
        <v>18</v>
      </c>
      <c r="L562" t="s">
        <v>40</v>
      </c>
      <c r="M562">
        <v>95</v>
      </c>
      <c r="N562">
        <v>62</v>
      </c>
    </row>
    <row r="563" spans="1:14" x14ac:dyDescent="0.3">
      <c r="A563">
        <v>52343</v>
      </c>
      <c r="B563" t="s">
        <v>29</v>
      </c>
      <c r="C563" t="s">
        <v>77</v>
      </c>
      <c r="D563" s="1">
        <v>44976</v>
      </c>
      <c r="E563">
        <f>MONTH(tblOrders[[#This Row],[Order Date]])</f>
        <v>2</v>
      </c>
      <c r="F563" t="str">
        <f>TEXT(tblOrders[[#This Row],[Order Date]],"mm-mmm")</f>
        <v>02-Feb</v>
      </c>
      <c r="G563" t="str">
        <f>"Q"&amp;ROUNDUP(MONTH(tblOrders[[#This Row],[Order Date]])/3,0)</f>
        <v>Q1</v>
      </c>
      <c r="H563">
        <f>YEAR(tblOrders[[#This Row],[Order Date]])</f>
        <v>2023</v>
      </c>
      <c r="I563" t="s">
        <v>47</v>
      </c>
      <c r="J563" t="s">
        <v>48</v>
      </c>
      <c r="K563" t="s">
        <v>18</v>
      </c>
      <c r="L563" t="s">
        <v>46</v>
      </c>
      <c r="M563">
        <v>97</v>
      </c>
      <c r="N563">
        <v>70</v>
      </c>
    </row>
    <row r="564" spans="1:14" x14ac:dyDescent="0.3">
      <c r="A564">
        <v>52344</v>
      </c>
      <c r="B564" t="s">
        <v>74</v>
      </c>
      <c r="C564" t="s">
        <v>75</v>
      </c>
      <c r="D564" s="1">
        <v>44977</v>
      </c>
      <c r="E564">
        <f>MONTH(tblOrders[[#This Row],[Order Date]])</f>
        <v>2</v>
      </c>
      <c r="F564" t="str">
        <f>TEXT(tblOrders[[#This Row],[Order Date]],"mm-mmm")</f>
        <v>02-Feb</v>
      </c>
      <c r="G564" t="str">
        <f>"Q"&amp;ROUNDUP(MONTH(tblOrders[[#This Row],[Order Date]])/3,0)</f>
        <v>Q1</v>
      </c>
      <c r="H564">
        <f>YEAR(tblOrders[[#This Row],[Order Date]])</f>
        <v>2023</v>
      </c>
      <c r="I564" t="s">
        <v>43</v>
      </c>
      <c r="J564" t="s">
        <v>44</v>
      </c>
      <c r="K564" t="s">
        <v>18</v>
      </c>
      <c r="L564" t="s">
        <v>46</v>
      </c>
      <c r="M564">
        <v>58</v>
      </c>
      <c r="N564">
        <v>39</v>
      </c>
    </row>
    <row r="565" spans="1:14" x14ac:dyDescent="0.3">
      <c r="A565">
        <v>52345</v>
      </c>
      <c r="B565" t="s">
        <v>33</v>
      </c>
      <c r="C565" t="s">
        <v>34</v>
      </c>
      <c r="D565" s="1">
        <v>44977</v>
      </c>
      <c r="E565">
        <f>MONTH(tblOrders[[#This Row],[Order Date]])</f>
        <v>2</v>
      </c>
      <c r="F565" t="str">
        <f>TEXT(tblOrders[[#This Row],[Order Date]],"mm-mmm")</f>
        <v>02-Feb</v>
      </c>
      <c r="G565" t="str">
        <f>"Q"&amp;ROUNDUP(MONTH(tblOrders[[#This Row],[Order Date]])/3,0)</f>
        <v>Q1</v>
      </c>
      <c r="H565">
        <f>YEAR(tblOrders[[#This Row],[Order Date]])</f>
        <v>2023</v>
      </c>
      <c r="I565" t="s">
        <v>66</v>
      </c>
      <c r="J565" t="s">
        <v>67</v>
      </c>
      <c r="K565" t="s">
        <v>54</v>
      </c>
      <c r="L565" t="s">
        <v>19</v>
      </c>
      <c r="M565">
        <v>58</v>
      </c>
      <c r="N565">
        <v>44</v>
      </c>
    </row>
    <row r="566" spans="1:14" x14ac:dyDescent="0.3">
      <c r="A566">
        <v>52346</v>
      </c>
      <c r="B566" t="s">
        <v>33</v>
      </c>
      <c r="C566" t="s">
        <v>34</v>
      </c>
      <c r="D566" s="1">
        <v>44980</v>
      </c>
      <c r="E566">
        <f>MONTH(tblOrders[[#This Row],[Order Date]])</f>
        <v>2</v>
      </c>
      <c r="F566" t="str">
        <f>TEXT(tblOrders[[#This Row],[Order Date]],"mm-mmm")</f>
        <v>02-Feb</v>
      </c>
      <c r="G566" t="str">
        <f>"Q"&amp;ROUNDUP(MONTH(tblOrders[[#This Row],[Order Date]])/3,0)</f>
        <v>Q1</v>
      </c>
      <c r="H566">
        <f>YEAR(tblOrders[[#This Row],[Order Date]])</f>
        <v>2023</v>
      </c>
      <c r="I566" t="s">
        <v>57</v>
      </c>
      <c r="J566" t="s">
        <v>58</v>
      </c>
      <c r="K566" t="s">
        <v>54</v>
      </c>
      <c r="L566" t="s">
        <v>19</v>
      </c>
      <c r="M566">
        <v>142</v>
      </c>
      <c r="N566">
        <v>102</v>
      </c>
    </row>
    <row r="567" spans="1:14" x14ac:dyDescent="0.3">
      <c r="A567">
        <v>52347</v>
      </c>
      <c r="B567" t="s">
        <v>24</v>
      </c>
      <c r="C567" t="s">
        <v>25</v>
      </c>
      <c r="D567" s="1">
        <v>44981</v>
      </c>
      <c r="E567">
        <f>MONTH(tblOrders[[#This Row],[Order Date]])</f>
        <v>2</v>
      </c>
      <c r="F567" t="str">
        <f>TEXT(tblOrders[[#This Row],[Order Date]],"mm-mmm")</f>
        <v>02-Feb</v>
      </c>
      <c r="G567" t="str">
        <f>"Q"&amp;ROUNDUP(MONTH(tblOrders[[#This Row],[Order Date]])/3,0)</f>
        <v>Q1</v>
      </c>
      <c r="H567">
        <f>YEAR(tblOrders[[#This Row],[Order Date]])</f>
        <v>2023</v>
      </c>
      <c r="I567" t="s">
        <v>16</v>
      </c>
      <c r="J567" t="s">
        <v>17</v>
      </c>
      <c r="K567" t="s">
        <v>51</v>
      </c>
      <c r="L567" t="s">
        <v>46</v>
      </c>
      <c r="M567">
        <v>86</v>
      </c>
      <c r="N567">
        <v>86</v>
      </c>
    </row>
    <row r="568" spans="1:14" x14ac:dyDescent="0.3">
      <c r="A568">
        <v>52348</v>
      </c>
      <c r="B568" t="s">
        <v>55</v>
      </c>
      <c r="C568" t="s">
        <v>56</v>
      </c>
      <c r="D568" s="1">
        <v>44981</v>
      </c>
      <c r="E568">
        <f>MONTH(tblOrders[[#This Row],[Order Date]])</f>
        <v>2</v>
      </c>
      <c r="F568" t="str">
        <f>TEXT(tblOrders[[#This Row],[Order Date]],"mm-mmm")</f>
        <v>02-Feb</v>
      </c>
      <c r="G568" t="str">
        <f>"Q"&amp;ROUNDUP(MONTH(tblOrders[[#This Row],[Order Date]])/3,0)</f>
        <v>Q1</v>
      </c>
      <c r="H568">
        <f>YEAR(tblOrders[[#This Row],[Order Date]])</f>
        <v>2023</v>
      </c>
      <c r="I568" t="s">
        <v>68</v>
      </c>
      <c r="J568" t="s">
        <v>69</v>
      </c>
      <c r="K568" t="s">
        <v>45</v>
      </c>
      <c r="L568" t="s">
        <v>40</v>
      </c>
      <c r="M568">
        <v>66</v>
      </c>
      <c r="N568">
        <v>66</v>
      </c>
    </row>
    <row r="569" spans="1:14" x14ac:dyDescent="0.3">
      <c r="A569">
        <v>52349</v>
      </c>
      <c r="B569" t="s">
        <v>24</v>
      </c>
      <c r="C569" t="s">
        <v>25</v>
      </c>
      <c r="D569" s="1">
        <v>44982</v>
      </c>
      <c r="E569">
        <f>MONTH(tblOrders[[#This Row],[Order Date]])</f>
        <v>2</v>
      </c>
      <c r="F569" t="str">
        <f>TEXT(tblOrders[[#This Row],[Order Date]],"mm-mmm")</f>
        <v>02-Feb</v>
      </c>
      <c r="G569" t="str">
        <f>"Q"&amp;ROUNDUP(MONTH(tblOrders[[#This Row],[Order Date]])/3,0)</f>
        <v>Q1</v>
      </c>
      <c r="H569">
        <f>YEAR(tblOrders[[#This Row],[Order Date]])</f>
        <v>2023</v>
      </c>
      <c r="I569" t="s">
        <v>16</v>
      </c>
      <c r="J569" t="s">
        <v>17</v>
      </c>
      <c r="K569" t="s">
        <v>28</v>
      </c>
      <c r="L569" t="s">
        <v>40</v>
      </c>
      <c r="M569">
        <v>54</v>
      </c>
      <c r="N569">
        <v>32</v>
      </c>
    </row>
    <row r="570" spans="1:14" x14ac:dyDescent="0.3">
      <c r="A570">
        <v>52350</v>
      </c>
      <c r="B570" t="s">
        <v>72</v>
      </c>
      <c r="C570" t="s">
        <v>73</v>
      </c>
      <c r="D570" s="1">
        <v>44982</v>
      </c>
      <c r="E570">
        <f>MONTH(tblOrders[[#This Row],[Order Date]])</f>
        <v>2</v>
      </c>
      <c r="F570" t="str">
        <f>TEXT(tblOrders[[#This Row],[Order Date]],"mm-mmm")</f>
        <v>02-Feb</v>
      </c>
      <c r="G570" t="str">
        <f>"Q"&amp;ROUNDUP(MONTH(tblOrders[[#This Row],[Order Date]])/3,0)</f>
        <v>Q1</v>
      </c>
      <c r="H570">
        <f>YEAR(tblOrders[[#This Row],[Order Date]])</f>
        <v>2023</v>
      </c>
      <c r="I570" t="s">
        <v>31</v>
      </c>
      <c r="J570" t="s">
        <v>32</v>
      </c>
      <c r="K570" t="s">
        <v>37</v>
      </c>
      <c r="L570" t="s">
        <v>19</v>
      </c>
      <c r="M570">
        <v>36</v>
      </c>
      <c r="N570">
        <v>36</v>
      </c>
    </row>
    <row r="571" spans="1:14" x14ac:dyDescent="0.3">
      <c r="A571">
        <v>52351</v>
      </c>
      <c r="B571" t="s">
        <v>24</v>
      </c>
      <c r="C571" t="s">
        <v>25</v>
      </c>
      <c r="D571" s="1">
        <v>44983</v>
      </c>
      <c r="E571">
        <f>MONTH(tblOrders[[#This Row],[Order Date]])</f>
        <v>2</v>
      </c>
      <c r="F571" t="str">
        <f>TEXT(tblOrders[[#This Row],[Order Date]],"mm-mmm")</f>
        <v>02-Feb</v>
      </c>
      <c r="G571" t="str">
        <f>"Q"&amp;ROUNDUP(MONTH(tblOrders[[#This Row],[Order Date]])/3,0)</f>
        <v>Q1</v>
      </c>
      <c r="H571">
        <f>YEAR(tblOrders[[#This Row],[Order Date]])</f>
        <v>2023</v>
      </c>
      <c r="I571" t="s">
        <v>16</v>
      </c>
      <c r="J571" t="s">
        <v>17</v>
      </c>
      <c r="K571" t="s">
        <v>18</v>
      </c>
      <c r="L571" t="s">
        <v>46</v>
      </c>
      <c r="M571">
        <v>108</v>
      </c>
      <c r="N571">
        <v>108</v>
      </c>
    </row>
    <row r="572" spans="1:14" x14ac:dyDescent="0.3">
      <c r="A572">
        <v>52352</v>
      </c>
      <c r="B572" t="s">
        <v>55</v>
      </c>
      <c r="C572" t="s">
        <v>56</v>
      </c>
      <c r="D572" s="1">
        <v>44984</v>
      </c>
      <c r="E572">
        <f>MONTH(tblOrders[[#This Row],[Order Date]])</f>
        <v>2</v>
      </c>
      <c r="F572" t="str">
        <f>TEXT(tblOrders[[#This Row],[Order Date]],"mm-mmm")</f>
        <v>02-Feb</v>
      </c>
      <c r="G572" t="str">
        <f>"Q"&amp;ROUNDUP(MONTH(tblOrders[[#This Row],[Order Date]])/3,0)</f>
        <v>Q1</v>
      </c>
      <c r="H572">
        <f>YEAR(tblOrders[[#This Row],[Order Date]])</f>
        <v>2023</v>
      </c>
      <c r="I572" t="s">
        <v>68</v>
      </c>
      <c r="J572" t="s">
        <v>69</v>
      </c>
      <c r="K572" t="s">
        <v>18</v>
      </c>
      <c r="L572" t="s">
        <v>46</v>
      </c>
      <c r="M572">
        <v>47</v>
      </c>
      <c r="N572">
        <v>47</v>
      </c>
    </row>
    <row r="573" spans="1:14" x14ac:dyDescent="0.3">
      <c r="A573">
        <v>52353</v>
      </c>
      <c r="B573" t="s">
        <v>64</v>
      </c>
      <c r="C573" t="s">
        <v>65</v>
      </c>
      <c r="D573" s="1">
        <v>44984</v>
      </c>
      <c r="E573">
        <f>MONTH(tblOrders[[#This Row],[Order Date]])</f>
        <v>2</v>
      </c>
      <c r="F573" t="str">
        <f>TEXT(tblOrders[[#This Row],[Order Date]],"mm-mmm")</f>
        <v>02-Feb</v>
      </c>
      <c r="G573" t="str">
        <f>"Q"&amp;ROUNDUP(MONTH(tblOrders[[#This Row],[Order Date]])/3,0)</f>
        <v>Q1</v>
      </c>
      <c r="H573">
        <f>YEAR(tblOrders[[#This Row],[Order Date]])</f>
        <v>2023</v>
      </c>
      <c r="I573" t="s">
        <v>57</v>
      </c>
      <c r="J573" t="s">
        <v>58</v>
      </c>
      <c r="K573" t="s">
        <v>51</v>
      </c>
      <c r="L573" t="s">
        <v>19</v>
      </c>
      <c r="M573">
        <v>136</v>
      </c>
      <c r="N573">
        <v>132</v>
      </c>
    </row>
    <row r="574" spans="1:14" x14ac:dyDescent="0.3">
      <c r="A574">
        <v>52354</v>
      </c>
      <c r="B574" t="s">
        <v>24</v>
      </c>
      <c r="C574" t="s">
        <v>25</v>
      </c>
      <c r="D574" s="1">
        <v>44985</v>
      </c>
      <c r="E574">
        <f>MONTH(tblOrders[[#This Row],[Order Date]])</f>
        <v>2</v>
      </c>
      <c r="F574" t="str">
        <f>TEXT(tblOrders[[#This Row],[Order Date]],"mm-mmm")</f>
        <v>02-Feb</v>
      </c>
      <c r="G574" t="str">
        <f>"Q"&amp;ROUNDUP(MONTH(tblOrders[[#This Row],[Order Date]])/3,0)</f>
        <v>Q1</v>
      </c>
      <c r="H574">
        <f>YEAR(tblOrders[[#This Row],[Order Date]])</f>
        <v>2023</v>
      </c>
      <c r="I574" t="s">
        <v>68</v>
      </c>
      <c r="J574" t="s">
        <v>69</v>
      </c>
      <c r="K574" t="s">
        <v>51</v>
      </c>
      <c r="L574" t="s">
        <v>19</v>
      </c>
      <c r="M574">
        <v>22</v>
      </c>
      <c r="N574">
        <v>22</v>
      </c>
    </row>
    <row r="575" spans="1:14" x14ac:dyDescent="0.3">
      <c r="A575">
        <v>52355</v>
      </c>
      <c r="B575" t="s">
        <v>41</v>
      </c>
      <c r="C575" t="s">
        <v>42</v>
      </c>
      <c r="D575" s="1">
        <v>44985</v>
      </c>
      <c r="E575">
        <f>MONTH(tblOrders[[#This Row],[Order Date]])</f>
        <v>2</v>
      </c>
      <c r="F575" t="str">
        <f>TEXT(tblOrders[[#This Row],[Order Date]],"mm-mmm")</f>
        <v>02-Feb</v>
      </c>
      <c r="G575" t="str">
        <f>"Q"&amp;ROUNDUP(MONTH(tblOrders[[#This Row],[Order Date]])/3,0)</f>
        <v>Q1</v>
      </c>
      <c r="H575">
        <f>YEAR(tblOrders[[#This Row],[Order Date]])</f>
        <v>2023</v>
      </c>
      <c r="I575" t="s">
        <v>16</v>
      </c>
      <c r="J575" t="s">
        <v>17</v>
      </c>
      <c r="K575" t="s">
        <v>37</v>
      </c>
      <c r="L575" t="s">
        <v>46</v>
      </c>
      <c r="M575">
        <v>20</v>
      </c>
      <c r="N575">
        <v>20</v>
      </c>
    </row>
    <row r="576" spans="1:14" x14ac:dyDescent="0.3">
      <c r="A576">
        <v>52356</v>
      </c>
      <c r="B576" t="s">
        <v>33</v>
      </c>
      <c r="C576" t="s">
        <v>34</v>
      </c>
      <c r="D576" s="1">
        <v>44985</v>
      </c>
      <c r="E576">
        <f>MONTH(tblOrders[[#This Row],[Order Date]])</f>
        <v>2</v>
      </c>
      <c r="F576" t="str">
        <f>TEXT(tblOrders[[#This Row],[Order Date]],"mm-mmm")</f>
        <v>02-Feb</v>
      </c>
      <c r="G576" t="str">
        <f>"Q"&amp;ROUNDUP(MONTH(tblOrders[[#This Row],[Order Date]])/3,0)</f>
        <v>Q1</v>
      </c>
      <c r="H576">
        <f>YEAR(tblOrders[[#This Row],[Order Date]])</f>
        <v>2023</v>
      </c>
      <c r="I576" t="s">
        <v>47</v>
      </c>
      <c r="J576" t="s">
        <v>48</v>
      </c>
      <c r="K576" t="s">
        <v>51</v>
      </c>
      <c r="L576" t="s">
        <v>19</v>
      </c>
      <c r="M576">
        <v>83</v>
      </c>
      <c r="N576">
        <v>72</v>
      </c>
    </row>
    <row r="577" spans="1:14" x14ac:dyDescent="0.3">
      <c r="A577">
        <v>52357</v>
      </c>
      <c r="B577" t="s">
        <v>49</v>
      </c>
      <c r="C577" t="s">
        <v>50</v>
      </c>
      <c r="D577" s="1">
        <v>44986</v>
      </c>
      <c r="E577">
        <f>MONTH(tblOrders[[#This Row],[Order Date]])</f>
        <v>3</v>
      </c>
      <c r="F577" t="str">
        <f>TEXT(tblOrders[[#This Row],[Order Date]],"mm-mmm")</f>
        <v>03-Mar</v>
      </c>
      <c r="G577" t="str">
        <f>"Q"&amp;ROUNDUP(MONTH(tblOrders[[#This Row],[Order Date]])/3,0)</f>
        <v>Q1</v>
      </c>
      <c r="H577">
        <f>YEAR(tblOrders[[#This Row],[Order Date]])</f>
        <v>2023</v>
      </c>
      <c r="I577" t="s">
        <v>22</v>
      </c>
      <c r="J577" t="s">
        <v>23</v>
      </c>
      <c r="K577" t="s">
        <v>54</v>
      </c>
      <c r="L577" t="s">
        <v>19</v>
      </c>
      <c r="M577">
        <v>127</v>
      </c>
      <c r="N577">
        <v>91</v>
      </c>
    </row>
    <row r="578" spans="1:14" x14ac:dyDescent="0.3">
      <c r="A578">
        <v>52358</v>
      </c>
      <c r="B578" t="s">
        <v>14</v>
      </c>
      <c r="C578" t="s">
        <v>15</v>
      </c>
      <c r="D578" s="1">
        <v>44986</v>
      </c>
      <c r="E578">
        <f>MONTH(tblOrders[[#This Row],[Order Date]])</f>
        <v>3</v>
      </c>
      <c r="F578" t="str">
        <f>TEXT(tblOrders[[#This Row],[Order Date]],"mm-mmm")</f>
        <v>03-Mar</v>
      </c>
      <c r="G578" t="str">
        <f>"Q"&amp;ROUNDUP(MONTH(tblOrders[[#This Row],[Order Date]])/3,0)</f>
        <v>Q1</v>
      </c>
      <c r="H578">
        <f>YEAR(tblOrders[[#This Row],[Order Date]])</f>
        <v>2023</v>
      </c>
      <c r="I578" t="s">
        <v>26</v>
      </c>
      <c r="J578" t="s">
        <v>27</v>
      </c>
      <c r="K578" t="s">
        <v>51</v>
      </c>
      <c r="L578" t="s">
        <v>40</v>
      </c>
      <c r="M578">
        <v>104</v>
      </c>
      <c r="N578">
        <v>104</v>
      </c>
    </row>
    <row r="579" spans="1:14" x14ac:dyDescent="0.3">
      <c r="A579">
        <v>52359</v>
      </c>
      <c r="B579" t="s">
        <v>24</v>
      </c>
      <c r="C579" t="s">
        <v>25</v>
      </c>
      <c r="D579" s="1">
        <v>44988</v>
      </c>
      <c r="E579">
        <f>MONTH(tblOrders[[#This Row],[Order Date]])</f>
        <v>3</v>
      </c>
      <c r="F579" t="str">
        <f>TEXT(tblOrders[[#This Row],[Order Date]],"mm-mmm")</f>
        <v>03-Mar</v>
      </c>
      <c r="G579" t="str">
        <f>"Q"&amp;ROUNDUP(MONTH(tblOrders[[#This Row],[Order Date]])/3,0)</f>
        <v>Q1</v>
      </c>
      <c r="H579">
        <f>YEAR(tblOrders[[#This Row],[Order Date]])</f>
        <v>2023</v>
      </c>
      <c r="I579" t="s">
        <v>66</v>
      </c>
      <c r="J579" t="s">
        <v>67</v>
      </c>
      <c r="K579" t="s">
        <v>45</v>
      </c>
      <c r="L579" t="s">
        <v>19</v>
      </c>
      <c r="M579">
        <v>143</v>
      </c>
      <c r="N579">
        <v>93</v>
      </c>
    </row>
    <row r="580" spans="1:14" x14ac:dyDescent="0.3">
      <c r="A580">
        <v>52360</v>
      </c>
      <c r="B580" t="s">
        <v>14</v>
      </c>
      <c r="C580" t="s">
        <v>15</v>
      </c>
      <c r="D580" s="1">
        <v>44988</v>
      </c>
      <c r="E580">
        <f>MONTH(tblOrders[[#This Row],[Order Date]])</f>
        <v>3</v>
      </c>
      <c r="F580" t="str">
        <f>TEXT(tblOrders[[#This Row],[Order Date]],"mm-mmm")</f>
        <v>03-Mar</v>
      </c>
      <c r="G580" t="str">
        <f>"Q"&amp;ROUNDUP(MONTH(tblOrders[[#This Row],[Order Date]])/3,0)</f>
        <v>Q1</v>
      </c>
      <c r="H580">
        <f>YEAR(tblOrders[[#This Row],[Order Date]])</f>
        <v>2023</v>
      </c>
      <c r="I580" t="s">
        <v>57</v>
      </c>
      <c r="J580" t="s">
        <v>58</v>
      </c>
      <c r="K580" t="s">
        <v>45</v>
      </c>
      <c r="L580" t="s">
        <v>19</v>
      </c>
      <c r="M580">
        <v>134</v>
      </c>
      <c r="N580">
        <v>125</v>
      </c>
    </row>
    <row r="581" spans="1:14" x14ac:dyDescent="0.3">
      <c r="A581">
        <v>52361</v>
      </c>
      <c r="B581" t="s">
        <v>72</v>
      </c>
      <c r="C581" t="s">
        <v>73</v>
      </c>
      <c r="D581" s="1">
        <v>44989</v>
      </c>
      <c r="E581">
        <f>MONTH(tblOrders[[#This Row],[Order Date]])</f>
        <v>3</v>
      </c>
      <c r="F581" t="str">
        <f>TEXT(tblOrders[[#This Row],[Order Date]],"mm-mmm")</f>
        <v>03-Mar</v>
      </c>
      <c r="G581" t="str">
        <f>"Q"&amp;ROUNDUP(MONTH(tblOrders[[#This Row],[Order Date]])/3,0)</f>
        <v>Q1</v>
      </c>
      <c r="H581">
        <f>YEAR(tblOrders[[#This Row],[Order Date]])</f>
        <v>2023</v>
      </c>
      <c r="I581" t="s">
        <v>22</v>
      </c>
      <c r="J581" t="s">
        <v>23</v>
      </c>
      <c r="K581" t="s">
        <v>51</v>
      </c>
      <c r="L581" t="s">
        <v>19</v>
      </c>
      <c r="M581">
        <v>92</v>
      </c>
      <c r="N581">
        <v>67</v>
      </c>
    </row>
    <row r="582" spans="1:14" x14ac:dyDescent="0.3">
      <c r="A582">
        <v>52362</v>
      </c>
      <c r="B582" t="s">
        <v>70</v>
      </c>
      <c r="C582" t="s">
        <v>71</v>
      </c>
      <c r="D582" s="1">
        <v>44989</v>
      </c>
      <c r="E582">
        <f>MONTH(tblOrders[[#This Row],[Order Date]])</f>
        <v>3</v>
      </c>
      <c r="F582" t="str">
        <f>TEXT(tblOrders[[#This Row],[Order Date]],"mm-mmm")</f>
        <v>03-Mar</v>
      </c>
      <c r="G582" t="str">
        <f>"Q"&amp;ROUNDUP(MONTH(tblOrders[[#This Row],[Order Date]])/3,0)</f>
        <v>Q1</v>
      </c>
      <c r="H582">
        <f>YEAR(tblOrders[[#This Row],[Order Date]])</f>
        <v>2023</v>
      </c>
      <c r="I582" t="s">
        <v>57</v>
      </c>
      <c r="J582" t="s">
        <v>58</v>
      </c>
      <c r="K582" t="s">
        <v>37</v>
      </c>
      <c r="L582" t="s">
        <v>19</v>
      </c>
      <c r="M582">
        <v>79</v>
      </c>
      <c r="N582">
        <v>70</v>
      </c>
    </row>
    <row r="583" spans="1:14" x14ac:dyDescent="0.3">
      <c r="A583">
        <v>52363</v>
      </c>
      <c r="B583" t="s">
        <v>59</v>
      </c>
      <c r="C583" t="s">
        <v>60</v>
      </c>
      <c r="D583" s="1">
        <v>44990</v>
      </c>
      <c r="E583">
        <f>MONTH(tblOrders[[#This Row],[Order Date]])</f>
        <v>3</v>
      </c>
      <c r="F583" t="str">
        <f>TEXT(tblOrders[[#This Row],[Order Date]],"mm-mmm")</f>
        <v>03-Mar</v>
      </c>
      <c r="G583" t="str">
        <f>"Q"&amp;ROUNDUP(MONTH(tblOrders[[#This Row],[Order Date]])/3,0)</f>
        <v>Q1</v>
      </c>
      <c r="H583">
        <f>YEAR(tblOrders[[#This Row],[Order Date]])</f>
        <v>2023</v>
      </c>
      <c r="I583" t="s">
        <v>47</v>
      </c>
      <c r="J583" t="s">
        <v>48</v>
      </c>
      <c r="K583" t="s">
        <v>45</v>
      </c>
      <c r="L583" t="s">
        <v>19</v>
      </c>
      <c r="M583">
        <v>104</v>
      </c>
      <c r="N583">
        <v>78</v>
      </c>
    </row>
    <row r="584" spans="1:14" x14ac:dyDescent="0.3">
      <c r="A584">
        <v>52364</v>
      </c>
      <c r="B584" t="s">
        <v>38</v>
      </c>
      <c r="C584" t="s">
        <v>39</v>
      </c>
      <c r="D584" s="1">
        <v>44991</v>
      </c>
      <c r="E584">
        <f>MONTH(tblOrders[[#This Row],[Order Date]])</f>
        <v>3</v>
      </c>
      <c r="F584" t="str">
        <f>TEXT(tblOrders[[#This Row],[Order Date]],"mm-mmm")</f>
        <v>03-Mar</v>
      </c>
      <c r="G584" t="str">
        <f>"Q"&amp;ROUNDUP(MONTH(tblOrders[[#This Row],[Order Date]])/3,0)</f>
        <v>Q1</v>
      </c>
      <c r="H584">
        <f>YEAR(tblOrders[[#This Row],[Order Date]])</f>
        <v>2023</v>
      </c>
      <c r="I584" t="s">
        <v>68</v>
      </c>
      <c r="J584" t="s">
        <v>69</v>
      </c>
      <c r="K584" t="s">
        <v>45</v>
      </c>
      <c r="L584" t="s">
        <v>46</v>
      </c>
      <c r="M584">
        <v>127</v>
      </c>
      <c r="N584">
        <v>127</v>
      </c>
    </row>
    <row r="585" spans="1:14" x14ac:dyDescent="0.3">
      <c r="A585">
        <v>52365</v>
      </c>
      <c r="B585" t="s">
        <v>24</v>
      </c>
      <c r="C585" t="s">
        <v>25</v>
      </c>
      <c r="D585" s="1">
        <v>44991</v>
      </c>
      <c r="E585">
        <f>MONTH(tblOrders[[#This Row],[Order Date]])</f>
        <v>3</v>
      </c>
      <c r="F585" t="str">
        <f>TEXT(tblOrders[[#This Row],[Order Date]],"mm-mmm")</f>
        <v>03-Mar</v>
      </c>
      <c r="G585" t="str">
        <f>"Q"&amp;ROUNDUP(MONTH(tblOrders[[#This Row],[Order Date]])/3,0)</f>
        <v>Q1</v>
      </c>
      <c r="H585">
        <f>YEAR(tblOrders[[#This Row],[Order Date]])</f>
        <v>2023</v>
      </c>
      <c r="I585" t="s">
        <v>47</v>
      </c>
      <c r="J585" t="s">
        <v>48</v>
      </c>
      <c r="K585" t="s">
        <v>45</v>
      </c>
      <c r="L585" t="s">
        <v>19</v>
      </c>
      <c r="M585">
        <v>96</v>
      </c>
      <c r="N585">
        <v>83</v>
      </c>
    </row>
    <row r="586" spans="1:14" x14ac:dyDescent="0.3">
      <c r="A586">
        <v>52366</v>
      </c>
      <c r="B586" t="s">
        <v>74</v>
      </c>
      <c r="C586" t="s">
        <v>75</v>
      </c>
      <c r="D586" s="1">
        <v>44991</v>
      </c>
      <c r="E586">
        <f>MONTH(tblOrders[[#This Row],[Order Date]])</f>
        <v>3</v>
      </c>
      <c r="F586" t="str">
        <f>TEXT(tblOrders[[#This Row],[Order Date]],"mm-mmm")</f>
        <v>03-Mar</v>
      </c>
      <c r="G586" t="str">
        <f>"Q"&amp;ROUNDUP(MONTH(tblOrders[[#This Row],[Order Date]])/3,0)</f>
        <v>Q1</v>
      </c>
      <c r="H586">
        <f>YEAR(tblOrders[[#This Row],[Order Date]])</f>
        <v>2023</v>
      </c>
      <c r="I586" t="s">
        <v>31</v>
      </c>
      <c r="J586" t="s">
        <v>32</v>
      </c>
      <c r="K586" t="s">
        <v>54</v>
      </c>
      <c r="L586" t="s">
        <v>46</v>
      </c>
      <c r="M586">
        <v>79</v>
      </c>
      <c r="N586">
        <v>79</v>
      </c>
    </row>
    <row r="587" spans="1:14" x14ac:dyDescent="0.3">
      <c r="A587">
        <v>52367</v>
      </c>
      <c r="B587" t="s">
        <v>24</v>
      </c>
      <c r="C587" t="s">
        <v>25</v>
      </c>
      <c r="D587" s="1">
        <v>44993</v>
      </c>
      <c r="E587">
        <f>MONTH(tblOrders[[#This Row],[Order Date]])</f>
        <v>3</v>
      </c>
      <c r="F587" t="str">
        <f>TEXT(tblOrders[[#This Row],[Order Date]],"mm-mmm")</f>
        <v>03-Mar</v>
      </c>
      <c r="G587" t="str">
        <f>"Q"&amp;ROUNDUP(MONTH(tblOrders[[#This Row],[Order Date]])/3,0)</f>
        <v>Q1</v>
      </c>
      <c r="H587">
        <f>YEAR(tblOrders[[#This Row],[Order Date]])</f>
        <v>2023</v>
      </c>
      <c r="I587" t="s">
        <v>22</v>
      </c>
      <c r="J587" t="s">
        <v>23</v>
      </c>
      <c r="K587" t="s">
        <v>45</v>
      </c>
      <c r="L587" t="s">
        <v>19</v>
      </c>
      <c r="M587">
        <v>98</v>
      </c>
      <c r="N587">
        <v>85</v>
      </c>
    </row>
    <row r="588" spans="1:14" x14ac:dyDescent="0.3">
      <c r="A588">
        <v>52368</v>
      </c>
      <c r="B588" t="s">
        <v>72</v>
      </c>
      <c r="C588" t="s">
        <v>73</v>
      </c>
      <c r="D588" s="1">
        <v>44993</v>
      </c>
      <c r="E588">
        <f>MONTH(tblOrders[[#This Row],[Order Date]])</f>
        <v>3</v>
      </c>
      <c r="F588" t="str">
        <f>TEXT(tblOrders[[#This Row],[Order Date]],"mm-mmm")</f>
        <v>03-Mar</v>
      </c>
      <c r="G588" t="str">
        <f>"Q"&amp;ROUNDUP(MONTH(tblOrders[[#This Row],[Order Date]])/3,0)</f>
        <v>Q1</v>
      </c>
      <c r="H588">
        <f>YEAR(tblOrders[[#This Row],[Order Date]])</f>
        <v>2023</v>
      </c>
      <c r="I588" t="s">
        <v>31</v>
      </c>
      <c r="J588" t="s">
        <v>32</v>
      </c>
      <c r="K588" t="s">
        <v>28</v>
      </c>
      <c r="L588" t="s">
        <v>46</v>
      </c>
      <c r="M588">
        <v>240</v>
      </c>
      <c r="N588">
        <v>141</v>
      </c>
    </row>
    <row r="589" spans="1:14" x14ac:dyDescent="0.3">
      <c r="A589">
        <v>52369</v>
      </c>
      <c r="B589" t="s">
        <v>70</v>
      </c>
      <c r="C589" t="s">
        <v>76</v>
      </c>
      <c r="D589" s="1">
        <v>44994</v>
      </c>
      <c r="E589">
        <f>MONTH(tblOrders[[#This Row],[Order Date]])</f>
        <v>3</v>
      </c>
      <c r="F589" t="str">
        <f>TEXT(tblOrders[[#This Row],[Order Date]],"mm-mmm")</f>
        <v>03-Mar</v>
      </c>
      <c r="G589" t="str">
        <f>"Q"&amp;ROUNDUP(MONTH(tblOrders[[#This Row],[Order Date]])/3,0)</f>
        <v>Q1</v>
      </c>
      <c r="H589">
        <f>YEAR(tblOrders[[#This Row],[Order Date]])</f>
        <v>2023</v>
      </c>
      <c r="I589" t="s">
        <v>47</v>
      </c>
      <c r="J589" t="s">
        <v>48</v>
      </c>
      <c r="K589" t="s">
        <v>54</v>
      </c>
      <c r="L589" t="s">
        <v>19</v>
      </c>
      <c r="M589">
        <v>99</v>
      </c>
      <c r="N589">
        <v>97</v>
      </c>
    </row>
    <row r="590" spans="1:14" x14ac:dyDescent="0.3">
      <c r="A590">
        <v>52370</v>
      </c>
      <c r="B590" t="s">
        <v>55</v>
      </c>
      <c r="C590" t="s">
        <v>56</v>
      </c>
      <c r="D590" s="1">
        <v>44995</v>
      </c>
      <c r="E590">
        <f>MONTH(tblOrders[[#This Row],[Order Date]])</f>
        <v>3</v>
      </c>
      <c r="F590" t="str">
        <f>TEXT(tblOrders[[#This Row],[Order Date]],"mm-mmm")</f>
        <v>03-Mar</v>
      </c>
      <c r="G590" t="str">
        <f>"Q"&amp;ROUNDUP(MONTH(tblOrders[[#This Row],[Order Date]])/3,0)</f>
        <v>Q1</v>
      </c>
      <c r="H590">
        <f>YEAR(tblOrders[[#This Row],[Order Date]])</f>
        <v>2023</v>
      </c>
      <c r="I590" t="s">
        <v>66</v>
      </c>
      <c r="J590" t="s">
        <v>67</v>
      </c>
      <c r="K590" t="s">
        <v>28</v>
      </c>
      <c r="L590" t="s">
        <v>19</v>
      </c>
      <c r="M590">
        <v>160</v>
      </c>
      <c r="N590">
        <v>94</v>
      </c>
    </row>
    <row r="591" spans="1:14" x14ac:dyDescent="0.3">
      <c r="A591">
        <v>52371</v>
      </c>
      <c r="B591" t="s">
        <v>14</v>
      </c>
      <c r="C591" t="s">
        <v>15</v>
      </c>
      <c r="D591" s="1">
        <v>44995</v>
      </c>
      <c r="E591">
        <f>MONTH(tblOrders[[#This Row],[Order Date]])</f>
        <v>3</v>
      </c>
      <c r="F591" t="str">
        <f>TEXT(tblOrders[[#This Row],[Order Date]],"mm-mmm")</f>
        <v>03-Mar</v>
      </c>
      <c r="G591" t="str">
        <f>"Q"&amp;ROUNDUP(MONTH(tblOrders[[#This Row],[Order Date]])/3,0)</f>
        <v>Q1</v>
      </c>
      <c r="H591">
        <f>YEAR(tblOrders[[#This Row],[Order Date]])</f>
        <v>2023</v>
      </c>
      <c r="I591" t="s">
        <v>43</v>
      </c>
      <c r="J591" t="s">
        <v>44</v>
      </c>
      <c r="K591" t="s">
        <v>51</v>
      </c>
      <c r="L591" t="s">
        <v>46</v>
      </c>
      <c r="M591">
        <v>142</v>
      </c>
      <c r="N591">
        <v>131</v>
      </c>
    </row>
    <row r="592" spans="1:14" x14ac:dyDescent="0.3">
      <c r="A592">
        <v>52372</v>
      </c>
      <c r="B592" t="s">
        <v>24</v>
      </c>
      <c r="C592" t="s">
        <v>25</v>
      </c>
      <c r="D592" s="1">
        <v>44996</v>
      </c>
      <c r="E592">
        <f>MONTH(tblOrders[[#This Row],[Order Date]])</f>
        <v>3</v>
      </c>
      <c r="F592" t="str">
        <f>TEXT(tblOrders[[#This Row],[Order Date]],"mm-mmm")</f>
        <v>03-Mar</v>
      </c>
      <c r="G592" t="str">
        <f>"Q"&amp;ROUNDUP(MONTH(tblOrders[[#This Row],[Order Date]])/3,0)</f>
        <v>Q1</v>
      </c>
      <c r="H592">
        <f>YEAR(tblOrders[[#This Row],[Order Date]])</f>
        <v>2023</v>
      </c>
      <c r="I592" t="s">
        <v>31</v>
      </c>
      <c r="J592" t="s">
        <v>32</v>
      </c>
      <c r="K592" t="s">
        <v>18</v>
      </c>
      <c r="L592" t="s">
        <v>46</v>
      </c>
      <c r="M592">
        <v>58</v>
      </c>
      <c r="N592">
        <v>58</v>
      </c>
    </row>
    <row r="593" spans="1:14" x14ac:dyDescent="0.3">
      <c r="A593">
        <v>52373</v>
      </c>
      <c r="B593" t="s">
        <v>49</v>
      </c>
      <c r="C593" t="s">
        <v>61</v>
      </c>
      <c r="D593" s="1">
        <v>44996</v>
      </c>
      <c r="E593">
        <f>MONTH(tblOrders[[#This Row],[Order Date]])</f>
        <v>3</v>
      </c>
      <c r="F593" t="str">
        <f>TEXT(tblOrders[[#This Row],[Order Date]],"mm-mmm")</f>
        <v>03-Mar</v>
      </c>
      <c r="G593" t="str">
        <f>"Q"&amp;ROUNDUP(MONTH(tblOrders[[#This Row],[Order Date]])/3,0)</f>
        <v>Q1</v>
      </c>
      <c r="H593">
        <f>YEAR(tblOrders[[#This Row],[Order Date]])</f>
        <v>2023</v>
      </c>
      <c r="I593" t="s">
        <v>68</v>
      </c>
      <c r="J593" t="s">
        <v>69</v>
      </c>
      <c r="K593" t="s">
        <v>54</v>
      </c>
      <c r="L593" t="s">
        <v>19</v>
      </c>
      <c r="M593">
        <v>85</v>
      </c>
      <c r="N593">
        <v>85</v>
      </c>
    </row>
    <row r="594" spans="1:14" x14ac:dyDescent="0.3">
      <c r="A594">
        <v>52374</v>
      </c>
      <c r="B594" t="s">
        <v>38</v>
      </c>
      <c r="C594" t="s">
        <v>39</v>
      </c>
      <c r="D594" s="1">
        <v>44996</v>
      </c>
      <c r="E594">
        <f>MONTH(tblOrders[[#This Row],[Order Date]])</f>
        <v>3</v>
      </c>
      <c r="F594" t="str">
        <f>TEXT(tblOrders[[#This Row],[Order Date]],"mm-mmm")</f>
        <v>03-Mar</v>
      </c>
      <c r="G594" t="str">
        <f>"Q"&amp;ROUNDUP(MONTH(tblOrders[[#This Row],[Order Date]])/3,0)</f>
        <v>Q1</v>
      </c>
      <c r="H594">
        <f>YEAR(tblOrders[[#This Row],[Order Date]])</f>
        <v>2023</v>
      </c>
      <c r="I594" t="s">
        <v>31</v>
      </c>
      <c r="J594" t="s">
        <v>32</v>
      </c>
      <c r="K594" t="s">
        <v>51</v>
      </c>
      <c r="L594" t="s">
        <v>19</v>
      </c>
      <c r="M594">
        <v>27</v>
      </c>
      <c r="N594">
        <v>27</v>
      </c>
    </row>
    <row r="595" spans="1:14" x14ac:dyDescent="0.3">
      <c r="A595">
        <v>52375</v>
      </c>
      <c r="B595" t="s">
        <v>52</v>
      </c>
      <c r="C595" t="s">
        <v>53</v>
      </c>
      <c r="D595" s="1">
        <v>44997</v>
      </c>
      <c r="E595">
        <f>MONTH(tblOrders[[#This Row],[Order Date]])</f>
        <v>3</v>
      </c>
      <c r="F595" t="str">
        <f>TEXT(tblOrders[[#This Row],[Order Date]],"mm-mmm")</f>
        <v>03-Mar</v>
      </c>
      <c r="G595" t="str">
        <f>"Q"&amp;ROUNDUP(MONTH(tblOrders[[#This Row],[Order Date]])/3,0)</f>
        <v>Q1</v>
      </c>
      <c r="H595">
        <f>YEAR(tblOrders[[#This Row],[Order Date]])</f>
        <v>2023</v>
      </c>
      <c r="I595" t="s">
        <v>66</v>
      </c>
      <c r="J595" t="s">
        <v>67</v>
      </c>
      <c r="K595" t="s">
        <v>28</v>
      </c>
      <c r="L595" t="s">
        <v>19</v>
      </c>
      <c r="M595">
        <v>235</v>
      </c>
      <c r="N595">
        <v>90</v>
      </c>
    </row>
    <row r="596" spans="1:14" x14ac:dyDescent="0.3">
      <c r="A596">
        <v>52376</v>
      </c>
      <c r="B596" t="s">
        <v>74</v>
      </c>
      <c r="C596" t="s">
        <v>75</v>
      </c>
      <c r="D596" s="1">
        <v>44999</v>
      </c>
      <c r="E596">
        <f>MONTH(tblOrders[[#This Row],[Order Date]])</f>
        <v>3</v>
      </c>
      <c r="F596" t="str">
        <f>TEXT(tblOrders[[#This Row],[Order Date]],"mm-mmm")</f>
        <v>03-Mar</v>
      </c>
      <c r="G596" t="str">
        <f>"Q"&amp;ROUNDUP(MONTH(tblOrders[[#This Row],[Order Date]])/3,0)</f>
        <v>Q1</v>
      </c>
      <c r="H596">
        <f>YEAR(tblOrders[[#This Row],[Order Date]])</f>
        <v>2023</v>
      </c>
      <c r="I596" t="s">
        <v>22</v>
      </c>
      <c r="J596" t="s">
        <v>23</v>
      </c>
      <c r="K596" t="s">
        <v>45</v>
      </c>
      <c r="L596" t="s">
        <v>19</v>
      </c>
      <c r="M596">
        <v>91</v>
      </c>
      <c r="N596">
        <v>66</v>
      </c>
    </row>
    <row r="597" spans="1:14" x14ac:dyDescent="0.3">
      <c r="A597">
        <v>52377</v>
      </c>
      <c r="B597" t="s">
        <v>55</v>
      </c>
      <c r="C597" t="s">
        <v>56</v>
      </c>
      <c r="D597" s="1">
        <v>44999</v>
      </c>
      <c r="E597">
        <f>MONTH(tblOrders[[#This Row],[Order Date]])</f>
        <v>3</v>
      </c>
      <c r="F597" t="str">
        <f>TEXT(tblOrders[[#This Row],[Order Date]],"mm-mmm")</f>
        <v>03-Mar</v>
      </c>
      <c r="G597" t="str">
        <f>"Q"&amp;ROUNDUP(MONTH(tblOrders[[#This Row],[Order Date]])/3,0)</f>
        <v>Q1</v>
      </c>
      <c r="H597">
        <f>YEAR(tblOrders[[#This Row],[Order Date]])</f>
        <v>2023</v>
      </c>
      <c r="I597" t="s">
        <v>68</v>
      </c>
      <c r="J597" t="s">
        <v>69</v>
      </c>
      <c r="K597" t="s">
        <v>54</v>
      </c>
      <c r="L597" t="s">
        <v>19</v>
      </c>
      <c r="M597">
        <v>26</v>
      </c>
      <c r="N597">
        <v>26</v>
      </c>
    </row>
    <row r="598" spans="1:14" x14ac:dyDescent="0.3">
      <c r="A598">
        <v>52378</v>
      </c>
      <c r="B598" t="s">
        <v>49</v>
      </c>
      <c r="C598" t="s">
        <v>61</v>
      </c>
      <c r="D598" s="1">
        <v>45004</v>
      </c>
      <c r="E598">
        <f>MONTH(tblOrders[[#This Row],[Order Date]])</f>
        <v>3</v>
      </c>
      <c r="F598" t="str">
        <f>TEXT(tblOrders[[#This Row],[Order Date]],"mm-mmm")</f>
        <v>03-Mar</v>
      </c>
      <c r="G598" t="str">
        <f>"Q"&amp;ROUNDUP(MONTH(tblOrders[[#This Row],[Order Date]])/3,0)</f>
        <v>Q1</v>
      </c>
      <c r="H598">
        <f>YEAR(tblOrders[[#This Row],[Order Date]])</f>
        <v>2023</v>
      </c>
      <c r="I598" t="s">
        <v>35</v>
      </c>
      <c r="J598" t="s">
        <v>36</v>
      </c>
      <c r="K598" t="s">
        <v>54</v>
      </c>
      <c r="L598" t="s">
        <v>46</v>
      </c>
      <c r="M598">
        <v>43</v>
      </c>
      <c r="N598">
        <v>43</v>
      </c>
    </row>
    <row r="599" spans="1:14" x14ac:dyDescent="0.3">
      <c r="A599">
        <v>52379</v>
      </c>
      <c r="B599" t="s">
        <v>20</v>
      </c>
      <c r="C599" t="s">
        <v>21</v>
      </c>
      <c r="D599" s="1">
        <v>45005</v>
      </c>
      <c r="E599">
        <f>MONTH(tblOrders[[#This Row],[Order Date]])</f>
        <v>3</v>
      </c>
      <c r="F599" t="str">
        <f>TEXT(tblOrders[[#This Row],[Order Date]],"mm-mmm")</f>
        <v>03-Mar</v>
      </c>
      <c r="G599" t="str">
        <f>"Q"&amp;ROUNDUP(MONTH(tblOrders[[#This Row],[Order Date]])/3,0)</f>
        <v>Q1</v>
      </c>
      <c r="H599">
        <f>YEAR(tblOrders[[#This Row],[Order Date]])</f>
        <v>2023</v>
      </c>
      <c r="I599" t="s">
        <v>66</v>
      </c>
      <c r="J599" t="s">
        <v>67</v>
      </c>
      <c r="K599" t="s">
        <v>37</v>
      </c>
      <c r="L599" t="s">
        <v>19</v>
      </c>
      <c r="M599">
        <v>53</v>
      </c>
      <c r="N599">
        <v>53</v>
      </c>
    </row>
    <row r="600" spans="1:14" x14ac:dyDescent="0.3">
      <c r="A600">
        <v>52380</v>
      </c>
      <c r="B600" t="s">
        <v>49</v>
      </c>
      <c r="C600" t="s">
        <v>50</v>
      </c>
      <c r="D600" s="1">
        <v>45005</v>
      </c>
      <c r="E600">
        <f>MONTH(tblOrders[[#This Row],[Order Date]])</f>
        <v>3</v>
      </c>
      <c r="F600" t="str">
        <f>TEXT(tblOrders[[#This Row],[Order Date]],"mm-mmm")</f>
        <v>03-Mar</v>
      </c>
      <c r="G600" t="str">
        <f>"Q"&amp;ROUNDUP(MONTH(tblOrders[[#This Row],[Order Date]])/3,0)</f>
        <v>Q1</v>
      </c>
      <c r="H600">
        <f>YEAR(tblOrders[[#This Row],[Order Date]])</f>
        <v>2023</v>
      </c>
      <c r="I600" t="s">
        <v>22</v>
      </c>
      <c r="J600" t="s">
        <v>23</v>
      </c>
      <c r="K600" t="s">
        <v>54</v>
      </c>
      <c r="L600" t="s">
        <v>40</v>
      </c>
      <c r="M600">
        <v>143</v>
      </c>
      <c r="N600">
        <v>126</v>
      </c>
    </row>
    <row r="601" spans="1:14" x14ac:dyDescent="0.3">
      <c r="A601">
        <v>52381</v>
      </c>
      <c r="B601" t="s">
        <v>74</v>
      </c>
      <c r="C601" t="s">
        <v>75</v>
      </c>
      <c r="D601" s="1">
        <v>45005</v>
      </c>
      <c r="E601">
        <f>MONTH(tblOrders[[#This Row],[Order Date]])</f>
        <v>3</v>
      </c>
      <c r="F601" t="str">
        <f>TEXT(tblOrders[[#This Row],[Order Date]],"mm-mmm")</f>
        <v>03-Mar</v>
      </c>
      <c r="G601" t="str">
        <f>"Q"&amp;ROUNDUP(MONTH(tblOrders[[#This Row],[Order Date]])/3,0)</f>
        <v>Q1</v>
      </c>
      <c r="H601">
        <f>YEAR(tblOrders[[#This Row],[Order Date]])</f>
        <v>2023</v>
      </c>
      <c r="I601" t="s">
        <v>22</v>
      </c>
      <c r="J601" t="s">
        <v>23</v>
      </c>
      <c r="K601" t="s">
        <v>51</v>
      </c>
      <c r="L601" t="s">
        <v>46</v>
      </c>
      <c r="M601">
        <v>69</v>
      </c>
      <c r="N601">
        <v>68</v>
      </c>
    </row>
    <row r="602" spans="1:14" x14ac:dyDescent="0.3">
      <c r="A602">
        <v>52382</v>
      </c>
      <c r="B602" t="s">
        <v>20</v>
      </c>
      <c r="C602" t="s">
        <v>21</v>
      </c>
      <c r="D602" s="1">
        <v>45006</v>
      </c>
      <c r="E602">
        <f>MONTH(tblOrders[[#This Row],[Order Date]])</f>
        <v>3</v>
      </c>
      <c r="F602" t="str">
        <f>TEXT(tblOrders[[#This Row],[Order Date]],"mm-mmm")</f>
        <v>03-Mar</v>
      </c>
      <c r="G602" t="str">
        <f>"Q"&amp;ROUNDUP(MONTH(tblOrders[[#This Row],[Order Date]])/3,0)</f>
        <v>Q1</v>
      </c>
      <c r="H602">
        <f>YEAR(tblOrders[[#This Row],[Order Date]])</f>
        <v>2023</v>
      </c>
      <c r="I602" t="s">
        <v>47</v>
      </c>
      <c r="J602" t="s">
        <v>48</v>
      </c>
      <c r="K602" t="s">
        <v>54</v>
      </c>
      <c r="L602" t="s">
        <v>19</v>
      </c>
      <c r="M602">
        <v>56</v>
      </c>
      <c r="N602">
        <v>44</v>
      </c>
    </row>
    <row r="603" spans="1:14" x14ac:dyDescent="0.3">
      <c r="A603">
        <v>52383</v>
      </c>
      <c r="B603" t="s">
        <v>38</v>
      </c>
      <c r="C603" t="s">
        <v>39</v>
      </c>
      <c r="D603" s="1">
        <v>45006</v>
      </c>
      <c r="E603">
        <f>MONTH(tblOrders[[#This Row],[Order Date]])</f>
        <v>3</v>
      </c>
      <c r="F603" t="str">
        <f>TEXT(tblOrders[[#This Row],[Order Date]],"mm-mmm")</f>
        <v>03-Mar</v>
      </c>
      <c r="G603" t="str">
        <f>"Q"&amp;ROUNDUP(MONTH(tblOrders[[#This Row],[Order Date]])/3,0)</f>
        <v>Q1</v>
      </c>
      <c r="H603">
        <f>YEAR(tblOrders[[#This Row],[Order Date]])</f>
        <v>2023</v>
      </c>
      <c r="I603" t="s">
        <v>57</v>
      </c>
      <c r="J603" t="s">
        <v>58</v>
      </c>
      <c r="K603" t="s">
        <v>51</v>
      </c>
      <c r="L603" t="s">
        <v>19</v>
      </c>
      <c r="M603">
        <v>33</v>
      </c>
      <c r="N603">
        <v>25</v>
      </c>
    </row>
    <row r="604" spans="1:14" x14ac:dyDescent="0.3">
      <c r="A604">
        <v>52384</v>
      </c>
      <c r="B604" t="s">
        <v>24</v>
      </c>
      <c r="C604" t="s">
        <v>25</v>
      </c>
      <c r="D604" s="1">
        <v>45007</v>
      </c>
      <c r="E604">
        <f>MONTH(tblOrders[[#This Row],[Order Date]])</f>
        <v>3</v>
      </c>
      <c r="F604" t="str">
        <f>TEXT(tblOrders[[#This Row],[Order Date]],"mm-mmm")</f>
        <v>03-Mar</v>
      </c>
      <c r="G604" t="str">
        <f>"Q"&amp;ROUNDUP(MONTH(tblOrders[[#This Row],[Order Date]])/3,0)</f>
        <v>Q1</v>
      </c>
      <c r="H604">
        <f>YEAR(tblOrders[[#This Row],[Order Date]])</f>
        <v>2023</v>
      </c>
      <c r="I604" t="s">
        <v>66</v>
      </c>
      <c r="J604" t="s">
        <v>67</v>
      </c>
      <c r="K604" t="s">
        <v>37</v>
      </c>
      <c r="L604" t="s">
        <v>46</v>
      </c>
      <c r="M604">
        <v>97</v>
      </c>
      <c r="N604">
        <v>65</v>
      </c>
    </row>
    <row r="605" spans="1:14" x14ac:dyDescent="0.3">
      <c r="A605">
        <v>52385</v>
      </c>
      <c r="B605" t="s">
        <v>64</v>
      </c>
      <c r="C605" t="s">
        <v>65</v>
      </c>
      <c r="D605" s="1">
        <v>45008</v>
      </c>
      <c r="E605">
        <f>MONTH(tblOrders[[#This Row],[Order Date]])</f>
        <v>3</v>
      </c>
      <c r="F605" t="str">
        <f>TEXT(tblOrders[[#This Row],[Order Date]],"mm-mmm")</f>
        <v>03-Mar</v>
      </c>
      <c r="G605" t="str">
        <f>"Q"&amp;ROUNDUP(MONTH(tblOrders[[#This Row],[Order Date]])/3,0)</f>
        <v>Q1</v>
      </c>
      <c r="H605">
        <f>YEAR(tblOrders[[#This Row],[Order Date]])</f>
        <v>2023</v>
      </c>
      <c r="I605" t="s">
        <v>31</v>
      </c>
      <c r="J605" t="s">
        <v>32</v>
      </c>
      <c r="K605" t="s">
        <v>28</v>
      </c>
      <c r="L605" t="s">
        <v>19</v>
      </c>
      <c r="M605">
        <v>131</v>
      </c>
      <c r="N605">
        <v>77</v>
      </c>
    </row>
    <row r="606" spans="1:14" x14ac:dyDescent="0.3">
      <c r="A606">
        <v>52386</v>
      </c>
      <c r="B606" t="s">
        <v>55</v>
      </c>
      <c r="C606" t="s">
        <v>56</v>
      </c>
      <c r="D606" s="1">
        <v>45009</v>
      </c>
      <c r="E606">
        <f>MONTH(tblOrders[[#This Row],[Order Date]])</f>
        <v>3</v>
      </c>
      <c r="F606" t="str">
        <f>TEXT(tblOrders[[#This Row],[Order Date]],"mm-mmm")</f>
        <v>03-Mar</v>
      </c>
      <c r="G606" t="str">
        <f>"Q"&amp;ROUNDUP(MONTH(tblOrders[[#This Row],[Order Date]])/3,0)</f>
        <v>Q1</v>
      </c>
      <c r="H606">
        <f>YEAR(tblOrders[[#This Row],[Order Date]])</f>
        <v>2023</v>
      </c>
      <c r="I606" t="s">
        <v>16</v>
      </c>
      <c r="J606" t="s">
        <v>17</v>
      </c>
      <c r="K606" t="s">
        <v>37</v>
      </c>
      <c r="L606" t="s">
        <v>19</v>
      </c>
      <c r="M606">
        <v>102</v>
      </c>
      <c r="N606">
        <v>102</v>
      </c>
    </row>
    <row r="607" spans="1:14" x14ac:dyDescent="0.3">
      <c r="A607">
        <v>52387</v>
      </c>
      <c r="B607" t="s">
        <v>20</v>
      </c>
      <c r="C607" t="s">
        <v>21</v>
      </c>
      <c r="D607" s="1">
        <v>45009</v>
      </c>
      <c r="E607">
        <f>MONTH(tblOrders[[#This Row],[Order Date]])</f>
        <v>3</v>
      </c>
      <c r="F607" t="str">
        <f>TEXT(tblOrders[[#This Row],[Order Date]],"mm-mmm")</f>
        <v>03-Mar</v>
      </c>
      <c r="G607" t="str">
        <f>"Q"&amp;ROUNDUP(MONTH(tblOrders[[#This Row],[Order Date]])/3,0)</f>
        <v>Q1</v>
      </c>
      <c r="H607">
        <f>YEAR(tblOrders[[#This Row],[Order Date]])</f>
        <v>2023</v>
      </c>
      <c r="I607" t="s">
        <v>47</v>
      </c>
      <c r="J607" t="s">
        <v>48</v>
      </c>
      <c r="K607" t="s">
        <v>18</v>
      </c>
      <c r="L607" t="s">
        <v>46</v>
      </c>
      <c r="M607">
        <v>54</v>
      </c>
      <c r="N607">
        <v>49</v>
      </c>
    </row>
    <row r="608" spans="1:14" x14ac:dyDescent="0.3">
      <c r="A608">
        <v>52388</v>
      </c>
      <c r="B608" t="s">
        <v>38</v>
      </c>
      <c r="C608" t="s">
        <v>39</v>
      </c>
      <c r="D608" s="1">
        <v>45010</v>
      </c>
      <c r="E608">
        <f>MONTH(tblOrders[[#This Row],[Order Date]])</f>
        <v>3</v>
      </c>
      <c r="F608" t="str">
        <f>TEXT(tblOrders[[#This Row],[Order Date]],"mm-mmm")</f>
        <v>03-Mar</v>
      </c>
      <c r="G608" t="str">
        <f>"Q"&amp;ROUNDUP(MONTH(tblOrders[[#This Row],[Order Date]])/3,0)</f>
        <v>Q1</v>
      </c>
      <c r="H608">
        <f>YEAR(tblOrders[[#This Row],[Order Date]])</f>
        <v>2023</v>
      </c>
      <c r="I608" t="s">
        <v>57</v>
      </c>
      <c r="J608" t="s">
        <v>58</v>
      </c>
      <c r="K608" t="s">
        <v>28</v>
      </c>
      <c r="L608" t="s">
        <v>19</v>
      </c>
      <c r="M608">
        <v>179</v>
      </c>
      <c r="N608">
        <v>104</v>
      </c>
    </row>
    <row r="609" spans="1:14" x14ac:dyDescent="0.3">
      <c r="A609">
        <v>52389</v>
      </c>
      <c r="B609" t="s">
        <v>29</v>
      </c>
      <c r="C609" t="s">
        <v>77</v>
      </c>
      <c r="D609" s="1">
        <v>45010</v>
      </c>
      <c r="E609">
        <f>MONTH(tblOrders[[#This Row],[Order Date]])</f>
        <v>3</v>
      </c>
      <c r="F609" t="str">
        <f>TEXT(tblOrders[[#This Row],[Order Date]],"mm-mmm")</f>
        <v>03-Mar</v>
      </c>
      <c r="G609" t="str">
        <f>"Q"&amp;ROUNDUP(MONTH(tblOrders[[#This Row],[Order Date]])/3,0)</f>
        <v>Q1</v>
      </c>
      <c r="H609">
        <f>YEAR(tblOrders[[#This Row],[Order Date]])</f>
        <v>2023</v>
      </c>
      <c r="I609" t="s">
        <v>35</v>
      </c>
      <c r="J609" t="s">
        <v>36</v>
      </c>
      <c r="K609" t="s">
        <v>45</v>
      </c>
      <c r="L609" t="s">
        <v>19</v>
      </c>
      <c r="M609">
        <v>20</v>
      </c>
      <c r="N609">
        <v>18</v>
      </c>
    </row>
    <row r="610" spans="1:14" x14ac:dyDescent="0.3">
      <c r="A610">
        <v>52390</v>
      </c>
      <c r="B610" t="s">
        <v>52</v>
      </c>
      <c r="C610" t="s">
        <v>53</v>
      </c>
      <c r="D610" s="1">
        <v>45010</v>
      </c>
      <c r="E610">
        <f>MONTH(tblOrders[[#This Row],[Order Date]])</f>
        <v>3</v>
      </c>
      <c r="F610" t="str">
        <f>TEXT(tblOrders[[#This Row],[Order Date]],"mm-mmm")</f>
        <v>03-Mar</v>
      </c>
      <c r="G610" t="str">
        <f>"Q"&amp;ROUNDUP(MONTH(tblOrders[[#This Row],[Order Date]])/3,0)</f>
        <v>Q1</v>
      </c>
      <c r="H610">
        <f>YEAR(tblOrders[[#This Row],[Order Date]])</f>
        <v>2023</v>
      </c>
      <c r="I610" t="s">
        <v>66</v>
      </c>
      <c r="J610" t="s">
        <v>67</v>
      </c>
      <c r="K610" t="s">
        <v>37</v>
      </c>
      <c r="L610" t="s">
        <v>19</v>
      </c>
      <c r="M610">
        <v>21</v>
      </c>
      <c r="N610">
        <v>20</v>
      </c>
    </row>
    <row r="611" spans="1:14" x14ac:dyDescent="0.3">
      <c r="A611">
        <v>52391</v>
      </c>
      <c r="B611" t="s">
        <v>24</v>
      </c>
      <c r="C611" t="s">
        <v>25</v>
      </c>
      <c r="D611" s="1">
        <v>45013</v>
      </c>
      <c r="E611">
        <f>MONTH(tblOrders[[#This Row],[Order Date]])</f>
        <v>3</v>
      </c>
      <c r="F611" t="str">
        <f>TEXT(tblOrders[[#This Row],[Order Date]],"mm-mmm")</f>
        <v>03-Mar</v>
      </c>
      <c r="G611" t="str">
        <f>"Q"&amp;ROUNDUP(MONTH(tblOrders[[#This Row],[Order Date]])/3,0)</f>
        <v>Q1</v>
      </c>
      <c r="H611">
        <f>YEAR(tblOrders[[#This Row],[Order Date]])</f>
        <v>2023</v>
      </c>
      <c r="I611" t="s">
        <v>26</v>
      </c>
      <c r="J611" t="s">
        <v>27</v>
      </c>
      <c r="K611" t="s">
        <v>54</v>
      </c>
      <c r="L611" t="s">
        <v>40</v>
      </c>
      <c r="M611">
        <v>131</v>
      </c>
      <c r="N611">
        <v>131</v>
      </c>
    </row>
    <row r="612" spans="1:14" x14ac:dyDescent="0.3">
      <c r="A612">
        <v>52392</v>
      </c>
      <c r="B612" t="s">
        <v>49</v>
      </c>
      <c r="C612" t="s">
        <v>50</v>
      </c>
      <c r="D612" s="1">
        <v>45014</v>
      </c>
      <c r="E612">
        <f>MONTH(tblOrders[[#This Row],[Order Date]])</f>
        <v>3</v>
      </c>
      <c r="F612" t="str">
        <f>TEXT(tblOrders[[#This Row],[Order Date]],"mm-mmm")</f>
        <v>03-Mar</v>
      </c>
      <c r="G612" t="str">
        <f>"Q"&amp;ROUNDUP(MONTH(tblOrders[[#This Row],[Order Date]])/3,0)</f>
        <v>Q1</v>
      </c>
      <c r="H612">
        <f>YEAR(tblOrders[[#This Row],[Order Date]])</f>
        <v>2023</v>
      </c>
      <c r="I612" t="s">
        <v>22</v>
      </c>
      <c r="J612" t="s">
        <v>23</v>
      </c>
      <c r="K612" t="s">
        <v>54</v>
      </c>
      <c r="L612" t="s">
        <v>46</v>
      </c>
      <c r="M612">
        <v>122</v>
      </c>
      <c r="N612">
        <v>110</v>
      </c>
    </row>
    <row r="613" spans="1:14" x14ac:dyDescent="0.3">
      <c r="A613">
        <v>52393</v>
      </c>
      <c r="B613" t="s">
        <v>29</v>
      </c>
      <c r="C613" t="s">
        <v>30</v>
      </c>
      <c r="D613" s="1">
        <v>45014</v>
      </c>
      <c r="E613">
        <f>MONTH(tblOrders[[#This Row],[Order Date]])</f>
        <v>3</v>
      </c>
      <c r="F613" t="str">
        <f>TEXT(tblOrders[[#This Row],[Order Date]],"mm-mmm")</f>
        <v>03-Mar</v>
      </c>
      <c r="G613" t="str">
        <f>"Q"&amp;ROUNDUP(MONTH(tblOrders[[#This Row],[Order Date]])/3,0)</f>
        <v>Q1</v>
      </c>
      <c r="H613">
        <f>YEAR(tblOrders[[#This Row],[Order Date]])</f>
        <v>2023</v>
      </c>
      <c r="I613" t="s">
        <v>31</v>
      </c>
      <c r="J613" t="s">
        <v>32</v>
      </c>
      <c r="K613" t="s">
        <v>28</v>
      </c>
      <c r="L613" t="s">
        <v>19</v>
      </c>
      <c r="M613">
        <v>252</v>
      </c>
      <c r="N613">
        <v>148</v>
      </c>
    </row>
    <row r="614" spans="1:14" x14ac:dyDescent="0.3">
      <c r="A614">
        <v>52394</v>
      </c>
      <c r="B614" t="s">
        <v>41</v>
      </c>
      <c r="C614" t="s">
        <v>42</v>
      </c>
      <c r="D614" s="1">
        <v>45014</v>
      </c>
      <c r="E614">
        <f>MONTH(tblOrders[[#This Row],[Order Date]])</f>
        <v>3</v>
      </c>
      <c r="F614" t="str">
        <f>TEXT(tblOrders[[#This Row],[Order Date]],"mm-mmm")</f>
        <v>03-Mar</v>
      </c>
      <c r="G614" t="str">
        <f>"Q"&amp;ROUNDUP(MONTH(tblOrders[[#This Row],[Order Date]])/3,0)</f>
        <v>Q1</v>
      </c>
      <c r="H614">
        <f>YEAR(tblOrders[[#This Row],[Order Date]])</f>
        <v>2023</v>
      </c>
      <c r="I614" t="s">
        <v>47</v>
      </c>
      <c r="J614" t="s">
        <v>48</v>
      </c>
      <c r="K614" t="s">
        <v>54</v>
      </c>
      <c r="L614" t="s">
        <v>19</v>
      </c>
      <c r="M614">
        <v>59</v>
      </c>
      <c r="N614">
        <v>56</v>
      </c>
    </row>
    <row r="615" spans="1:14" x14ac:dyDescent="0.3">
      <c r="A615">
        <v>52395</v>
      </c>
      <c r="B615" t="s">
        <v>52</v>
      </c>
      <c r="C615" t="s">
        <v>53</v>
      </c>
      <c r="D615" s="1">
        <v>45015</v>
      </c>
      <c r="E615">
        <f>MONTH(tblOrders[[#This Row],[Order Date]])</f>
        <v>3</v>
      </c>
      <c r="F615" t="str">
        <f>TEXT(tblOrders[[#This Row],[Order Date]],"mm-mmm")</f>
        <v>03-Mar</v>
      </c>
      <c r="G615" t="str">
        <f>"Q"&amp;ROUNDUP(MONTH(tblOrders[[#This Row],[Order Date]])/3,0)</f>
        <v>Q1</v>
      </c>
      <c r="H615">
        <f>YEAR(tblOrders[[#This Row],[Order Date]])</f>
        <v>2023</v>
      </c>
      <c r="I615" t="s">
        <v>16</v>
      </c>
      <c r="J615" t="s">
        <v>17</v>
      </c>
      <c r="K615" t="s">
        <v>45</v>
      </c>
      <c r="L615" t="s">
        <v>19</v>
      </c>
      <c r="M615">
        <v>52</v>
      </c>
      <c r="N615">
        <v>52</v>
      </c>
    </row>
    <row r="616" spans="1:14" x14ac:dyDescent="0.3">
      <c r="A616">
        <v>52396</v>
      </c>
      <c r="B616" t="s">
        <v>64</v>
      </c>
      <c r="C616" t="s">
        <v>65</v>
      </c>
      <c r="D616" s="1">
        <v>45016</v>
      </c>
      <c r="E616">
        <f>MONTH(tblOrders[[#This Row],[Order Date]])</f>
        <v>3</v>
      </c>
      <c r="F616" t="str">
        <f>TEXT(tblOrders[[#This Row],[Order Date]],"mm-mmm")</f>
        <v>03-Mar</v>
      </c>
      <c r="G616" t="str">
        <f>"Q"&amp;ROUNDUP(MONTH(tblOrders[[#This Row],[Order Date]])/3,0)</f>
        <v>Q1</v>
      </c>
      <c r="H616">
        <f>YEAR(tblOrders[[#This Row],[Order Date]])</f>
        <v>2023</v>
      </c>
      <c r="I616" t="s">
        <v>22</v>
      </c>
      <c r="J616" t="s">
        <v>23</v>
      </c>
      <c r="K616" t="s">
        <v>28</v>
      </c>
      <c r="L616" t="s">
        <v>46</v>
      </c>
      <c r="M616">
        <v>236</v>
      </c>
      <c r="N616">
        <v>139</v>
      </c>
    </row>
    <row r="617" spans="1:14" x14ac:dyDescent="0.3">
      <c r="A617">
        <v>52397</v>
      </c>
      <c r="B617" t="s">
        <v>59</v>
      </c>
      <c r="C617" t="s">
        <v>60</v>
      </c>
      <c r="D617" s="1">
        <v>45019</v>
      </c>
      <c r="E617">
        <f>MONTH(tblOrders[[#This Row],[Order Date]])</f>
        <v>4</v>
      </c>
      <c r="F617" t="str">
        <f>TEXT(tblOrders[[#This Row],[Order Date]],"mm-mmm")</f>
        <v>04-Apr</v>
      </c>
      <c r="G617" t="str">
        <f>"Q"&amp;ROUNDUP(MONTH(tblOrders[[#This Row],[Order Date]])/3,0)</f>
        <v>Q2</v>
      </c>
      <c r="H617">
        <f>YEAR(tblOrders[[#This Row],[Order Date]])</f>
        <v>2023</v>
      </c>
      <c r="I617" t="s">
        <v>43</v>
      </c>
      <c r="J617" t="s">
        <v>44</v>
      </c>
      <c r="K617" t="s">
        <v>18</v>
      </c>
      <c r="L617" t="s">
        <v>19</v>
      </c>
      <c r="M617">
        <v>67</v>
      </c>
      <c r="N617">
        <v>54</v>
      </c>
    </row>
    <row r="618" spans="1:14" x14ac:dyDescent="0.3">
      <c r="A618">
        <v>52398</v>
      </c>
      <c r="B618" t="s">
        <v>52</v>
      </c>
      <c r="C618" t="s">
        <v>53</v>
      </c>
      <c r="D618" s="1">
        <v>45020</v>
      </c>
      <c r="E618">
        <f>MONTH(tblOrders[[#This Row],[Order Date]])</f>
        <v>4</v>
      </c>
      <c r="F618" t="str">
        <f>TEXT(tblOrders[[#This Row],[Order Date]],"mm-mmm")</f>
        <v>04-Apr</v>
      </c>
      <c r="G618" t="str">
        <f>"Q"&amp;ROUNDUP(MONTH(tblOrders[[#This Row],[Order Date]])/3,0)</f>
        <v>Q2</v>
      </c>
      <c r="H618">
        <f>YEAR(tblOrders[[#This Row],[Order Date]])</f>
        <v>2023</v>
      </c>
      <c r="I618" t="s">
        <v>47</v>
      </c>
      <c r="J618" t="s">
        <v>48</v>
      </c>
      <c r="K618" t="s">
        <v>51</v>
      </c>
      <c r="L618" t="s">
        <v>19</v>
      </c>
      <c r="M618">
        <v>39</v>
      </c>
      <c r="N618">
        <v>29</v>
      </c>
    </row>
    <row r="619" spans="1:14" x14ac:dyDescent="0.3">
      <c r="A619">
        <v>52399</v>
      </c>
      <c r="B619" t="s">
        <v>14</v>
      </c>
      <c r="C619" t="s">
        <v>15</v>
      </c>
      <c r="D619" s="1">
        <v>45021</v>
      </c>
      <c r="E619">
        <f>MONTH(tblOrders[[#This Row],[Order Date]])</f>
        <v>4</v>
      </c>
      <c r="F619" t="str">
        <f>TEXT(tblOrders[[#This Row],[Order Date]],"mm-mmm")</f>
        <v>04-Apr</v>
      </c>
      <c r="G619" t="str">
        <f>"Q"&amp;ROUNDUP(MONTH(tblOrders[[#This Row],[Order Date]])/3,0)</f>
        <v>Q2</v>
      </c>
      <c r="H619">
        <f>YEAR(tblOrders[[#This Row],[Order Date]])</f>
        <v>2023</v>
      </c>
      <c r="I619" t="s">
        <v>35</v>
      </c>
      <c r="J619" t="s">
        <v>36</v>
      </c>
      <c r="K619" t="s">
        <v>28</v>
      </c>
      <c r="L619" t="s">
        <v>46</v>
      </c>
      <c r="M619">
        <v>46</v>
      </c>
      <c r="N619">
        <v>20</v>
      </c>
    </row>
    <row r="620" spans="1:14" x14ac:dyDescent="0.3">
      <c r="A620">
        <v>52400</v>
      </c>
      <c r="B620" t="s">
        <v>29</v>
      </c>
      <c r="C620" t="s">
        <v>77</v>
      </c>
      <c r="D620" s="1">
        <v>45022</v>
      </c>
      <c r="E620">
        <f>MONTH(tblOrders[[#This Row],[Order Date]])</f>
        <v>4</v>
      </c>
      <c r="F620" t="str">
        <f>TEXT(tblOrders[[#This Row],[Order Date]],"mm-mmm")</f>
        <v>04-Apr</v>
      </c>
      <c r="G620" t="str">
        <f>"Q"&amp;ROUNDUP(MONTH(tblOrders[[#This Row],[Order Date]])/3,0)</f>
        <v>Q2</v>
      </c>
      <c r="H620">
        <f>YEAR(tblOrders[[#This Row],[Order Date]])</f>
        <v>2023</v>
      </c>
      <c r="I620" t="s">
        <v>66</v>
      </c>
      <c r="J620" t="s">
        <v>67</v>
      </c>
      <c r="K620" t="s">
        <v>37</v>
      </c>
      <c r="L620" t="s">
        <v>19</v>
      </c>
      <c r="M620">
        <v>125</v>
      </c>
      <c r="N620">
        <v>121</v>
      </c>
    </row>
    <row r="621" spans="1:14" x14ac:dyDescent="0.3">
      <c r="A621">
        <v>52401</v>
      </c>
      <c r="B621" t="s">
        <v>41</v>
      </c>
      <c r="C621" t="s">
        <v>42</v>
      </c>
      <c r="D621" s="1">
        <v>45022</v>
      </c>
      <c r="E621">
        <f>MONTH(tblOrders[[#This Row],[Order Date]])</f>
        <v>4</v>
      </c>
      <c r="F621" t="str">
        <f>TEXT(tblOrders[[#This Row],[Order Date]],"mm-mmm")</f>
        <v>04-Apr</v>
      </c>
      <c r="G621" t="str">
        <f>"Q"&amp;ROUNDUP(MONTH(tblOrders[[#This Row],[Order Date]])/3,0)</f>
        <v>Q2</v>
      </c>
      <c r="H621">
        <f>YEAR(tblOrders[[#This Row],[Order Date]])</f>
        <v>2023</v>
      </c>
      <c r="I621" t="s">
        <v>68</v>
      </c>
      <c r="J621" t="s">
        <v>69</v>
      </c>
      <c r="K621" t="s">
        <v>37</v>
      </c>
      <c r="L621" t="s">
        <v>40</v>
      </c>
      <c r="M621">
        <v>47</v>
      </c>
      <c r="N621">
        <v>47</v>
      </c>
    </row>
    <row r="622" spans="1:14" x14ac:dyDescent="0.3">
      <c r="A622">
        <v>52402</v>
      </c>
      <c r="B622" t="s">
        <v>29</v>
      </c>
      <c r="C622" t="s">
        <v>77</v>
      </c>
      <c r="D622" s="1">
        <v>45024</v>
      </c>
      <c r="E622">
        <f>MONTH(tblOrders[[#This Row],[Order Date]])</f>
        <v>4</v>
      </c>
      <c r="F622" t="str">
        <f>TEXT(tblOrders[[#This Row],[Order Date]],"mm-mmm")</f>
        <v>04-Apr</v>
      </c>
      <c r="G622" t="str">
        <f>"Q"&amp;ROUNDUP(MONTH(tblOrders[[#This Row],[Order Date]])/3,0)</f>
        <v>Q2</v>
      </c>
      <c r="H622">
        <f>YEAR(tblOrders[[#This Row],[Order Date]])</f>
        <v>2023</v>
      </c>
      <c r="I622" t="s">
        <v>62</v>
      </c>
      <c r="J622" t="s">
        <v>63</v>
      </c>
      <c r="K622" t="s">
        <v>18</v>
      </c>
      <c r="L622" t="s">
        <v>46</v>
      </c>
      <c r="M622">
        <v>72</v>
      </c>
      <c r="N622">
        <v>60</v>
      </c>
    </row>
    <row r="623" spans="1:14" x14ac:dyDescent="0.3">
      <c r="A623">
        <v>52403</v>
      </c>
      <c r="B623" t="s">
        <v>52</v>
      </c>
      <c r="C623" t="s">
        <v>53</v>
      </c>
      <c r="D623" s="1">
        <v>45025</v>
      </c>
      <c r="E623">
        <f>MONTH(tblOrders[[#This Row],[Order Date]])</f>
        <v>4</v>
      </c>
      <c r="F623" t="str">
        <f>TEXT(tblOrders[[#This Row],[Order Date]],"mm-mmm")</f>
        <v>04-Apr</v>
      </c>
      <c r="G623" t="str">
        <f>"Q"&amp;ROUNDUP(MONTH(tblOrders[[#This Row],[Order Date]])/3,0)</f>
        <v>Q2</v>
      </c>
      <c r="H623">
        <f>YEAR(tblOrders[[#This Row],[Order Date]])</f>
        <v>2023</v>
      </c>
      <c r="I623" t="s">
        <v>47</v>
      </c>
      <c r="J623" t="s">
        <v>48</v>
      </c>
      <c r="K623" t="s">
        <v>18</v>
      </c>
      <c r="L623" t="s">
        <v>46</v>
      </c>
      <c r="M623">
        <v>76</v>
      </c>
      <c r="N623">
        <v>59</v>
      </c>
    </row>
    <row r="624" spans="1:14" x14ac:dyDescent="0.3">
      <c r="A624">
        <v>52404</v>
      </c>
      <c r="B624" t="s">
        <v>24</v>
      </c>
      <c r="C624" t="s">
        <v>25</v>
      </c>
      <c r="D624" s="1">
        <v>45026</v>
      </c>
      <c r="E624">
        <f>MONTH(tblOrders[[#This Row],[Order Date]])</f>
        <v>4</v>
      </c>
      <c r="F624" t="str">
        <f>TEXT(tblOrders[[#This Row],[Order Date]],"mm-mmm")</f>
        <v>04-Apr</v>
      </c>
      <c r="G624" t="str">
        <f>"Q"&amp;ROUNDUP(MONTH(tblOrders[[#This Row],[Order Date]])/3,0)</f>
        <v>Q2</v>
      </c>
      <c r="H624">
        <f>YEAR(tblOrders[[#This Row],[Order Date]])</f>
        <v>2023</v>
      </c>
      <c r="I624" t="s">
        <v>26</v>
      </c>
      <c r="J624" t="s">
        <v>27</v>
      </c>
      <c r="K624" t="s">
        <v>54</v>
      </c>
      <c r="L624" t="s">
        <v>40</v>
      </c>
      <c r="M624">
        <v>74</v>
      </c>
      <c r="N624">
        <v>74</v>
      </c>
    </row>
    <row r="625" spans="1:14" x14ac:dyDescent="0.3">
      <c r="A625">
        <v>52405</v>
      </c>
      <c r="B625" t="s">
        <v>70</v>
      </c>
      <c r="C625" t="s">
        <v>76</v>
      </c>
      <c r="D625" s="1">
        <v>45026</v>
      </c>
      <c r="E625">
        <f>MONTH(tblOrders[[#This Row],[Order Date]])</f>
        <v>4</v>
      </c>
      <c r="F625" t="str">
        <f>TEXT(tblOrders[[#This Row],[Order Date]],"mm-mmm")</f>
        <v>04-Apr</v>
      </c>
      <c r="G625" t="str">
        <f>"Q"&amp;ROUNDUP(MONTH(tblOrders[[#This Row],[Order Date]])/3,0)</f>
        <v>Q2</v>
      </c>
      <c r="H625">
        <f>YEAR(tblOrders[[#This Row],[Order Date]])</f>
        <v>2023</v>
      </c>
      <c r="I625" t="s">
        <v>43</v>
      </c>
      <c r="J625" t="s">
        <v>44</v>
      </c>
      <c r="K625" t="s">
        <v>51</v>
      </c>
      <c r="L625" t="s">
        <v>46</v>
      </c>
      <c r="M625">
        <v>38</v>
      </c>
      <c r="N625">
        <v>36</v>
      </c>
    </row>
    <row r="626" spans="1:14" x14ac:dyDescent="0.3">
      <c r="A626">
        <v>52406</v>
      </c>
      <c r="B626" t="s">
        <v>29</v>
      </c>
      <c r="C626" t="s">
        <v>77</v>
      </c>
      <c r="D626" s="1">
        <v>45027</v>
      </c>
      <c r="E626">
        <f>MONTH(tblOrders[[#This Row],[Order Date]])</f>
        <v>4</v>
      </c>
      <c r="F626" t="str">
        <f>TEXT(tblOrders[[#This Row],[Order Date]],"mm-mmm")</f>
        <v>04-Apr</v>
      </c>
      <c r="G626" t="str">
        <f>"Q"&amp;ROUNDUP(MONTH(tblOrders[[#This Row],[Order Date]])/3,0)</f>
        <v>Q2</v>
      </c>
      <c r="H626">
        <f>YEAR(tblOrders[[#This Row],[Order Date]])</f>
        <v>2023</v>
      </c>
      <c r="I626" t="s">
        <v>22</v>
      </c>
      <c r="J626" t="s">
        <v>23</v>
      </c>
      <c r="K626" t="s">
        <v>37</v>
      </c>
      <c r="L626" t="s">
        <v>40</v>
      </c>
      <c r="M626">
        <v>120</v>
      </c>
      <c r="N626">
        <v>83</v>
      </c>
    </row>
    <row r="627" spans="1:14" x14ac:dyDescent="0.3">
      <c r="A627">
        <v>52407</v>
      </c>
      <c r="B627" t="s">
        <v>70</v>
      </c>
      <c r="C627" t="s">
        <v>71</v>
      </c>
      <c r="D627" s="1">
        <v>45027</v>
      </c>
      <c r="E627">
        <f>MONTH(tblOrders[[#This Row],[Order Date]])</f>
        <v>4</v>
      </c>
      <c r="F627" t="str">
        <f>TEXT(tblOrders[[#This Row],[Order Date]],"mm-mmm")</f>
        <v>04-Apr</v>
      </c>
      <c r="G627" t="str">
        <f>"Q"&amp;ROUNDUP(MONTH(tblOrders[[#This Row],[Order Date]])/3,0)</f>
        <v>Q2</v>
      </c>
      <c r="H627">
        <f>YEAR(tblOrders[[#This Row],[Order Date]])</f>
        <v>2023</v>
      </c>
      <c r="I627" t="s">
        <v>31</v>
      </c>
      <c r="J627" t="s">
        <v>32</v>
      </c>
      <c r="K627" t="s">
        <v>18</v>
      </c>
      <c r="L627" t="s">
        <v>19</v>
      </c>
      <c r="M627">
        <v>22</v>
      </c>
      <c r="N627">
        <v>22</v>
      </c>
    </row>
    <row r="628" spans="1:14" x14ac:dyDescent="0.3">
      <c r="A628">
        <v>52408</v>
      </c>
      <c r="B628" t="s">
        <v>24</v>
      </c>
      <c r="C628" t="s">
        <v>25</v>
      </c>
      <c r="D628" s="1">
        <v>45027</v>
      </c>
      <c r="E628">
        <f>MONTH(tblOrders[[#This Row],[Order Date]])</f>
        <v>4</v>
      </c>
      <c r="F628" t="str">
        <f>TEXT(tblOrders[[#This Row],[Order Date]],"mm-mmm")</f>
        <v>04-Apr</v>
      </c>
      <c r="G628" t="str">
        <f>"Q"&amp;ROUNDUP(MONTH(tblOrders[[#This Row],[Order Date]])/3,0)</f>
        <v>Q2</v>
      </c>
      <c r="H628">
        <f>YEAR(tblOrders[[#This Row],[Order Date]])</f>
        <v>2023</v>
      </c>
      <c r="I628" t="s">
        <v>66</v>
      </c>
      <c r="J628" t="s">
        <v>67</v>
      </c>
      <c r="K628" t="s">
        <v>45</v>
      </c>
      <c r="L628" t="s">
        <v>19</v>
      </c>
      <c r="M628">
        <v>125</v>
      </c>
      <c r="N628">
        <v>93</v>
      </c>
    </row>
    <row r="629" spans="1:14" x14ac:dyDescent="0.3">
      <c r="A629">
        <v>52409</v>
      </c>
      <c r="B629" t="s">
        <v>49</v>
      </c>
      <c r="C629" t="s">
        <v>61</v>
      </c>
      <c r="D629" s="1">
        <v>45028</v>
      </c>
      <c r="E629">
        <f>MONTH(tblOrders[[#This Row],[Order Date]])</f>
        <v>4</v>
      </c>
      <c r="F629" t="str">
        <f>TEXT(tblOrders[[#This Row],[Order Date]],"mm-mmm")</f>
        <v>04-Apr</v>
      </c>
      <c r="G629" t="str">
        <f>"Q"&amp;ROUNDUP(MONTH(tblOrders[[#This Row],[Order Date]])/3,0)</f>
        <v>Q2</v>
      </c>
      <c r="H629">
        <f>YEAR(tblOrders[[#This Row],[Order Date]])</f>
        <v>2023</v>
      </c>
      <c r="I629" t="s">
        <v>22</v>
      </c>
      <c r="J629" t="s">
        <v>23</v>
      </c>
      <c r="K629" t="s">
        <v>45</v>
      </c>
      <c r="L629" t="s">
        <v>19</v>
      </c>
      <c r="M629">
        <v>94</v>
      </c>
      <c r="N629">
        <v>94</v>
      </c>
    </row>
    <row r="630" spans="1:14" x14ac:dyDescent="0.3">
      <c r="A630">
        <v>52410</v>
      </c>
      <c r="B630" t="s">
        <v>72</v>
      </c>
      <c r="C630" t="s">
        <v>73</v>
      </c>
      <c r="D630" s="1">
        <v>45029</v>
      </c>
      <c r="E630">
        <f>MONTH(tblOrders[[#This Row],[Order Date]])</f>
        <v>4</v>
      </c>
      <c r="F630" t="str">
        <f>TEXT(tblOrders[[#This Row],[Order Date]],"mm-mmm")</f>
        <v>04-Apr</v>
      </c>
      <c r="G630" t="str">
        <f>"Q"&amp;ROUNDUP(MONTH(tblOrders[[#This Row],[Order Date]])/3,0)</f>
        <v>Q2</v>
      </c>
      <c r="H630">
        <f>YEAR(tblOrders[[#This Row],[Order Date]])</f>
        <v>2023</v>
      </c>
      <c r="I630" t="s">
        <v>62</v>
      </c>
      <c r="J630" t="s">
        <v>63</v>
      </c>
      <c r="K630" t="s">
        <v>37</v>
      </c>
      <c r="L630" t="s">
        <v>19</v>
      </c>
      <c r="M630">
        <v>128</v>
      </c>
      <c r="N630">
        <v>128</v>
      </c>
    </row>
    <row r="631" spans="1:14" x14ac:dyDescent="0.3">
      <c r="A631">
        <v>52411</v>
      </c>
      <c r="B631" t="s">
        <v>64</v>
      </c>
      <c r="C631" t="s">
        <v>65</v>
      </c>
      <c r="D631" s="1">
        <v>45029</v>
      </c>
      <c r="E631">
        <f>MONTH(tblOrders[[#This Row],[Order Date]])</f>
        <v>4</v>
      </c>
      <c r="F631" t="str">
        <f>TEXT(tblOrders[[#This Row],[Order Date]],"mm-mmm")</f>
        <v>04-Apr</v>
      </c>
      <c r="G631" t="str">
        <f>"Q"&amp;ROUNDUP(MONTH(tblOrders[[#This Row],[Order Date]])/3,0)</f>
        <v>Q2</v>
      </c>
      <c r="H631">
        <f>YEAR(tblOrders[[#This Row],[Order Date]])</f>
        <v>2023</v>
      </c>
      <c r="I631" t="s">
        <v>31</v>
      </c>
      <c r="J631" t="s">
        <v>32</v>
      </c>
      <c r="K631" t="s">
        <v>28</v>
      </c>
      <c r="L631" t="s">
        <v>46</v>
      </c>
      <c r="M631">
        <v>245</v>
      </c>
      <c r="N631">
        <v>144</v>
      </c>
    </row>
    <row r="632" spans="1:14" x14ac:dyDescent="0.3">
      <c r="A632">
        <v>52412</v>
      </c>
      <c r="B632" t="s">
        <v>55</v>
      </c>
      <c r="C632" t="s">
        <v>56</v>
      </c>
      <c r="D632" s="1">
        <v>45032</v>
      </c>
      <c r="E632">
        <f>MONTH(tblOrders[[#This Row],[Order Date]])</f>
        <v>4</v>
      </c>
      <c r="F632" t="str">
        <f>TEXT(tblOrders[[#This Row],[Order Date]],"mm-mmm")</f>
        <v>04-Apr</v>
      </c>
      <c r="G632" t="str">
        <f>"Q"&amp;ROUNDUP(MONTH(tblOrders[[#This Row],[Order Date]])/3,0)</f>
        <v>Q2</v>
      </c>
      <c r="H632">
        <f>YEAR(tblOrders[[#This Row],[Order Date]])</f>
        <v>2023</v>
      </c>
      <c r="I632" t="s">
        <v>26</v>
      </c>
      <c r="J632" t="s">
        <v>27</v>
      </c>
      <c r="K632" t="s">
        <v>28</v>
      </c>
      <c r="L632" t="s">
        <v>46</v>
      </c>
      <c r="M632">
        <v>112</v>
      </c>
      <c r="N632">
        <v>66</v>
      </c>
    </row>
    <row r="633" spans="1:14" x14ac:dyDescent="0.3">
      <c r="A633">
        <v>52413</v>
      </c>
      <c r="B633" t="s">
        <v>14</v>
      </c>
      <c r="C633" t="s">
        <v>15</v>
      </c>
      <c r="D633" s="1">
        <v>45032</v>
      </c>
      <c r="E633">
        <f>MONTH(tblOrders[[#This Row],[Order Date]])</f>
        <v>4</v>
      </c>
      <c r="F633" t="str">
        <f>TEXT(tblOrders[[#This Row],[Order Date]],"mm-mmm")</f>
        <v>04-Apr</v>
      </c>
      <c r="G633" t="str">
        <f>"Q"&amp;ROUNDUP(MONTH(tblOrders[[#This Row],[Order Date]])/3,0)</f>
        <v>Q2</v>
      </c>
      <c r="H633">
        <f>YEAR(tblOrders[[#This Row],[Order Date]])</f>
        <v>2023</v>
      </c>
      <c r="I633" t="s">
        <v>35</v>
      </c>
      <c r="J633" t="s">
        <v>36</v>
      </c>
      <c r="K633" t="s">
        <v>51</v>
      </c>
      <c r="L633" t="s">
        <v>46</v>
      </c>
      <c r="M633">
        <v>127</v>
      </c>
      <c r="N633">
        <v>95</v>
      </c>
    </row>
    <row r="634" spans="1:14" x14ac:dyDescent="0.3">
      <c r="A634">
        <v>52414</v>
      </c>
      <c r="B634" t="s">
        <v>14</v>
      </c>
      <c r="C634" t="s">
        <v>15</v>
      </c>
      <c r="D634" s="1">
        <v>45034</v>
      </c>
      <c r="E634">
        <f>MONTH(tblOrders[[#This Row],[Order Date]])</f>
        <v>4</v>
      </c>
      <c r="F634" t="str">
        <f>TEXT(tblOrders[[#This Row],[Order Date]],"mm-mmm")</f>
        <v>04-Apr</v>
      </c>
      <c r="G634" t="str">
        <f>"Q"&amp;ROUNDUP(MONTH(tblOrders[[#This Row],[Order Date]])/3,0)</f>
        <v>Q2</v>
      </c>
      <c r="H634">
        <f>YEAR(tblOrders[[#This Row],[Order Date]])</f>
        <v>2023</v>
      </c>
      <c r="I634" t="s">
        <v>26</v>
      </c>
      <c r="J634" t="s">
        <v>27</v>
      </c>
      <c r="K634" t="s">
        <v>54</v>
      </c>
      <c r="L634" t="s">
        <v>40</v>
      </c>
      <c r="M634">
        <v>33</v>
      </c>
      <c r="N634">
        <v>33</v>
      </c>
    </row>
    <row r="635" spans="1:14" x14ac:dyDescent="0.3">
      <c r="A635">
        <v>52415</v>
      </c>
      <c r="B635" t="s">
        <v>59</v>
      </c>
      <c r="C635" t="s">
        <v>60</v>
      </c>
      <c r="D635" s="1">
        <v>45036</v>
      </c>
      <c r="E635">
        <f>MONTH(tblOrders[[#This Row],[Order Date]])</f>
        <v>4</v>
      </c>
      <c r="F635" t="str">
        <f>TEXT(tblOrders[[#This Row],[Order Date]],"mm-mmm")</f>
        <v>04-Apr</v>
      </c>
      <c r="G635" t="str">
        <f>"Q"&amp;ROUNDUP(MONTH(tblOrders[[#This Row],[Order Date]])/3,0)</f>
        <v>Q2</v>
      </c>
      <c r="H635">
        <f>YEAR(tblOrders[[#This Row],[Order Date]])</f>
        <v>2023</v>
      </c>
      <c r="I635" t="s">
        <v>26</v>
      </c>
      <c r="J635" t="s">
        <v>27</v>
      </c>
      <c r="K635" t="s">
        <v>54</v>
      </c>
      <c r="L635" t="s">
        <v>19</v>
      </c>
      <c r="M635">
        <v>71</v>
      </c>
      <c r="N635">
        <v>71</v>
      </c>
    </row>
    <row r="636" spans="1:14" x14ac:dyDescent="0.3">
      <c r="A636">
        <v>52416</v>
      </c>
      <c r="B636" t="s">
        <v>74</v>
      </c>
      <c r="C636" t="s">
        <v>75</v>
      </c>
      <c r="D636" s="1">
        <v>45036</v>
      </c>
      <c r="E636">
        <f>MONTH(tblOrders[[#This Row],[Order Date]])</f>
        <v>4</v>
      </c>
      <c r="F636" t="str">
        <f>TEXT(tblOrders[[#This Row],[Order Date]],"mm-mmm")</f>
        <v>04-Apr</v>
      </c>
      <c r="G636" t="str">
        <f>"Q"&amp;ROUNDUP(MONTH(tblOrders[[#This Row],[Order Date]])/3,0)</f>
        <v>Q2</v>
      </c>
      <c r="H636">
        <f>YEAR(tblOrders[[#This Row],[Order Date]])</f>
        <v>2023</v>
      </c>
      <c r="I636" t="s">
        <v>68</v>
      </c>
      <c r="J636" t="s">
        <v>69</v>
      </c>
      <c r="K636" t="s">
        <v>45</v>
      </c>
      <c r="L636" t="s">
        <v>46</v>
      </c>
      <c r="M636">
        <v>88</v>
      </c>
      <c r="N636">
        <v>88</v>
      </c>
    </row>
    <row r="637" spans="1:14" x14ac:dyDescent="0.3">
      <c r="A637">
        <v>52417</v>
      </c>
      <c r="B637" t="s">
        <v>49</v>
      </c>
      <c r="C637" t="s">
        <v>61</v>
      </c>
      <c r="D637" s="1">
        <v>45037</v>
      </c>
      <c r="E637">
        <f>MONTH(tblOrders[[#This Row],[Order Date]])</f>
        <v>4</v>
      </c>
      <c r="F637" t="str">
        <f>TEXT(tblOrders[[#This Row],[Order Date]],"mm-mmm")</f>
        <v>04-Apr</v>
      </c>
      <c r="G637" t="str">
        <f>"Q"&amp;ROUNDUP(MONTH(tblOrders[[#This Row],[Order Date]])/3,0)</f>
        <v>Q2</v>
      </c>
      <c r="H637">
        <f>YEAR(tblOrders[[#This Row],[Order Date]])</f>
        <v>2023</v>
      </c>
      <c r="I637" t="s">
        <v>68</v>
      </c>
      <c r="J637" t="s">
        <v>69</v>
      </c>
      <c r="K637" t="s">
        <v>51</v>
      </c>
      <c r="L637" t="s">
        <v>19</v>
      </c>
      <c r="M637">
        <v>87</v>
      </c>
      <c r="N637">
        <v>87</v>
      </c>
    </row>
    <row r="638" spans="1:14" x14ac:dyDescent="0.3">
      <c r="A638">
        <v>52418</v>
      </c>
      <c r="B638" t="s">
        <v>70</v>
      </c>
      <c r="C638" t="s">
        <v>76</v>
      </c>
      <c r="D638" s="1">
        <v>45040</v>
      </c>
      <c r="E638">
        <f>MONTH(tblOrders[[#This Row],[Order Date]])</f>
        <v>4</v>
      </c>
      <c r="F638" t="str">
        <f>TEXT(tblOrders[[#This Row],[Order Date]],"mm-mmm")</f>
        <v>04-Apr</v>
      </c>
      <c r="G638" t="str">
        <f>"Q"&amp;ROUNDUP(MONTH(tblOrders[[#This Row],[Order Date]])/3,0)</f>
        <v>Q2</v>
      </c>
      <c r="H638">
        <f>YEAR(tblOrders[[#This Row],[Order Date]])</f>
        <v>2023</v>
      </c>
      <c r="I638" t="s">
        <v>66</v>
      </c>
      <c r="J638" t="s">
        <v>67</v>
      </c>
      <c r="K638" t="s">
        <v>28</v>
      </c>
      <c r="L638" t="s">
        <v>46</v>
      </c>
      <c r="M638">
        <v>236</v>
      </c>
      <c r="N638">
        <v>92</v>
      </c>
    </row>
    <row r="639" spans="1:14" x14ac:dyDescent="0.3">
      <c r="A639">
        <v>52419</v>
      </c>
      <c r="B639" t="s">
        <v>64</v>
      </c>
      <c r="C639" t="s">
        <v>65</v>
      </c>
      <c r="D639" s="1">
        <v>45040</v>
      </c>
      <c r="E639">
        <f>MONTH(tblOrders[[#This Row],[Order Date]])</f>
        <v>4</v>
      </c>
      <c r="F639" t="str">
        <f>TEXT(tblOrders[[#This Row],[Order Date]],"mm-mmm")</f>
        <v>04-Apr</v>
      </c>
      <c r="G639" t="str">
        <f>"Q"&amp;ROUNDUP(MONTH(tblOrders[[#This Row],[Order Date]])/3,0)</f>
        <v>Q2</v>
      </c>
      <c r="H639">
        <f>YEAR(tblOrders[[#This Row],[Order Date]])</f>
        <v>2023</v>
      </c>
      <c r="I639" t="s">
        <v>43</v>
      </c>
      <c r="J639" t="s">
        <v>44</v>
      </c>
      <c r="K639" t="s">
        <v>51</v>
      </c>
      <c r="L639" t="s">
        <v>46</v>
      </c>
      <c r="M639">
        <v>27</v>
      </c>
      <c r="N639">
        <v>26</v>
      </c>
    </row>
    <row r="640" spans="1:14" x14ac:dyDescent="0.3">
      <c r="A640">
        <v>52420</v>
      </c>
      <c r="B640" t="s">
        <v>59</v>
      </c>
      <c r="C640" t="s">
        <v>60</v>
      </c>
      <c r="D640" s="1">
        <v>45041</v>
      </c>
      <c r="E640">
        <f>MONTH(tblOrders[[#This Row],[Order Date]])</f>
        <v>4</v>
      </c>
      <c r="F640" t="str">
        <f>TEXT(tblOrders[[#This Row],[Order Date]],"mm-mmm")</f>
        <v>04-Apr</v>
      </c>
      <c r="G640" t="str">
        <f>"Q"&amp;ROUNDUP(MONTH(tblOrders[[#This Row],[Order Date]])/3,0)</f>
        <v>Q2</v>
      </c>
      <c r="H640">
        <f>YEAR(tblOrders[[#This Row],[Order Date]])</f>
        <v>2023</v>
      </c>
      <c r="I640" t="s">
        <v>35</v>
      </c>
      <c r="J640" t="s">
        <v>36</v>
      </c>
      <c r="K640" t="s">
        <v>28</v>
      </c>
      <c r="L640" t="s">
        <v>19</v>
      </c>
      <c r="M640">
        <v>126</v>
      </c>
      <c r="N640">
        <v>54</v>
      </c>
    </row>
    <row r="641" spans="1:14" x14ac:dyDescent="0.3">
      <c r="A641">
        <v>52421</v>
      </c>
      <c r="B641" t="s">
        <v>74</v>
      </c>
      <c r="C641" t="s">
        <v>75</v>
      </c>
      <c r="D641" s="1">
        <v>45042</v>
      </c>
      <c r="E641">
        <f>MONTH(tblOrders[[#This Row],[Order Date]])</f>
        <v>4</v>
      </c>
      <c r="F641" t="str">
        <f>TEXT(tblOrders[[#This Row],[Order Date]],"mm-mmm")</f>
        <v>04-Apr</v>
      </c>
      <c r="G641" t="str">
        <f>"Q"&amp;ROUNDUP(MONTH(tblOrders[[#This Row],[Order Date]])/3,0)</f>
        <v>Q2</v>
      </c>
      <c r="H641">
        <f>YEAR(tblOrders[[#This Row],[Order Date]])</f>
        <v>2023</v>
      </c>
      <c r="I641" t="s">
        <v>57</v>
      </c>
      <c r="J641" t="s">
        <v>58</v>
      </c>
      <c r="K641" t="s">
        <v>45</v>
      </c>
      <c r="L641" t="s">
        <v>19</v>
      </c>
      <c r="M641">
        <v>71</v>
      </c>
      <c r="N641">
        <v>67</v>
      </c>
    </row>
    <row r="642" spans="1:14" x14ac:dyDescent="0.3">
      <c r="A642">
        <v>52422</v>
      </c>
      <c r="B642" t="s">
        <v>49</v>
      </c>
      <c r="C642" t="s">
        <v>61</v>
      </c>
      <c r="D642" s="1">
        <v>45042</v>
      </c>
      <c r="E642">
        <f>MONTH(tblOrders[[#This Row],[Order Date]])</f>
        <v>4</v>
      </c>
      <c r="F642" t="str">
        <f>TEXT(tblOrders[[#This Row],[Order Date]],"mm-mmm")</f>
        <v>04-Apr</v>
      </c>
      <c r="G642" t="str">
        <f>"Q"&amp;ROUNDUP(MONTH(tblOrders[[#This Row],[Order Date]])/3,0)</f>
        <v>Q2</v>
      </c>
      <c r="H642">
        <f>YEAR(tblOrders[[#This Row],[Order Date]])</f>
        <v>2023</v>
      </c>
      <c r="I642" t="s">
        <v>66</v>
      </c>
      <c r="J642" t="s">
        <v>67</v>
      </c>
      <c r="K642" t="s">
        <v>45</v>
      </c>
      <c r="L642" t="s">
        <v>46</v>
      </c>
      <c r="M642">
        <v>116</v>
      </c>
      <c r="N642">
        <v>101</v>
      </c>
    </row>
    <row r="643" spans="1:14" x14ac:dyDescent="0.3">
      <c r="A643">
        <v>52423</v>
      </c>
      <c r="B643" t="s">
        <v>20</v>
      </c>
      <c r="C643" t="s">
        <v>21</v>
      </c>
      <c r="D643" s="1">
        <v>45042</v>
      </c>
      <c r="E643">
        <f>MONTH(tblOrders[[#This Row],[Order Date]])</f>
        <v>4</v>
      </c>
      <c r="F643" t="str">
        <f>TEXT(tblOrders[[#This Row],[Order Date]],"mm-mmm")</f>
        <v>04-Apr</v>
      </c>
      <c r="G643" t="str">
        <f>"Q"&amp;ROUNDUP(MONTH(tblOrders[[#This Row],[Order Date]])/3,0)</f>
        <v>Q2</v>
      </c>
      <c r="H643">
        <f>YEAR(tblOrders[[#This Row],[Order Date]])</f>
        <v>2023</v>
      </c>
      <c r="I643" t="s">
        <v>47</v>
      </c>
      <c r="J643" t="s">
        <v>48</v>
      </c>
      <c r="K643" t="s">
        <v>45</v>
      </c>
      <c r="L643" t="s">
        <v>19</v>
      </c>
      <c r="M643">
        <v>81</v>
      </c>
      <c r="N643">
        <v>58</v>
      </c>
    </row>
    <row r="644" spans="1:14" x14ac:dyDescent="0.3">
      <c r="A644">
        <v>52424</v>
      </c>
      <c r="B644" t="s">
        <v>55</v>
      </c>
      <c r="C644" t="s">
        <v>56</v>
      </c>
      <c r="D644" s="1">
        <v>45044</v>
      </c>
      <c r="E644">
        <f>MONTH(tblOrders[[#This Row],[Order Date]])</f>
        <v>4</v>
      </c>
      <c r="F644" t="str">
        <f>TEXT(tblOrders[[#This Row],[Order Date]],"mm-mmm")</f>
        <v>04-Apr</v>
      </c>
      <c r="G644" t="str">
        <f>"Q"&amp;ROUNDUP(MONTH(tblOrders[[#This Row],[Order Date]])/3,0)</f>
        <v>Q2</v>
      </c>
      <c r="H644">
        <f>YEAR(tblOrders[[#This Row],[Order Date]])</f>
        <v>2023</v>
      </c>
      <c r="I644" t="s">
        <v>66</v>
      </c>
      <c r="J644" t="s">
        <v>67</v>
      </c>
      <c r="K644" t="s">
        <v>51</v>
      </c>
      <c r="L644" t="s">
        <v>19</v>
      </c>
      <c r="M644">
        <v>59</v>
      </c>
      <c r="N644">
        <v>53</v>
      </c>
    </row>
    <row r="645" spans="1:14" x14ac:dyDescent="0.3">
      <c r="A645">
        <v>52425</v>
      </c>
      <c r="B645" t="s">
        <v>41</v>
      </c>
      <c r="C645" t="s">
        <v>42</v>
      </c>
      <c r="D645" s="1">
        <v>45045</v>
      </c>
      <c r="E645">
        <f>MONTH(tblOrders[[#This Row],[Order Date]])</f>
        <v>4</v>
      </c>
      <c r="F645" t="str">
        <f>TEXT(tblOrders[[#This Row],[Order Date]],"mm-mmm")</f>
        <v>04-Apr</v>
      </c>
      <c r="G645" t="str">
        <f>"Q"&amp;ROUNDUP(MONTH(tblOrders[[#This Row],[Order Date]])/3,0)</f>
        <v>Q2</v>
      </c>
      <c r="H645">
        <f>YEAR(tblOrders[[#This Row],[Order Date]])</f>
        <v>2023</v>
      </c>
      <c r="I645" t="s">
        <v>31</v>
      </c>
      <c r="J645" t="s">
        <v>32</v>
      </c>
      <c r="K645" t="s">
        <v>28</v>
      </c>
      <c r="L645" t="s">
        <v>19</v>
      </c>
      <c r="M645">
        <v>190</v>
      </c>
      <c r="N645">
        <v>112</v>
      </c>
    </row>
    <row r="646" spans="1:14" x14ac:dyDescent="0.3">
      <c r="A646">
        <v>52426</v>
      </c>
      <c r="B646" t="s">
        <v>74</v>
      </c>
      <c r="C646" t="s">
        <v>75</v>
      </c>
      <c r="D646" s="1">
        <v>45045</v>
      </c>
      <c r="E646">
        <f>MONTH(tblOrders[[#This Row],[Order Date]])</f>
        <v>4</v>
      </c>
      <c r="F646" t="str">
        <f>TEXT(tblOrders[[#This Row],[Order Date]],"mm-mmm")</f>
        <v>04-Apr</v>
      </c>
      <c r="G646" t="str">
        <f>"Q"&amp;ROUNDUP(MONTH(tblOrders[[#This Row],[Order Date]])/3,0)</f>
        <v>Q2</v>
      </c>
      <c r="H646">
        <f>YEAR(tblOrders[[#This Row],[Order Date]])</f>
        <v>2023</v>
      </c>
      <c r="I646" t="s">
        <v>22</v>
      </c>
      <c r="J646" t="s">
        <v>23</v>
      </c>
      <c r="K646" t="s">
        <v>18</v>
      </c>
      <c r="L646" t="s">
        <v>19</v>
      </c>
      <c r="M646">
        <v>26</v>
      </c>
      <c r="N646">
        <v>19</v>
      </c>
    </row>
    <row r="647" spans="1:14" x14ac:dyDescent="0.3">
      <c r="A647">
        <v>52427</v>
      </c>
      <c r="B647" t="s">
        <v>20</v>
      </c>
      <c r="C647" t="s">
        <v>21</v>
      </c>
      <c r="D647" s="1">
        <v>45046</v>
      </c>
      <c r="E647">
        <f>MONTH(tblOrders[[#This Row],[Order Date]])</f>
        <v>4</v>
      </c>
      <c r="F647" t="str">
        <f>TEXT(tblOrders[[#This Row],[Order Date]],"mm-mmm")</f>
        <v>04-Apr</v>
      </c>
      <c r="G647" t="str">
        <f>"Q"&amp;ROUNDUP(MONTH(tblOrders[[#This Row],[Order Date]])/3,0)</f>
        <v>Q2</v>
      </c>
      <c r="H647">
        <f>YEAR(tblOrders[[#This Row],[Order Date]])</f>
        <v>2023</v>
      </c>
      <c r="I647" t="s">
        <v>22</v>
      </c>
      <c r="J647" t="s">
        <v>23</v>
      </c>
      <c r="K647" t="s">
        <v>54</v>
      </c>
      <c r="L647" t="s">
        <v>19</v>
      </c>
      <c r="M647">
        <v>102</v>
      </c>
      <c r="N647">
        <v>83</v>
      </c>
    </row>
    <row r="648" spans="1:14" x14ac:dyDescent="0.3">
      <c r="A648">
        <v>52428</v>
      </c>
      <c r="B648" t="s">
        <v>52</v>
      </c>
      <c r="C648" t="s">
        <v>53</v>
      </c>
      <c r="D648" s="1">
        <v>45046</v>
      </c>
      <c r="E648">
        <f>MONTH(tblOrders[[#This Row],[Order Date]])</f>
        <v>4</v>
      </c>
      <c r="F648" t="str">
        <f>TEXT(tblOrders[[#This Row],[Order Date]],"mm-mmm")</f>
        <v>04-Apr</v>
      </c>
      <c r="G648" t="str">
        <f>"Q"&amp;ROUNDUP(MONTH(tblOrders[[#This Row],[Order Date]])/3,0)</f>
        <v>Q2</v>
      </c>
      <c r="H648">
        <f>YEAR(tblOrders[[#This Row],[Order Date]])</f>
        <v>2023</v>
      </c>
      <c r="I648" t="s">
        <v>26</v>
      </c>
      <c r="J648" t="s">
        <v>27</v>
      </c>
      <c r="K648" t="s">
        <v>18</v>
      </c>
      <c r="L648" t="s">
        <v>19</v>
      </c>
      <c r="M648">
        <v>39</v>
      </c>
      <c r="N648">
        <v>39</v>
      </c>
    </row>
    <row r="649" spans="1:14" x14ac:dyDescent="0.3">
      <c r="A649">
        <v>52429</v>
      </c>
      <c r="B649" t="s">
        <v>64</v>
      </c>
      <c r="C649" t="s">
        <v>65</v>
      </c>
      <c r="D649" s="1">
        <v>45050</v>
      </c>
      <c r="E649">
        <f>MONTH(tblOrders[[#This Row],[Order Date]])</f>
        <v>5</v>
      </c>
      <c r="F649" t="str">
        <f>TEXT(tblOrders[[#This Row],[Order Date]],"mm-mmm")</f>
        <v>05-May</v>
      </c>
      <c r="G649" t="str">
        <f>"Q"&amp;ROUNDUP(MONTH(tblOrders[[#This Row],[Order Date]])/3,0)</f>
        <v>Q2</v>
      </c>
      <c r="H649">
        <f>YEAR(tblOrders[[#This Row],[Order Date]])</f>
        <v>2023</v>
      </c>
      <c r="I649" t="s">
        <v>57</v>
      </c>
      <c r="J649" t="s">
        <v>58</v>
      </c>
      <c r="K649" t="s">
        <v>28</v>
      </c>
      <c r="L649" t="s">
        <v>19</v>
      </c>
      <c r="M649">
        <v>88</v>
      </c>
      <c r="N649">
        <v>49</v>
      </c>
    </row>
    <row r="650" spans="1:14" x14ac:dyDescent="0.3">
      <c r="A650">
        <v>52430</v>
      </c>
      <c r="B650" t="s">
        <v>72</v>
      </c>
      <c r="C650" t="s">
        <v>73</v>
      </c>
      <c r="D650" s="1">
        <v>45051</v>
      </c>
      <c r="E650">
        <f>MONTH(tblOrders[[#This Row],[Order Date]])</f>
        <v>5</v>
      </c>
      <c r="F650" t="str">
        <f>TEXT(tblOrders[[#This Row],[Order Date]],"mm-mmm")</f>
        <v>05-May</v>
      </c>
      <c r="G650" t="str">
        <f>"Q"&amp;ROUNDUP(MONTH(tblOrders[[#This Row],[Order Date]])/3,0)</f>
        <v>Q2</v>
      </c>
      <c r="H650">
        <f>YEAR(tblOrders[[#This Row],[Order Date]])</f>
        <v>2023</v>
      </c>
      <c r="I650" t="s">
        <v>16</v>
      </c>
      <c r="J650" t="s">
        <v>17</v>
      </c>
      <c r="K650" t="s">
        <v>54</v>
      </c>
      <c r="L650" t="s">
        <v>19</v>
      </c>
      <c r="M650">
        <v>128</v>
      </c>
      <c r="N650">
        <v>128</v>
      </c>
    </row>
    <row r="651" spans="1:14" x14ac:dyDescent="0.3">
      <c r="A651">
        <v>52431</v>
      </c>
      <c r="B651" t="s">
        <v>64</v>
      </c>
      <c r="C651" t="s">
        <v>65</v>
      </c>
      <c r="D651" s="1">
        <v>45051</v>
      </c>
      <c r="E651">
        <f>MONTH(tblOrders[[#This Row],[Order Date]])</f>
        <v>5</v>
      </c>
      <c r="F651" t="str">
        <f>TEXT(tblOrders[[#This Row],[Order Date]],"mm-mmm")</f>
        <v>05-May</v>
      </c>
      <c r="G651" t="str">
        <f>"Q"&amp;ROUNDUP(MONTH(tblOrders[[#This Row],[Order Date]])/3,0)</f>
        <v>Q2</v>
      </c>
      <c r="H651">
        <f>YEAR(tblOrders[[#This Row],[Order Date]])</f>
        <v>2023</v>
      </c>
      <c r="I651" t="s">
        <v>31</v>
      </c>
      <c r="J651" t="s">
        <v>32</v>
      </c>
      <c r="K651" t="s">
        <v>51</v>
      </c>
      <c r="L651" t="s">
        <v>19</v>
      </c>
      <c r="M651">
        <v>27</v>
      </c>
      <c r="N651">
        <v>27</v>
      </c>
    </row>
    <row r="652" spans="1:14" x14ac:dyDescent="0.3">
      <c r="A652">
        <v>52432</v>
      </c>
      <c r="B652" t="s">
        <v>59</v>
      </c>
      <c r="C652" t="s">
        <v>60</v>
      </c>
      <c r="D652" s="1">
        <v>45052</v>
      </c>
      <c r="E652">
        <f>MONTH(tblOrders[[#This Row],[Order Date]])</f>
        <v>5</v>
      </c>
      <c r="F652" t="str">
        <f>TEXT(tblOrders[[#This Row],[Order Date]],"mm-mmm")</f>
        <v>05-May</v>
      </c>
      <c r="G652" t="str">
        <f>"Q"&amp;ROUNDUP(MONTH(tblOrders[[#This Row],[Order Date]])/3,0)</f>
        <v>Q2</v>
      </c>
      <c r="H652">
        <f>YEAR(tblOrders[[#This Row],[Order Date]])</f>
        <v>2023</v>
      </c>
      <c r="I652" t="s">
        <v>35</v>
      </c>
      <c r="J652" t="s">
        <v>36</v>
      </c>
      <c r="K652" t="s">
        <v>45</v>
      </c>
      <c r="L652" t="s">
        <v>19</v>
      </c>
      <c r="M652">
        <v>99</v>
      </c>
      <c r="N652">
        <v>85</v>
      </c>
    </row>
    <row r="653" spans="1:14" x14ac:dyDescent="0.3">
      <c r="A653">
        <v>52433</v>
      </c>
      <c r="B653" t="s">
        <v>33</v>
      </c>
      <c r="C653" t="s">
        <v>34</v>
      </c>
      <c r="D653" s="1">
        <v>45054</v>
      </c>
      <c r="E653">
        <f>MONTH(tblOrders[[#This Row],[Order Date]])</f>
        <v>5</v>
      </c>
      <c r="F653" t="str">
        <f>TEXT(tblOrders[[#This Row],[Order Date]],"mm-mmm")</f>
        <v>05-May</v>
      </c>
      <c r="G653" t="str">
        <f>"Q"&amp;ROUNDUP(MONTH(tblOrders[[#This Row],[Order Date]])/3,0)</f>
        <v>Q2</v>
      </c>
      <c r="H653">
        <f>YEAR(tblOrders[[#This Row],[Order Date]])</f>
        <v>2023</v>
      </c>
      <c r="I653" t="s">
        <v>68</v>
      </c>
      <c r="J653" t="s">
        <v>69</v>
      </c>
      <c r="K653" t="s">
        <v>45</v>
      </c>
      <c r="L653" t="s">
        <v>19</v>
      </c>
      <c r="M653">
        <v>51</v>
      </c>
      <c r="N653">
        <v>51</v>
      </c>
    </row>
    <row r="654" spans="1:14" x14ac:dyDescent="0.3">
      <c r="A654">
        <v>52434</v>
      </c>
      <c r="B654" t="s">
        <v>24</v>
      </c>
      <c r="C654" t="s">
        <v>25</v>
      </c>
      <c r="D654" s="1">
        <v>45056</v>
      </c>
      <c r="E654">
        <f>MONTH(tblOrders[[#This Row],[Order Date]])</f>
        <v>5</v>
      </c>
      <c r="F654" t="str">
        <f>TEXT(tblOrders[[#This Row],[Order Date]],"mm-mmm")</f>
        <v>05-May</v>
      </c>
      <c r="G654" t="str">
        <f>"Q"&amp;ROUNDUP(MONTH(tblOrders[[#This Row],[Order Date]])/3,0)</f>
        <v>Q2</v>
      </c>
      <c r="H654">
        <f>YEAR(tblOrders[[#This Row],[Order Date]])</f>
        <v>2023</v>
      </c>
      <c r="I654" t="s">
        <v>47</v>
      </c>
      <c r="J654" t="s">
        <v>48</v>
      </c>
      <c r="K654" t="s">
        <v>45</v>
      </c>
      <c r="L654" t="s">
        <v>46</v>
      </c>
      <c r="M654">
        <v>34</v>
      </c>
      <c r="N654">
        <v>33</v>
      </c>
    </row>
    <row r="655" spans="1:14" x14ac:dyDescent="0.3">
      <c r="A655">
        <v>52435</v>
      </c>
      <c r="B655" t="s">
        <v>72</v>
      </c>
      <c r="C655" t="s">
        <v>73</v>
      </c>
      <c r="D655" s="1">
        <v>45058</v>
      </c>
      <c r="E655">
        <f>MONTH(tblOrders[[#This Row],[Order Date]])</f>
        <v>5</v>
      </c>
      <c r="F655" t="str">
        <f>TEXT(tblOrders[[#This Row],[Order Date]],"mm-mmm")</f>
        <v>05-May</v>
      </c>
      <c r="G655" t="str">
        <f>"Q"&amp;ROUNDUP(MONTH(tblOrders[[#This Row],[Order Date]])/3,0)</f>
        <v>Q2</v>
      </c>
      <c r="H655">
        <f>YEAR(tblOrders[[#This Row],[Order Date]])</f>
        <v>2023</v>
      </c>
      <c r="I655" t="s">
        <v>47</v>
      </c>
      <c r="J655" t="s">
        <v>48</v>
      </c>
      <c r="K655" t="s">
        <v>28</v>
      </c>
      <c r="L655" t="s">
        <v>19</v>
      </c>
      <c r="M655">
        <v>189</v>
      </c>
      <c r="N655">
        <v>97</v>
      </c>
    </row>
    <row r="656" spans="1:14" x14ac:dyDescent="0.3">
      <c r="A656">
        <v>52436</v>
      </c>
      <c r="B656" t="s">
        <v>72</v>
      </c>
      <c r="C656" t="s">
        <v>73</v>
      </c>
      <c r="D656" s="1">
        <v>45061</v>
      </c>
      <c r="E656">
        <f>MONTH(tblOrders[[#This Row],[Order Date]])</f>
        <v>5</v>
      </c>
      <c r="F656" t="str">
        <f>TEXT(tblOrders[[#This Row],[Order Date]],"mm-mmm")</f>
        <v>05-May</v>
      </c>
      <c r="G656" t="str">
        <f>"Q"&amp;ROUNDUP(MONTH(tblOrders[[#This Row],[Order Date]])/3,0)</f>
        <v>Q2</v>
      </c>
      <c r="H656">
        <f>YEAR(tblOrders[[#This Row],[Order Date]])</f>
        <v>2023</v>
      </c>
      <c r="I656" t="s">
        <v>68</v>
      </c>
      <c r="J656" t="s">
        <v>69</v>
      </c>
      <c r="K656" t="s">
        <v>37</v>
      </c>
      <c r="L656" t="s">
        <v>19</v>
      </c>
      <c r="M656">
        <v>64</v>
      </c>
      <c r="N656">
        <v>64</v>
      </c>
    </row>
    <row r="657" spans="1:14" x14ac:dyDescent="0.3">
      <c r="A657">
        <v>52437</v>
      </c>
      <c r="B657" t="s">
        <v>64</v>
      </c>
      <c r="C657" t="s">
        <v>65</v>
      </c>
      <c r="D657" s="1">
        <v>45061</v>
      </c>
      <c r="E657">
        <f>MONTH(tblOrders[[#This Row],[Order Date]])</f>
        <v>5</v>
      </c>
      <c r="F657" t="str">
        <f>TEXT(tblOrders[[#This Row],[Order Date]],"mm-mmm")</f>
        <v>05-May</v>
      </c>
      <c r="G657" t="str">
        <f>"Q"&amp;ROUNDUP(MONTH(tblOrders[[#This Row],[Order Date]])/3,0)</f>
        <v>Q2</v>
      </c>
      <c r="H657">
        <f>YEAR(tblOrders[[#This Row],[Order Date]])</f>
        <v>2023</v>
      </c>
      <c r="I657" t="s">
        <v>31</v>
      </c>
      <c r="J657" t="s">
        <v>32</v>
      </c>
      <c r="K657" t="s">
        <v>51</v>
      </c>
      <c r="L657" t="s">
        <v>19</v>
      </c>
      <c r="M657">
        <v>38</v>
      </c>
      <c r="N657">
        <v>38</v>
      </c>
    </row>
    <row r="658" spans="1:14" x14ac:dyDescent="0.3">
      <c r="A658">
        <v>52438</v>
      </c>
      <c r="B658" t="s">
        <v>74</v>
      </c>
      <c r="C658" t="s">
        <v>75</v>
      </c>
      <c r="D658" s="1">
        <v>45062</v>
      </c>
      <c r="E658">
        <f>MONTH(tblOrders[[#This Row],[Order Date]])</f>
        <v>5</v>
      </c>
      <c r="F658" t="str">
        <f>TEXT(tblOrders[[#This Row],[Order Date]],"mm-mmm")</f>
        <v>05-May</v>
      </c>
      <c r="G658" t="str">
        <f>"Q"&amp;ROUNDUP(MONTH(tblOrders[[#This Row],[Order Date]])/3,0)</f>
        <v>Q2</v>
      </c>
      <c r="H658">
        <f>YEAR(tblOrders[[#This Row],[Order Date]])</f>
        <v>2023</v>
      </c>
      <c r="I658" t="s">
        <v>35</v>
      </c>
      <c r="J658" t="s">
        <v>36</v>
      </c>
      <c r="K658" t="s">
        <v>51</v>
      </c>
      <c r="L658" t="s">
        <v>19</v>
      </c>
      <c r="M658">
        <v>30</v>
      </c>
      <c r="N658">
        <v>20</v>
      </c>
    </row>
    <row r="659" spans="1:14" x14ac:dyDescent="0.3">
      <c r="A659">
        <v>52439</v>
      </c>
      <c r="B659" t="s">
        <v>52</v>
      </c>
      <c r="C659" t="s">
        <v>53</v>
      </c>
      <c r="D659" s="1">
        <v>45062</v>
      </c>
      <c r="E659">
        <f>MONTH(tblOrders[[#This Row],[Order Date]])</f>
        <v>5</v>
      </c>
      <c r="F659" t="str">
        <f>TEXT(tblOrders[[#This Row],[Order Date]],"mm-mmm")</f>
        <v>05-May</v>
      </c>
      <c r="G659" t="str">
        <f>"Q"&amp;ROUNDUP(MONTH(tblOrders[[#This Row],[Order Date]])/3,0)</f>
        <v>Q2</v>
      </c>
      <c r="H659">
        <f>YEAR(tblOrders[[#This Row],[Order Date]])</f>
        <v>2023</v>
      </c>
      <c r="I659" t="s">
        <v>68</v>
      </c>
      <c r="J659" t="s">
        <v>69</v>
      </c>
      <c r="K659" t="s">
        <v>37</v>
      </c>
      <c r="L659" t="s">
        <v>19</v>
      </c>
      <c r="M659">
        <v>114</v>
      </c>
      <c r="N659">
        <v>114</v>
      </c>
    </row>
    <row r="660" spans="1:14" x14ac:dyDescent="0.3">
      <c r="A660">
        <v>52440</v>
      </c>
      <c r="B660" t="s">
        <v>41</v>
      </c>
      <c r="C660" t="s">
        <v>42</v>
      </c>
      <c r="D660" s="1">
        <v>45062</v>
      </c>
      <c r="E660">
        <f>MONTH(tblOrders[[#This Row],[Order Date]])</f>
        <v>5</v>
      </c>
      <c r="F660" t="str">
        <f>TEXT(tblOrders[[#This Row],[Order Date]],"mm-mmm")</f>
        <v>05-May</v>
      </c>
      <c r="G660" t="str">
        <f>"Q"&amp;ROUNDUP(MONTH(tblOrders[[#This Row],[Order Date]])/3,0)</f>
        <v>Q2</v>
      </c>
      <c r="H660">
        <f>YEAR(tblOrders[[#This Row],[Order Date]])</f>
        <v>2023</v>
      </c>
      <c r="I660" t="s">
        <v>47</v>
      </c>
      <c r="J660" t="s">
        <v>48</v>
      </c>
      <c r="K660" t="s">
        <v>28</v>
      </c>
      <c r="L660" t="s">
        <v>19</v>
      </c>
      <c r="M660">
        <v>235</v>
      </c>
      <c r="N660">
        <v>116</v>
      </c>
    </row>
    <row r="661" spans="1:14" x14ac:dyDescent="0.3">
      <c r="A661">
        <v>52441</v>
      </c>
      <c r="B661" t="s">
        <v>14</v>
      </c>
      <c r="C661" t="s">
        <v>15</v>
      </c>
      <c r="D661" s="1">
        <v>45062</v>
      </c>
      <c r="E661">
        <f>MONTH(tblOrders[[#This Row],[Order Date]])</f>
        <v>5</v>
      </c>
      <c r="F661" t="str">
        <f>TEXT(tblOrders[[#This Row],[Order Date]],"mm-mmm")</f>
        <v>05-May</v>
      </c>
      <c r="G661" t="str">
        <f>"Q"&amp;ROUNDUP(MONTH(tblOrders[[#This Row],[Order Date]])/3,0)</f>
        <v>Q2</v>
      </c>
      <c r="H661">
        <f>YEAR(tblOrders[[#This Row],[Order Date]])</f>
        <v>2023</v>
      </c>
      <c r="I661" t="s">
        <v>22</v>
      </c>
      <c r="J661" t="s">
        <v>23</v>
      </c>
      <c r="K661" t="s">
        <v>28</v>
      </c>
      <c r="L661" t="s">
        <v>19</v>
      </c>
      <c r="M661">
        <v>53</v>
      </c>
      <c r="N661">
        <v>20</v>
      </c>
    </row>
    <row r="662" spans="1:14" x14ac:dyDescent="0.3">
      <c r="A662">
        <v>52442</v>
      </c>
      <c r="B662" t="s">
        <v>20</v>
      </c>
      <c r="C662" t="s">
        <v>21</v>
      </c>
      <c r="D662" s="1">
        <v>45063</v>
      </c>
      <c r="E662">
        <f>MONTH(tblOrders[[#This Row],[Order Date]])</f>
        <v>5</v>
      </c>
      <c r="F662" t="str">
        <f>TEXT(tblOrders[[#This Row],[Order Date]],"mm-mmm")</f>
        <v>05-May</v>
      </c>
      <c r="G662" t="str">
        <f>"Q"&amp;ROUNDUP(MONTH(tblOrders[[#This Row],[Order Date]])/3,0)</f>
        <v>Q2</v>
      </c>
      <c r="H662">
        <f>YEAR(tblOrders[[#This Row],[Order Date]])</f>
        <v>2023</v>
      </c>
      <c r="I662" t="s">
        <v>31</v>
      </c>
      <c r="J662" t="s">
        <v>32</v>
      </c>
      <c r="K662" t="s">
        <v>45</v>
      </c>
      <c r="L662" t="s">
        <v>40</v>
      </c>
      <c r="M662">
        <v>90</v>
      </c>
      <c r="N662">
        <v>90</v>
      </c>
    </row>
    <row r="663" spans="1:14" x14ac:dyDescent="0.3">
      <c r="A663">
        <v>52443</v>
      </c>
      <c r="B663" t="s">
        <v>55</v>
      </c>
      <c r="C663" t="s">
        <v>56</v>
      </c>
      <c r="D663" s="1">
        <v>45063</v>
      </c>
      <c r="E663">
        <f>MONTH(tblOrders[[#This Row],[Order Date]])</f>
        <v>5</v>
      </c>
      <c r="F663" t="str">
        <f>TEXT(tblOrders[[#This Row],[Order Date]],"mm-mmm")</f>
        <v>05-May</v>
      </c>
      <c r="G663" t="str">
        <f>"Q"&amp;ROUNDUP(MONTH(tblOrders[[#This Row],[Order Date]])/3,0)</f>
        <v>Q2</v>
      </c>
      <c r="H663">
        <f>YEAR(tblOrders[[#This Row],[Order Date]])</f>
        <v>2023</v>
      </c>
      <c r="I663" t="s">
        <v>57</v>
      </c>
      <c r="J663" t="s">
        <v>58</v>
      </c>
      <c r="K663" t="s">
        <v>51</v>
      </c>
      <c r="L663" t="s">
        <v>19</v>
      </c>
      <c r="M663">
        <v>29</v>
      </c>
      <c r="N663">
        <v>19</v>
      </c>
    </row>
    <row r="664" spans="1:14" x14ac:dyDescent="0.3">
      <c r="A664">
        <v>52444</v>
      </c>
      <c r="B664" t="s">
        <v>41</v>
      </c>
      <c r="C664" t="s">
        <v>42</v>
      </c>
      <c r="D664" s="1">
        <v>45063</v>
      </c>
      <c r="E664">
        <f>MONTH(tblOrders[[#This Row],[Order Date]])</f>
        <v>5</v>
      </c>
      <c r="F664" t="str">
        <f>TEXT(tblOrders[[#This Row],[Order Date]],"mm-mmm")</f>
        <v>05-May</v>
      </c>
      <c r="G664" t="str">
        <f>"Q"&amp;ROUNDUP(MONTH(tblOrders[[#This Row],[Order Date]])/3,0)</f>
        <v>Q2</v>
      </c>
      <c r="H664">
        <f>YEAR(tblOrders[[#This Row],[Order Date]])</f>
        <v>2023</v>
      </c>
      <c r="I664" t="s">
        <v>16</v>
      </c>
      <c r="J664" t="s">
        <v>17</v>
      </c>
      <c r="K664" t="s">
        <v>54</v>
      </c>
      <c r="L664" t="s">
        <v>19</v>
      </c>
      <c r="M664">
        <v>42</v>
      </c>
      <c r="N664">
        <v>42</v>
      </c>
    </row>
    <row r="665" spans="1:14" x14ac:dyDescent="0.3">
      <c r="A665">
        <v>52445</v>
      </c>
      <c r="B665" t="s">
        <v>59</v>
      </c>
      <c r="C665" t="s">
        <v>60</v>
      </c>
      <c r="D665" s="1">
        <v>45063</v>
      </c>
      <c r="E665">
        <f>MONTH(tblOrders[[#This Row],[Order Date]])</f>
        <v>5</v>
      </c>
      <c r="F665" t="str">
        <f>TEXT(tblOrders[[#This Row],[Order Date]],"mm-mmm")</f>
        <v>05-May</v>
      </c>
      <c r="G665" t="str">
        <f>"Q"&amp;ROUNDUP(MONTH(tblOrders[[#This Row],[Order Date]])/3,0)</f>
        <v>Q2</v>
      </c>
      <c r="H665">
        <f>YEAR(tblOrders[[#This Row],[Order Date]])</f>
        <v>2023</v>
      </c>
      <c r="I665" t="s">
        <v>62</v>
      </c>
      <c r="J665" t="s">
        <v>63</v>
      </c>
      <c r="K665" t="s">
        <v>45</v>
      </c>
      <c r="L665" t="s">
        <v>40</v>
      </c>
      <c r="M665">
        <v>97</v>
      </c>
      <c r="N665">
        <v>83</v>
      </c>
    </row>
    <row r="666" spans="1:14" x14ac:dyDescent="0.3">
      <c r="A666">
        <v>52446</v>
      </c>
      <c r="B666" t="s">
        <v>52</v>
      </c>
      <c r="C666" t="s">
        <v>53</v>
      </c>
      <c r="D666" s="1">
        <v>45064</v>
      </c>
      <c r="E666">
        <f>MONTH(tblOrders[[#This Row],[Order Date]])</f>
        <v>5</v>
      </c>
      <c r="F666" t="str">
        <f>TEXT(tblOrders[[#This Row],[Order Date]],"mm-mmm")</f>
        <v>05-May</v>
      </c>
      <c r="G666" t="str">
        <f>"Q"&amp;ROUNDUP(MONTH(tblOrders[[#This Row],[Order Date]])/3,0)</f>
        <v>Q2</v>
      </c>
      <c r="H666">
        <f>YEAR(tblOrders[[#This Row],[Order Date]])</f>
        <v>2023</v>
      </c>
      <c r="I666" t="s">
        <v>43</v>
      </c>
      <c r="J666" t="s">
        <v>44</v>
      </c>
      <c r="K666" t="s">
        <v>45</v>
      </c>
      <c r="L666" t="s">
        <v>19</v>
      </c>
      <c r="M666">
        <v>22</v>
      </c>
      <c r="N666">
        <v>19</v>
      </c>
    </row>
    <row r="667" spans="1:14" x14ac:dyDescent="0.3">
      <c r="A667">
        <v>52447</v>
      </c>
      <c r="B667" t="s">
        <v>70</v>
      </c>
      <c r="C667" t="s">
        <v>71</v>
      </c>
      <c r="D667" s="1">
        <v>45064</v>
      </c>
      <c r="E667">
        <f>MONTH(tblOrders[[#This Row],[Order Date]])</f>
        <v>5</v>
      </c>
      <c r="F667" t="str">
        <f>TEXT(tblOrders[[#This Row],[Order Date]],"mm-mmm")</f>
        <v>05-May</v>
      </c>
      <c r="G667" t="str">
        <f>"Q"&amp;ROUNDUP(MONTH(tblOrders[[#This Row],[Order Date]])/3,0)</f>
        <v>Q2</v>
      </c>
      <c r="H667">
        <f>YEAR(tblOrders[[#This Row],[Order Date]])</f>
        <v>2023</v>
      </c>
      <c r="I667" t="s">
        <v>66</v>
      </c>
      <c r="J667" t="s">
        <v>67</v>
      </c>
      <c r="K667" t="s">
        <v>45</v>
      </c>
      <c r="L667" t="s">
        <v>19</v>
      </c>
      <c r="M667">
        <v>48</v>
      </c>
      <c r="N667">
        <v>42</v>
      </c>
    </row>
    <row r="668" spans="1:14" x14ac:dyDescent="0.3">
      <c r="A668">
        <v>52448</v>
      </c>
      <c r="B668" t="s">
        <v>20</v>
      </c>
      <c r="C668" t="s">
        <v>21</v>
      </c>
      <c r="D668" s="1">
        <v>45064</v>
      </c>
      <c r="E668">
        <f>MONTH(tblOrders[[#This Row],[Order Date]])</f>
        <v>5</v>
      </c>
      <c r="F668" t="str">
        <f>TEXT(tblOrders[[#This Row],[Order Date]],"mm-mmm")</f>
        <v>05-May</v>
      </c>
      <c r="G668" t="str">
        <f>"Q"&amp;ROUNDUP(MONTH(tblOrders[[#This Row],[Order Date]])/3,0)</f>
        <v>Q2</v>
      </c>
      <c r="H668">
        <f>YEAR(tblOrders[[#This Row],[Order Date]])</f>
        <v>2023</v>
      </c>
      <c r="I668" t="s">
        <v>22</v>
      </c>
      <c r="J668" t="s">
        <v>23</v>
      </c>
      <c r="K668" t="s">
        <v>28</v>
      </c>
      <c r="L668" t="s">
        <v>19</v>
      </c>
      <c r="M668">
        <v>134</v>
      </c>
      <c r="N668">
        <v>74</v>
      </c>
    </row>
    <row r="669" spans="1:14" x14ac:dyDescent="0.3">
      <c r="A669">
        <v>52449</v>
      </c>
      <c r="B669" t="s">
        <v>59</v>
      </c>
      <c r="C669" t="s">
        <v>60</v>
      </c>
      <c r="D669" s="1">
        <v>45065</v>
      </c>
      <c r="E669">
        <f>MONTH(tblOrders[[#This Row],[Order Date]])</f>
        <v>5</v>
      </c>
      <c r="F669" t="str">
        <f>TEXT(tblOrders[[#This Row],[Order Date]],"mm-mmm")</f>
        <v>05-May</v>
      </c>
      <c r="G669" t="str">
        <f>"Q"&amp;ROUNDUP(MONTH(tblOrders[[#This Row],[Order Date]])/3,0)</f>
        <v>Q2</v>
      </c>
      <c r="H669">
        <f>YEAR(tblOrders[[#This Row],[Order Date]])</f>
        <v>2023</v>
      </c>
      <c r="I669" t="s">
        <v>26</v>
      </c>
      <c r="J669" t="s">
        <v>27</v>
      </c>
      <c r="K669" t="s">
        <v>51</v>
      </c>
      <c r="L669" t="s">
        <v>19</v>
      </c>
      <c r="M669">
        <v>145</v>
      </c>
      <c r="N669">
        <v>145</v>
      </c>
    </row>
    <row r="670" spans="1:14" x14ac:dyDescent="0.3">
      <c r="A670">
        <v>52450</v>
      </c>
      <c r="B670" t="s">
        <v>24</v>
      </c>
      <c r="C670" t="s">
        <v>25</v>
      </c>
      <c r="D670" s="1">
        <v>45065</v>
      </c>
      <c r="E670">
        <f>MONTH(tblOrders[[#This Row],[Order Date]])</f>
        <v>5</v>
      </c>
      <c r="F670" t="str">
        <f>TEXT(tblOrders[[#This Row],[Order Date]],"mm-mmm")</f>
        <v>05-May</v>
      </c>
      <c r="G670" t="str">
        <f>"Q"&amp;ROUNDUP(MONTH(tblOrders[[#This Row],[Order Date]])/3,0)</f>
        <v>Q2</v>
      </c>
      <c r="H670">
        <f>YEAR(tblOrders[[#This Row],[Order Date]])</f>
        <v>2023</v>
      </c>
      <c r="I670" t="s">
        <v>26</v>
      </c>
      <c r="J670" t="s">
        <v>27</v>
      </c>
      <c r="K670" t="s">
        <v>18</v>
      </c>
      <c r="L670" t="s">
        <v>19</v>
      </c>
      <c r="M670">
        <v>103</v>
      </c>
      <c r="N670">
        <v>103</v>
      </c>
    </row>
    <row r="671" spans="1:14" x14ac:dyDescent="0.3">
      <c r="A671">
        <v>52451</v>
      </c>
      <c r="B671" t="s">
        <v>52</v>
      </c>
      <c r="C671" t="s">
        <v>53</v>
      </c>
      <c r="D671" s="1">
        <v>45066</v>
      </c>
      <c r="E671">
        <f>MONTH(tblOrders[[#This Row],[Order Date]])</f>
        <v>5</v>
      </c>
      <c r="F671" t="str">
        <f>TEXT(tblOrders[[#This Row],[Order Date]],"mm-mmm")</f>
        <v>05-May</v>
      </c>
      <c r="G671" t="str">
        <f>"Q"&amp;ROUNDUP(MONTH(tblOrders[[#This Row],[Order Date]])/3,0)</f>
        <v>Q2</v>
      </c>
      <c r="H671">
        <f>YEAR(tblOrders[[#This Row],[Order Date]])</f>
        <v>2023</v>
      </c>
      <c r="I671" t="s">
        <v>16</v>
      </c>
      <c r="J671" t="s">
        <v>17</v>
      </c>
      <c r="K671" t="s">
        <v>45</v>
      </c>
      <c r="L671" t="s">
        <v>19</v>
      </c>
      <c r="M671">
        <v>30</v>
      </c>
      <c r="N671">
        <v>30</v>
      </c>
    </row>
    <row r="672" spans="1:14" x14ac:dyDescent="0.3">
      <c r="A672">
        <v>52452</v>
      </c>
      <c r="B672" t="s">
        <v>64</v>
      </c>
      <c r="C672" t="s">
        <v>65</v>
      </c>
      <c r="D672" s="1">
        <v>45067</v>
      </c>
      <c r="E672">
        <f>MONTH(tblOrders[[#This Row],[Order Date]])</f>
        <v>5</v>
      </c>
      <c r="F672" t="str">
        <f>TEXT(tblOrders[[#This Row],[Order Date]],"mm-mmm")</f>
        <v>05-May</v>
      </c>
      <c r="G672" t="str">
        <f>"Q"&amp;ROUNDUP(MONTH(tblOrders[[#This Row],[Order Date]])/3,0)</f>
        <v>Q2</v>
      </c>
      <c r="H672">
        <f>YEAR(tblOrders[[#This Row],[Order Date]])</f>
        <v>2023</v>
      </c>
      <c r="I672" t="s">
        <v>57</v>
      </c>
      <c r="J672" t="s">
        <v>58</v>
      </c>
      <c r="K672" t="s">
        <v>45</v>
      </c>
      <c r="L672" t="s">
        <v>19</v>
      </c>
      <c r="M672">
        <v>78</v>
      </c>
      <c r="N672">
        <v>52</v>
      </c>
    </row>
    <row r="673" spans="1:14" x14ac:dyDescent="0.3">
      <c r="A673">
        <v>52453</v>
      </c>
      <c r="B673" t="s">
        <v>38</v>
      </c>
      <c r="C673" t="s">
        <v>39</v>
      </c>
      <c r="D673" s="1">
        <v>45071</v>
      </c>
      <c r="E673">
        <f>MONTH(tblOrders[[#This Row],[Order Date]])</f>
        <v>5</v>
      </c>
      <c r="F673" t="str">
        <f>TEXT(tblOrders[[#This Row],[Order Date]],"mm-mmm")</f>
        <v>05-May</v>
      </c>
      <c r="G673" t="str">
        <f>"Q"&amp;ROUNDUP(MONTH(tblOrders[[#This Row],[Order Date]])/3,0)</f>
        <v>Q2</v>
      </c>
      <c r="H673">
        <f>YEAR(tblOrders[[#This Row],[Order Date]])</f>
        <v>2023</v>
      </c>
      <c r="I673" t="s">
        <v>43</v>
      </c>
      <c r="J673" t="s">
        <v>44</v>
      </c>
      <c r="K673" t="s">
        <v>45</v>
      </c>
      <c r="L673" t="s">
        <v>46</v>
      </c>
      <c r="M673">
        <v>62</v>
      </c>
      <c r="N673">
        <v>50</v>
      </c>
    </row>
    <row r="674" spans="1:14" x14ac:dyDescent="0.3">
      <c r="A674">
        <v>52454</v>
      </c>
      <c r="B674" t="s">
        <v>52</v>
      </c>
      <c r="C674" t="s">
        <v>53</v>
      </c>
      <c r="D674" s="1">
        <v>45071</v>
      </c>
      <c r="E674">
        <f>MONTH(tblOrders[[#This Row],[Order Date]])</f>
        <v>5</v>
      </c>
      <c r="F674" t="str">
        <f>TEXT(tblOrders[[#This Row],[Order Date]],"mm-mmm")</f>
        <v>05-May</v>
      </c>
      <c r="G674" t="str">
        <f>"Q"&amp;ROUNDUP(MONTH(tblOrders[[#This Row],[Order Date]])/3,0)</f>
        <v>Q2</v>
      </c>
      <c r="H674">
        <f>YEAR(tblOrders[[#This Row],[Order Date]])</f>
        <v>2023</v>
      </c>
      <c r="I674" t="s">
        <v>66</v>
      </c>
      <c r="J674" t="s">
        <v>67</v>
      </c>
      <c r="K674" t="s">
        <v>45</v>
      </c>
      <c r="L674" t="s">
        <v>19</v>
      </c>
      <c r="M674">
        <v>107</v>
      </c>
      <c r="N674">
        <v>91</v>
      </c>
    </row>
    <row r="675" spans="1:14" x14ac:dyDescent="0.3">
      <c r="A675">
        <v>52455</v>
      </c>
      <c r="B675" t="s">
        <v>41</v>
      </c>
      <c r="C675" t="s">
        <v>42</v>
      </c>
      <c r="D675" s="1">
        <v>45071</v>
      </c>
      <c r="E675">
        <f>MONTH(tblOrders[[#This Row],[Order Date]])</f>
        <v>5</v>
      </c>
      <c r="F675" t="str">
        <f>TEXT(tblOrders[[#This Row],[Order Date]],"mm-mmm")</f>
        <v>05-May</v>
      </c>
      <c r="G675" t="str">
        <f>"Q"&amp;ROUNDUP(MONTH(tblOrders[[#This Row],[Order Date]])/3,0)</f>
        <v>Q2</v>
      </c>
      <c r="H675">
        <f>YEAR(tblOrders[[#This Row],[Order Date]])</f>
        <v>2023</v>
      </c>
      <c r="I675" t="s">
        <v>16</v>
      </c>
      <c r="J675" t="s">
        <v>17</v>
      </c>
      <c r="K675" t="s">
        <v>37</v>
      </c>
      <c r="L675" t="s">
        <v>46</v>
      </c>
      <c r="M675">
        <v>82</v>
      </c>
      <c r="N675">
        <v>82</v>
      </c>
    </row>
    <row r="676" spans="1:14" x14ac:dyDescent="0.3">
      <c r="A676">
        <v>52456</v>
      </c>
      <c r="B676" t="s">
        <v>14</v>
      </c>
      <c r="C676" t="s">
        <v>15</v>
      </c>
      <c r="D676" s="1">
        <v>45072</v>
      </c>
      <c r="E676">
        <f>MONTH(tblOrders[[#This Row],[Order Date]])</f>
        <v>5</v>
      </c>
      <c r="F676" t="str">
        <f>TEXT(tblOrders[[#This Row],[Order Date]],"mm-mmm")</f>
        <v>05-May</v>
      </c>
      <c r="G676" t="str">
        <f>"Q"&amp;ROUNDUP(MONTH(tblOrders[[#This Row],[Order Date]])/3,0)</f>
        <v>Q2</v>
      </c>
      <c r="H676">
        <f>YEAR(tblOrders[[#This Row],[Order Date]])</f>
        <v>2023</v>
      </c>
      <c r="I676" t="s">
        <v>47</v>
      </c>
      <c r="J676" t="s">
        <v>48</v>
      </c>
      <c r="K676" t="s">
        <v>28</v>
      </c>
      <c r="L676" t="s">
        <v>19</v>
      </c>
      <c r="M676">
        <v>162</v>
      </c>
      <c r="N676">
        <v>95</v>
      </c>
    </row>
    <row r="677" spans="1:14" x14ac:dyDescent="0.3">
      <c r="A677">
        <v>52457</v>
      </c>
      <c r="B677" t="s">
        <v>14</v>
      </c>
      <c r="C677" t="s">
        <v>15</v>
      </c>
      <c r="D677" s="1">
        <v>45072</v>
      </c>
      <c r="E677">
        <f>MONTH(tblOrders[[#This Row],[Order Date]])</f>
        <v>5</v>
      </c>
      <c r="F677" t="str">
        <f>TEXT(tblOrders[[#This Row],[Order Date]],"mm-mmm")</f>
        <v>05-May</v>
      </c>
      <c r="G677" t="str">
        <f>"Q"&amp;ROUNDUP(MONTH(tblOrders[[#This Row],[Order Date]])/3,0)</f>
        <v>Q2</v>
      </c>
      <c r="H677">
        <f>YEAR(tblOrders[[#This Row],[Order Date]])</f>
        <v>2023</v>
      </c>
      <c r="I677" t="s">
        <v>47</v>
      </c>
      <c r="J677" t="s">
        <v>48</v>
      </c>
      <c r="K677" t="s">
        <v>37</v>
      </c>
      <c r="L677" t="s">
        <v>19</v>
      </c>
      <c r="M677">
        <v>137</v>
      </c>
      <c r="N677">
        <v>105</v>
      </c>
    </row>
    <row r="678" spans="1:14" x14ac:dyDescent="0.3">
      <c r="A678">
        <v>52458</v>
      </c>
      <c r="B678" t="s">
        <v>33</v>
      </c>
      <c r="C678" t="s">
        <v>34</v>
      </c>
      <c r="D678" s="1">
        <v>45073</v>
      </c>
      <c r="E678">
        <f>MONTH(tblOrders[[#This Row],[Order Date]])</f>
        <v>5</v>
      </c>
      <c r="F678" t="str">
        <f>TEXT(tblOrders[[#This Row],[Order Date]],"mm-mmm")</f>
        <v>05-May</v>
      </c>
      <c r="G678" t="str">
        <f>"Q"&amp;ROUNDUP(MONTH(tblOrders[[#This Row],[Order Date]])/3,0)</f>
        <v>Q2</v>
      </c>
      <c r="H678">
        <f>YEAR(tblOrders[[#This Row],[Order Date]])</f>
        <v>2023</v>
      </c>
      <c r="I678" t="s">
        <v>66</v>
      </c>
      <c r="J678" t="s">
        <v>67</v>
      </c>
      <c r="K678" t="s">
        <v>51</v>
      </c>
      <c r="L678" t="s">
        <v>19</v>
      </c>
      <c r="M678">
        <v>99</v>
      </c>
      <c r="N678">
        <v>93</v>
      </c>
    </row>
    <row r="679" spans="1:14" x14ac:dyDescent="0.3">
      <c r="A679">
        <v>52459</v>
      </c>
      <c r="B679" t="s">
        <v>33</v>
      </c>
      <c r="C679" t="s">
        <v>34</v>
      </c>
      <c r="D679" s="1">
        <v>45073</v>
      </c>
      <c r="E679">
        <f>MONTH(tblOrders[[#This Row],[Order Date]])</f>
        <v>5</v>
      </c>
      <c r="F679" t="str">
        <f>TEXT(tblOrders[[#This Row],[Order Date]],"mm-mmm")</f>
        <v>05-May</v>
      </c>
      <c r="G679" t="str">
        <f>"Q"&amp;ROUNDUP(MONTH(tblOrders[[#This Row],[Order Date]])/3,0)</f>
        <v>Q2</v>
      </c>
      <c r="H679">
        <f>YEAR(tblOrders[[#This Row],[Order Date]])</f>
        <v>2023</v>
      </c>
      <c r="I679" t="s">
        <v>68</v>
      </c>
      <c r="J679" t="s">
        <v>69</v>
      </c>
      <c r="K679" t="s">
        <v>18</v>
      </c>
      <c r="L679" t="s">
        <v>19</v>
      </c>
      <c r="M679">
        <v>121</v>
      </c>
      <c r="N679">
        <v>121</v>
      </c>
    </row>
    <row r="680" spans="1:14" x14ac:dyDescent="0.3">
      <c r="A680">
        <v>52460</v>
      </c>
      <c r="B680" t="s">
        <v>70</v>
      </c>
      <c r="C680" t="s">
        <v>76</v>
      </c>
      <c r="D680" s="1">
        <v>45074</v>
      </c>
      <c r="E680">
        <f>MONTH(tblOrders[[#This Row],[Order Date]])</f>
        <v>5</v>
      </c>
      <c r="F680" t="str">
        <f>TEXT(tblOrders[[#This Row],[Order Date]],"mm-mmm")</f>
        <v>05-May</v>
      </c>
      <c r="G680" t="str">
        <f>"Q"&amp;ROUNDUP(MONTH(tblOrders[[#This Row],[Order Date]])/3,0)</f>
        <v>Q2</v>
      </c>
      <c r="H680">
        <f>YEAR(tblOrders[[#This Row],[Order Date]])</f>
        <v>2023</v>
      </c>
      <c r="I680" t="s">
        <v>47</v>
      </c>
      <c r="J680" t="s">
        <v>48</v>
      </c>
      <c r="K680" t="s">
        <v>51</v>
      </c>
      <c r="L680" t="s">
        <v>19</v>
      </c>
      <c r="M680">
        <v>125</v>
      </c>
      <c r="N680">
        <v>84</v>
      </c>
    </row>
    <row r="681" spans="1:14" x14ac:dyDescent="0.3">
      <c r="A681">
        <v>52461</v>
      </c>
      <c r="B681" t="s">
        <v>49</v>
      </c>
      <c r="C681" t="s">
        <v>61</v>
      </c>
      <c r="D681" s="1">
        <v>45075</v>
      </c>
      <c r="E681">
        <f>MONTH(tblOrders[[#This Row],[Order Date]])</f>
        <v>5</v>
      </c>
      <c r="F681" t="str">
        <f>TEXT(tblOrders[[#This Row],[Order Date]],"mm-mmm")</f>
        <v>05-May</v>
      </c>
      <c r="G681" t="str">
        <f>"Q"&amp;ROUNDUP(MONTH(tblOrders[[#This Row],[Order Date]])/3,0)</f>
        <v>Q2</v>
      </c>
      <c r="H681">
        <f>YEAR(tblOrders[[#This Row],[Order Date]])</f>
        <v>2023</v>
      </c>
      <c r="I681" t="s">
        <v>31</v>
      </c>
      <c r="J681" t="s">
        <v>32</v>
      </c>
      <c r="K681" t="s">
        <v>51</v>
      </c>
      <c r="L681" t="s">
        <v>46</v>
      </c>
      <c r="M681">
        <v>41</v>
      </c>
      <c r="N681">
        <v>41</v>
      </c>
    </row>
    <row r="682" spans="1:14" x14ac:dyDescent="0.3">
      <c r="A682">
        <v>52462</v>
      </c>
      <c r="B682" t="s">
        <v>70</v>
      </c>
      <c r="C682" t="s">
        <v>76</v>
      </c>
      <c r="D682" s="1">
        <v>45075</v>
      </c>
      <c r="E682">
        <f>MONTH(tblOrders[[#This Row],[Order Date]])</f>
        <v>5</v>
      </c>
      <c r="F682" t="str">
        <f>TEXT(tblOrders[[#This Row],[Order Date]],"mm-mmm")</f>
        <v>05-May</v>
      </c>
      <c r="G682" t="str">
        <f>"Q"&amp;ROUNDUP(MONTH(tblOrders[[#This Row],[Order Date]])/3,0)</f>
        <v>Q2</v>
      </c>
      <c r="H682">
        <f>YEAR(tblOrders[[#This Row],[Order Date]])</f>
        <v>2023</v>
      </c>
      <c r="I682" t="s">
        <v>22</v>
      </c>
      <c r="J682" t="s">
        <v>23</v>
      </c>
      <c r="K682" t="s">
        <v>18</v>
      </c>
      <c r="L682" t="s">
        <v>19</v>
      </c>
      <c r="M682">
        <v>54</v>
      </c>
      <c r="N682">
        <v>37</v>
      </c>
    </row>
    <row r="683" spans="1:14" x14ac:dyDescent="0.3">
      <c r="A683">
        <v>52463</v>
      </c>
      <c r="B683" t="s">
        <v>52</v>
      </c>
      <c r="C683" t="s">
        <v>53</v>
      </c>
      <c r="D683" s="1">
        <v>45076</v>
      </c>
      <c r="E683">
        <f>MONTH(tblOrders[[#This Row],[Order Date]])</f>
        <v>5</v>
      </c>
      <c r="F683" t="str">
        <f>TEXT(tblOrders[[#This Row],[Order Date]],"mm-mmm")</f>
        <v>05-May</v>
      </c>
      <c r="G683" t="str">
        <f>"Q"&amp;ROUNDUP(MONTH(tblOrders[[#This Row],[Order Date]])/3,0)</f>
        <v>Q2</v>
      </c>
      <c r="H683">
        <f>YEAR(tblOrders[[#This Row],[Order Date]])</f>
        <v>2023</v>
      </c>
      <c r="I683" t="s">
        <v>43</v>
      </c>
      <c r="J683" t="s">
        <v>44</v>
      </c>
      <c r="K683" t="s">
        <v>54</v>
      </c>
      <c r="L683" t="s">
        <v>19</v>
      </c>
      <c r="M683">
        <v>34</v>
      </c>
      <c r="N683">
        <v>33</v>
      </c>
    </row>
    <row r="684" spans="1:14" x14ac:dyDescent="0.3">
      <c r="A684">
        <v>52464</v>
      </c>
      <c r="B684" t="s">
        <v>49</v>
      </c>
      <c r="C684" t="s">
        <v>61</v>
      </c>
      <c r="D684" s="1">
        <v>45076</v>
      </c>
      <c r="E684">
        <f>MONTH(tblOrders[[#This Row],[Order Date]])</f>
        <v>5</v>
      </c>
      <c r="F684" t="str">
        <f>TEXT(tblOrders[[#This Row],[Order Date]],"mm-mmm")</f>
        <v>05-May</v>
      </c>
      <c r="G684" t="str">
        <f>"Q"&amp;ROUNDUP(MONTH(tblOrders[[#This Row],[Order Date]])/3,0)</f>
        <v>Q2</v>
      </c>
      <c r="H684">
        <f>YEAR(tblOrders[[#This Row],[Order Date]])</f>
        <v>2023</v>
      </c>
      <c r="I684" t="s">
        <v>47</v>
      </c>
      <c r="J684" t="s">
        <v>48</v>
      </c>
      <c r="K684" t="s">
        <v>45</v>
      </c>
      <c r="L684" t="s">
        <v>19</v>
      </c>
      <c r="M684">
        <v>115</v>
      </c>
      <c r="N684">
        <v>78</v>
      </c>
    </row>
    <row r="685" spans="1:14" x14ac:dyDescent="0.3">
      <c r="A685">
        <v>52465</v>
      </c>
      <c r="B685" t="s">
        <v>72</v>
      </c>
      <c r="C685" t="s">
        <v>73</v>
      </c>
      <c r="D685" s="1">
        <v>45077</v>
      </c>
      <c r="E685">
        <f>MONTH(tblOrders[[#This Row],[Order Date]])</f>
        <v>5</v>
      </c>
      <c r="F685" t="str">
        <f>TEXT(tblOrders[[#This Row],[Order Date]],"mm-mmm")</f>
        <v>05-May</v>
      </c>
      <c r="G685" t="str">
        <f>"Q"&amp;ROUNDUP(MONTH(tblOrders[[#This Row],[Order Date]])/3,0)</f>
        <v>Q2</v>
      </c>
      <c r="H685">
        <f>YEAR(tblOrders[[#This Row],[Order Date]])</f>
        <v>2023</v>
      </c>
      <c r="I685" t="s">
        <v>62</v>
      </c>
      <c r="J685" t="s">
        <v>63</v>
      </c>
      <c r="K685" t="s">
        <v>18</v>
      </c>
      <c r="L685" t="s">
        <v>46</v>
      </c>
      <c r="M685">
        <v>121</v>
      </c>
      <c r="N685">
        <v>110</v>
      </c>
    </row>
    <row r="686" spans="1:14" x14ac:dyDescent="0.3">
      <c r="A686">
        <v>52466</v>
      </c>
      <c r="B686" t="s">
        <v>59</v>
      </c>
      <c r="C686" t="s">
        <v>60</v>
      </c>
      <c r="D686" s="1">
        <v>45078</v>
      </c>
      <c r="E686">
        <f>MONTH(tblOrders[[#This Row],[Order Date]])</f>
        <v>6</v>
      </c>
      <c r="F686" t="str">
        <f>TEXT(tblOrders[[#This Row],[Order Date]],"mm-mmm")</f>
        <v>06-Jun</v>
      </c>
      <c r="G686" t="str">
        <f>"Q"&amp;ROUNDUP(MONTH(tblOrders[[#This Row],[Order Date]])/3,0)</f>
        <v>Q2</v>
      </c>
      <c r="H686">
        <f>YEAR(tblOrders[[#This Row],[Order Date]])</f>
        <v>2023</v>
      </c>
      <c r="I686" t="s">
        <v>43</v>
      </c>
      <c r="J686" t="s">
        <v>44</v>
      </c>
      <c r="K686" t="s">
        <v>18</v>
      </c>
      <c r="L686" t="s">
        <v>46</v>
      </c>
      <c r="M686">
        <v>142</v>
      </c>
      <c r="N686">
        <v>124</v>
      </c>
    </row>
    <row r="687" spans="1:14" x14ac:dyDescent="0.3">
      <c r="A687">
        <v>52467</v>
      </c>
      <c r="B687" t="s">
        <v>20</v>
      </c>
      <c r="C687" t="s">
        <v>21</v>
      </c>
      <c r="D687" s="1">
        <v>45082</v>
      </c>
      <c r="E687">
        <f>MONTH(tblOrders[[#This Row],[Order Date]])</f>
        <v>6</v>
      </c>
      <c r="F687" t="str">
        <f>TEXT(tblOrders[[#This Row],[Order Date]],"mm-mmm")</f>
        <v>06-Jun</v>
      </c>
      <c r="G687" t="str">
        <f>"Q"&amp;ROUNDUP(MONTH(tblOrders[[#This Row],[Order Date]])/3,0)</f>
        <v>Q2</v>
      </c>
      <c r="H687">
        <f>YEAR(tblOrders[[#This Row],[Order Date]])</f>
        <v>2023</v>
      </c>
      <c r="I687" t="s">
        <v>16</v>
      </c>
      <c r="J687" t="s">
        <v>17</v>
      </c>
      <c r="K687" t="s">
        <v>45</v>
      </c>
      <c r="L687" t="s">
        <v>40</v>
      </c>
      <c r="M687">
        <v>142</v>
      </c>
      <c r="N687">
        <v>142</v>
      </c>
    </row>
    <row r="688" spans="1:14" x14ac:dyDescent="0.3">
      <c r="A688">
        <v>52468</v>
      </c>
      <c r="B688" t="s">
        <v>24</v>
      </c>
      <c r="C688" t="s">
        <v>25</v>
      </c>
      <c r="D688" s="1">
        <v>45082</v>
      </c>
      <c r="E688">
        <f>MONTH(tblOrders[[#This Row],[Order Date]])</f>
        <v>6</v>
      </c>
      <c r="F688" t="str">
        <f>TEXT(tblOrders[[#This Row],[Order Date]],"mm-mmm")</f>
        <v>06-Jun</v>
      </c>
      <c r="G688" t="str">
        <f>"Q"&amp;ROUNDUP(MONTH(tblOrders[[#This Row],[Order Date]])/3,0)</f>
        <v>Q2</v>
      </c>
      <c r="H688">
        <f>YEAR(tblOrders[[#This Row],[Order Date]])</f>
        <v>2023</v>
      </c>
      <c r="I688" t="s">
        <v>62</v>
      </c>
      <c r="J688" t="s">
        <v>63</v>
      </c>
      <c r="K688" t="s">
        <v>28</v>
      </c>
      <c r="L688" t="s">
        <v>19</v>
      </c>
      <c r="M688">
        <v>228</v>
      </c>
      <c r="N688">
        <v>118</v>
      </c>
    </row>
    <row r="689" spans="1:14" x14ac:dyDescent="0.3">
      <c r="A689">
        <v>52469</v>
      </c>
      <c r="B689" t="s">
        <v>55</v>
      </c>
      <c r="C689" t="s">
        <v>56</v>
      </c>
      <c r="D689" s="1">
        <v>45085</v>
      </c>
      <c r="E689">
        <f>MONTH(tblOrders[[#This Row],[Order Date]])</f>
        <v>6</v>
      </c>
      <c r="F689" t="str">
        <f>TEXT(tblOrders[[#This Row],[Order Date]],"mm-mmm")</f>
        <v>06-Jun</v>
      </c>
      <c r="G689" t="str">
        <f>"Q"&amp;ROUNDUP(MONTH(tblOrders[[#This Row],[Order Date]])/3,0)</f>
        <v>Q2</v>
      </c>
      <c r="H689">
        <f>YEAR(tblOrders[[#This Row],[Order Date]])</f>
        <v>2023</v>
      </c>
      <c r="I689" t="s">
        <v>35</v>
      </c>
      <c r="J689" t="s">
        <v>36</v>
      </c>
      <c r="K689" t="s">
        <v>37</v>
      </c>
      <c r="L689" t="s">
        <v>46</v>
      </c>
      <c r="M689">
        <v>54</v>
      </c>
      <c r="N689">
        <v>38</v>
      </c>
    </row>
    <row r="690" spans="1:14" x14ac:dyDescent="0.3">
      <c r="A690">
        <v>52470</v>
      </c>
      <c r="B690" t="s">
        <v>41</v>
      </c>
      <c r="C690" t="s">
        <v>42</v>
      </c>
      <c r="D690" s="1">
        <v>45085</v>
      </c>
      <c r="E690">
        <f>MONTH(tblOrders[[#This Row],[Order Date]])</f>
        <v>6</v>
      </c>
      <c r="F690" t="str">
        <f>TEXT(tblOrders[[#This Row],[Order Date]],"mm-mmm")</f>
        <v>06-Jun</v>
      </c>
      <c r="G690" t="str">
        <f>"Q"&amp;ROUNDUP(MONTH(tblOrders[[#This Row],[Order Date]])/3,0)</f>
        <v>Q2</v>
      </c>
      <c r="H690">
        <f>YEAR(tblOrders[[#This Row],[Order Date]])</f>
        <v>2023</v>
      </c>
      <c r="I690" t="s">
        <v>57</v>
      </c>
      <c r="J690" t="s">
        <v>58</v>
      </c>
      <c r="K690" t="s">
        <v>45</v>
      </c>
      <c r="L690" t="s">
        <v>40</v>
      </c>
      <c r="M690">
        <v>22</v>
      </c>
      <c r="N690">
        <v>16</v>
      </c>
    </row>
    <row r="691" spans="1:14" x14ac:dyDescent="0.3">
      <c r="A691">
        <v>52471</v>
      </c>
      <c r="B691" t="s">
        <v>55</v>
      </c>
      <c r="C691" t="s">
        <v>56</v>
      </c>
      <c r="D691" s="1">
        <v>45086</v>
      </c>
      <c r="E691">
        <f>MONTH(tblOrders[[#This Row],[Order Date]])</f>
        <v>6</v>
      </c>
      <c r="F691" t="str">
        <f>TEXT(tblOrders[[#This Row],[Order Date]],"mm-mmm")</f>
        <v>06-Jun</v>
      </c>
      <c r="G691" t="str">
        <f>"Q"&amp;ROUNDUP(MONTH(tblOrders[[#This Row],[Order Date]])/3,0)</f>
        <v>Q2</v>
      </c>
      <c r="H691">
        <f>YEAR(tblOrders[[#This Row],[Order Date]])</f>
        <v>2023</v>
      </c>
      <c r="I691" t="s">
        <v>57</v>
      </c>
      <c r="J691" t="s">
        <v>58</v>
      </c>
      <c r="K691" t="s">
        <v>37</v>
      </c>
      <c r="L691" t="s">
        <v>19</v>
      </c>
      <c r="M691">
        <v>87</v>
      </c>
      <c r="N691">
        <v>57</v>
      </c>
    </row>
    <row r="692" spans="1:14" x14ac:dyDescent="0.3">
      <c r="A692">
        <v>52472</v>
      </c>
      <c r="B692" t="s">
        <v>20</v>
      </c>
      <c r="C692" t="s">
        <v>21</v>
      </c>
      <c r="D692" s="1">
        <v>45086</v>
      </c>
      <c r="E692">
        <f>MONTH(tblOrders[[#This Row],[Order Date]])</f>
        <v>6</v>
      </c>
      <c r="F692" t="str">
        <f>TEXT(tblOrders[[#This Row],[Order Date]],"mm-mmm")</f>
        <v>06-Jun</v>
      </c>
      <c r="G692" t="str">
        <f>"Q"&amp;ROUNDUP(MONTH(tblOrders[[#This Row],[Order Date]])/3,0)</f>
        <v>Q2</v>
      </c>
      <c r="H692">
        <f>YEAR(tblOrders[[#This Row],[Order Date]])</f>
        <v>2023</v>
      </c>
      <c r="I692" t="s">
        <v>66</v>
      </c>
      <c r="J692" t="s">
        <v>67</v>
      </c>
      <c r="K692" t="s">
        <v>54</v>
      </c>
      <c r="L692" t="s">
        <v>46</v>
      </c>
      <c r="M692">
        <v>57</v>
      </c>
      <c r="N692">
        <v>40</v>
      </c>
    </row>
    <row r="693" spans="1:14" x14ac:dyDescent="0.3">
      <c r="A693">
        <v>52473</v>
      </c>
      <c r="B693" t="s">
        <v>74</v>
      </c>
      <c r="C693" t="s">
        <v>75</v>
      </c>
      <c r="D693" s="1">
        <v>45087</v>
      </c>
      <c r="E693">
        <f>MONTH(tblOrders[[#This Row],[Order Date]])</f>
        <v>6</v>
      </c>
      <c r="F693" t="str">
        <f>TEXT(tblOrders[[#This Row],[Order Date]],"mm-mmm")</f>
        <v>06-Jun</v>
      </c>
      <c r="G693" t="str">
        <f>"Q"&amp;ROUNDUP(MONTH(tblOrders[[#This Row],[Order Date]])/3,0)</f>
        <v>Q2</v>
      </c>
      <c r="H693">
        <f>YEAR(tblOrders[[#This Row],[Order Date]])</f>
        <v>2023</v>
      </c>
      <c r="I693" t="s">
        <v>35</v>
      </c>
      <c r="J693" t="s">
        <v>36</v>
      </c>
      <c r="K693" t="s">
        <v>37</v>
      </c>
      <c r="L693" t="s">
        <v>46</v>
      </c>
      <c r="M693">
        <v>71</v>
      </c>
      <c r="N693">
        <v>69</v>
      </c>
    </row>
    <row r="694" spans="1:14" x14ac:dyDescent="0.3">
      <c r="A694">
        <v>52474</v>
      </c>
      <c r="B694" t="s">
        <v>38</v>
      </c>
      <c r="C694" t="s">
        <v>39</v>
      </c>
      <c r="D694" s="1">
        <v>45087</v>
      </c>
      <c r="E694">
        <f>MONTH(tblOrders[[#This Row],[Order Date]])</f>
        <v>6</v>
      </c>
      <c r="F694" t="str">
        <f>TEXT(tblOrders[[#This Row],[Order Date]],"mm-mmm")</f>
        <v>06-Jun</v>
      </c>
      <c r="G694" t="str">
        <f>"Q"&amp;ROUNDUP(MONTH(tblOrders[[#This Row],[Order Date]])/3,0)</f>
        <v>Q2</v>
      </c>
      <c r="H694">
        <f>YEAR(tblOrders[[#This Row],[Order Date]])</f>
        <v>2023</v>
      </c>
      <c r="I694" t="s">
        <v>35</v>
      </c>
      <c r="J694" t="s">
        <v>36</v>
      </c>
      <c r="K694" t="s">
        <v>51</v>
      </c>
      <c r="L694" t="s">
        <v>19</v>
      </c>
      <c r="M694">
        <v>36</v>
      </c>
      <c r="N694">
        <v>33</v>
      </c>
    </row>
    <row r="695" spans="1:14" x14ac:dyDescent="0.3">
      <c r="A695">
        <v>52475</v>
      </c>
      <c r="B695" t="s">
        <v>55</v>
      </c>
      <c r="C695" t="s">
        <v>56</v>
      </c>
      <c r="D695" s="1">
        <v>45088</v>
      </c>
      <c r="E695">
        <f>MONTH(tblOrders[[#This Row],[Order Date]])</f>
        <v>6</v>
      </c>
      <c r="F695" t="str">
        <f>TEXT(tblOrders[[#This Row],[Order Date]],"mm-mmm")</f>
        <v>06-Jun</v>
      </c>
      <c r="G695" t="str">
        <f>"Q"&amp;ROUNDUP(MONTH(tblOrders[[#This Row],[Order Date]])/3,0)</f>
        <v>Q2</v>
      </c>
      <c r="H695">
        <f>YEAR(tblOrders[[#This Row],[Order Date]])</f>
        <v>2023</v>
      </c>
      <c r="I695" t="s">
        <v>68</v>
      </c>
      <c r="J695" t="s">
        <v>69</v>
      </c>
      <c r="K695" t="s">
        <v>51</v>
      </c>
      <c r="L695" t="s">
        <v>19</v>
      </c>
      <c r="M695">
        <v>127</v>
      </c>
      <c r="N695">
        <v>127</v>
      </c>
    </row>
    <row r="696" spans="1:14" x14ac:dyDescent="0.3">
      <c r="A696">
        <v>52476</v>
      </c>
      <c r="B696" t="s">
        <v>59</v>
      </c>
      <c r="C696" t="s">
        <v>60</v>
      </c>
      <c r="D696" s="1">
        <v>45088</v>
      </c>
      <c r="E696">
        <f>MONTH(tblOrders[[#This Row],[Order Date]])</f>
        <v>6</v>
      </c>
      <c r="F696" t="str">
        <f>TEXT(tblOrders[[#This Row],[Order Date]],"mm-mmm")</f>
        <v>06-Jun</v>
      </c>
      <c r="G696" t="str">
        <f>"Q"&amp;ROUNDUP(MONTH(tblOrders[[#This Row],[Order Date]])/3,0)</f>
        <v>Q2</v>
      </c>
      <c r="H696">
        <f>YEAR(tblOrders[[#This Row],[Order Date]])</f>
        <v>2023</v>
      </c>
      <c r="I696" t="s">
        <v>57</v>
      </c>
      <c r="J696" t="s">
        <v>58</v>
      </c>
      <c r="K696" t="s">
        <v>45</v>
      </c>
      <c r="L696" t="s">
        <v>19</v>
      </c>
      <c r="M696">
        <v>73</v>
      </c>
      <c r="N696">
        <v>67</v>
      </c>
    </row>
    <row r="697" spans="1:14" x14ac:dyDescent="0.3">
      <c r="A697">
        <v>52477</v>
      </c>
      <c r="B697" t="s">
        <v>52</v>
      </c>
      <c r="C697" t="s">
        <v>53</v>
      </c>
      <c r="D697" s="1">
        <v>45088</v>
      </c>
      <c r="E697">
        <f>MONTH(tblOrders[[#This Row],[Order Date]])</f>
        <v>6</v>
      </c>
      <c r="F697" t="str">
        <f>TEXT(tblOrders[[#This Row],[Order Date]],"mm-mmm")</f>
        <v>06-Jun</v>
      </c>
      <c r="G697" t="str">
        <f>"Q"&amp;ROUNDUP(MONTH(tblOrders[[#This Row],[Order Date]])/3,0)</f>
        <v>Q2</v>
      </c>
      <c r="H697">
        <f>YEAR(tblOrders[[#This Row],[Order Date]])</f>
        <v>2023</v>
      </c>
      <c r="I697" t="s">
        <v>26</v>
      </c>
      <c r="J697" t="s">
        <v>27</v>
      </c>
      <c r="K697" t="s">
        <v>51</v>
      </c>
      <c r="L697" t="s">
        <v>40</v>
      </c>
      <c r="M697">
        <v>146</v>
      </c>
      <c r="N697">
        <v>146</v>
      </c>
    </row>
    <row r="698" spans="1:14" x14ac:dyDescent="0.3">
      <c r="A698">
        <v>52478</v>
      </c>
      <c r="B698" t="s">
        <v>41</v>
      </c>
      <c r="C698" t="s">
        <v>42</v>
      </c>
      <c r="D698" s="1">
        <v>45089</v>
      </c>
      <c r="E698">
        <f>MONTH(tblOrders[[#This Row],[Order Date]])</f>
        <v>6</v>
      </c>
      <c r="F698" t="str">
        <f>TEXT(tblOrders[[#This Row],[Order Date]],"mm-mmm")</f>
        <v>06-Jun</v>
      </c>
      <c r="G698" t="str">
        <f>"Q"&amp;ROUNDUP(MONTH(tblOrders[[#This Row],[Order Date]])/3,0)</f>
        <v>Q2</v>
      </c>
      <c r="H698">
        <f>YEAR(tblOrders[[#This Row],[Order Date]])</f>
        <v>2023</v>
      </c>
      <c r="I698" t="s">
        <v>43</v>
      </c>
      <c r="J698" t="s">
        <v>44</v>
      </c>
      <c r="K698" t="s">
        <v>45</v>
      </c>
      <c r="L698" t="s">
        <v>19</v>
      </c>
      <c r="M698">
        <v>76</v>
      </c>
      <c r="N698">
        <v>59</v>
      </c>
    </row>
    <row r="699" spans="1:14" x14ac:dyDescent="0.3">
      <c r="A699">
        <v>52479</v>
      </c>
      <c r="B699" t="s">
        <v>70</v>
      </c>
      <c r="C699" t="s">
        <v>71</v>
      </c>
      <c r="D699" s="1">
        <v>45090</v>
      </c>
      <c r="E699">
        <f>MONTH(tblOrders[[#This Row],[Order Date]])</f>
        <v>6</v>
      </c>
      <c r="F699" t="str">
        <f>TEXT(tblOrders[[#This Row],[Order Date]],"mm-mmm")</f>
        <v>06-Jun</v>
      </c>
      <c r="G699" t="str">
        <f>"Q"&amp;ROUNDUP(MONTH(tblOrders[[#This Row],[Order Date]])/3,0)</f>
        <v>Q2</v>
      </c>
      <c r="H699">
        <f>YEAR(tblOrders[[#This Row],[Order Date]])</f>
        <v>2023</v>
      </c>
      <c r="I699" t="s">
        <v>43</v>
      </c>
      <c r="J699" t="s">
        <v>44</v>
      </c>
      <c r="K699" t="s">
        <v>37</v>
      </c>
      <c r="L699" t="s">
        <v>19</v>
      </c>
      <c r="M699">
        <v>127</v>
      </c>
      <c r="N699">
        <v>122</v>
      </c>
    </row>
    <row r="700" spans="1:14" x14ac:dyDescent="0.3">
      <c r="A700">
        <v>52480</v>
      </c>
      <c r="B700" t="s">
        <v>49</v>
      </c>
      <c r="C700" t="s">
        <v>61</v>
      </c>
      <c r="D700" s="1">
        <v>45092</v>
      </c>
      <c r="E700">
        <f>MONTH(tblOrders[[#This Row],[Order Date]])</f>
        <v>6</v>
      </c>
      <c r="F700" t="str">
        <f>TEXT(tblOrders[[#This Row],[Order Date]],"mm-mmm")</f>
        <v>06-Jun</v>
      </c>
      <c r="G700" t="str">
        <f>"Q"&amp;ROUNDUP(MONTH(tblOrders[[#This Row],[Order Date]])/3,0)</f>
        <v>Q2</v>
      </c>
      <c r="H700">
        <f>YEAR(tblOrders[[#This Row],[Order Date]])</f>
        <v>2023</v>
      </c>
      <c r="I700" t="s">
        <v>26</v>
      </c>
      <c r="J700" t="s">
        <v>27</v>
      </c>
      <c r="K700" t="s">
        <v>18</v>
      </c>
      <c r="L700" t="s">
        <v>46</v>
      </c>
      <c r="M700">
        <v>137</v>
      </c>
      <c r="N700">
        <v>137</v>
      </c>
    </row>
    <row r="701" spans="1:14" x14ac:dyDescent="0.3">
      <c r="A701">
        <v>52481</v>
      </c>
      <c r="B701" t="s">
        <v>14</v>
      </c>
      <c r="C701" t="s">
        <v>15</v>
      </c>
      <c r="D701" s="1">
        <v>45093</v>
      </c>
      <c r="E701">
        <f>MONTH(tblOrders[[#This Row],[Order Date]])</f>
        <v>6</v>
      </c>
      <c r="F701" t="str">
        <f>TEXT(tblOrders[[#This Row],[Order Date]],"mm-mmm")</f>
        <v>06-Jun</v>
      </c>
      <c r="G701" t="str">
        <f>"Q"&amp;ROUNDUP(MONTH(tblOrders[[#This Row],[Order Date]])/3,0)</f>
        <v>Q2</v>
      </c>
      <c r="H701">
        <f>YEAR(tblOrders[[#This Row],[Order Date]])</f>
        <v>2023</v>
      </c>
      <c r="I701" t="s">
        <v>68</v>
      </c>
      <c r="J701" t="s">
        <v>69</v>
      </c>
      <c r="K701" t="s">
        <v>18</v>
      </c>
      <c r="L701" t="s">
        <v>40</v>
      </c>
      <c r="M701">
        <v>114</v>
      </c>
      <c r="N701">
        <v>114</v>
      </c>
    </row>
    <row r="702" spans="1:14" x14ac:dyDescent="0.3">
      <c r="A702">
        <v>52482</v>
      </c>
      <c r="B702" t="s">
        <v>72</v>
      </c>
      <c r="C702" t="s">
        <v>73</v>
      </c>
      <c r="D702" s="1">
        <v>45093</v>
      </c>
      <c r="E702">
        <f>MONTH(tblOrders[[#This Row],[Order Date]])</f>
        <v>6</v>
      </c>
      <c r="F702" t="str">
        <f>TEXT(tblOrders[[#This Row],[Order Date]],"mm-mmm")</f>
        <v>06-Jun</v>
      </c>
      <c r="G702" t="str">
        <f>"Q"&amp;ROUNDUP(MONTH(tblOrders[[#This Row],[Order Date]])/3,0)</f>
        <v>Q2</v>
      </c>
      <c r="H702">
        <f>YEAR(tblOrders[[#This Row],[Order Date]])</f>
        <v>2023</v>
      </c>
      <c r="I702" t="s">
        <v>68</v>
      </c>
      <c r="J702" t="s">
        <v>69</v>
      </c>
      <c r="K702" t="s">
        <v>51</v>
      </c>
      <c r="L702" t="s">
        <v>19</v>
      </c>
      <c r="M702">
        <v>100</v>
      </c>
      <c r="N702">
        <v>100</v>
      </c>
    </row>
    <row r="703" spans="1:14" x14ac:dyDescent="0.3">
      <c r="A703">
        <v>52483</v>
      </c>
      <c r="B703" t="s">
        <v>38</v>
      </c>
      <c r="C703" t="s">
        <v>39</v>
      </c>
      <c r="D703" s="1">
        <v>45093</v>
      </c>
      <c r="E703">
        <f>MONTH(tblOrders[[#This Row],[Order Date]])</f>
        <v>6</v>
      </c>
      <c r="F703" t="str">
        <f>TEXT(tblOrders[[#This Row],[Order Date]],"mm-mmm")</f>
        <v>06-Jun</v>
      </c>
      <c r="G703" t="str">
        <f>"Q"&amp;ROUNDUP(MONTH(tblOrders[[#This Row],[Order Date]])/3,0)</f>
        <v>Q2</v>
      </c>
      <c r="H703">
        <f>YEAR(tblOrders[[#This Row],[Order Date]])</f>
        <v>2023</v>
      </c>
      <c r="I703" t="s">
        <v>66</v>
      </c>
      <c r="J703" t="s">
        <v>67</v>
      </c>
      <c r="K703" t="s">
        <v>18</v>
      </c>
      <c r="L703" t="s">
        <v>19</v>
      </c>
      <c r="M703">
        <v>70</v>
      </c>
      <c r="N703">
        <v>51</v>
      </c>
    </row>
    <row r="704" spans="1:14" x14ac:dyDescent="0.3">
      <c r="A704">
        <v>52484</v>
      </c>
      <c r="B704" t="s">
        <v>41</v>
      </c>
      <c r="C704" t="s">
        <v>42</v>
      </c>
      <c r="D704" s="1">
        <v>45094</v>
      </c>
      <c r="E704">
        <f>MONTH(tblOrders[[#This Row],[Order Date]])</f>
        <v>6</v>
      </c>
      <c r="F704" t="str">
        <f>TEXT(tblOrders[[#This Row],[Order Date]],"mm-mmm")</f>
        <v>06-Jun</v>
      </c>
      <c r="G704" t="str">
        <f>"Q"&amp;ROUNDUP(MONTH(tblOrders[[#This Row],[Order Date]])/3,0)</f>
        <v>Q2</v>
      </c>
      <c r="H704">
        <f>YEAR(tblOrders[[#This Row],[Order Date]])</f>
        <v>2023</v>
      </c>
      <c r="I704" t="s">
        <v>22</v>
      </c>
      <c r="J704" t="s">
        <v>23</v>
      </c>
      <c r="K704" t="s">
        <v>54</v>
      </c>
      <c r="L704" t="s">
        <v>19</v>
      </c>
      <c r="M704">
        <v>129</v>
      </c>
      <c r="N704">
        <v>116</v>
      </c>
    </row>
    <row r="705" spans="1:14" x14ac:dyDescent="0.3">
      <c r="A705">
        <v>52485</v>
      </c>
      <c r="B705" t="s">
        <v>70</v>
      </c>
      <c r="C705" t="s">
        <v>71</v>
      </c>
      <c r="D705" s="1">
        <v>45094</v>
      </c>
      <c r="E705">
        <f>MONTH(tblOrders[[#This Row],[Order Date]])</f>
        <v>6</v>
      </c>
      <c r="F705" t="str">
        <f>TEXT(tblOrders[[#This Row],[Order Date]],"mm-mmm")</f>
        <v>06-Jun</v>
      </c>
      <c r="G705" t="str">
        <f>"Q"&amp;ROUNDUP(MONTH(tblOrders[[#This Row],[Order Date]])/3,0)</f>
        <v>Q2</v>
      </c>
      <c r="H705">
        <f>YEAR(tblOrders[[#This Row],[Order Date]])</f>
        <v>2023</v>
      </c>
      <c r="I705" t="s">
        <v>66</v>
      </c>
      <c r="J705" t="s">
        <v>67</v>
      </c>
      <c r="K705" t="s">
        <v>45</v>
      </c>
      <c r="L705" t="s">
        <v>46</v>
      </c>
      <c r="M705">
        <v>145</v>
      </c>
      <c r="N705">
        <v>135</v>
      </c>
    </row>
    <row r="706" spans="1:14" x14ac:dyDescent="0.3">
      <c r="A706">
        <v>52486</v>
      </c>
      <c r="B706" t="s">
        <v>38</v>
      </c>
      <c r="C706" t="s">
        <v>39</v>
      </c>
      <c r="D706" s="1">
        <v>45096</v>
      </c>
      <c r="E706">
        <f>MONTH(tblOrders[[#This Row],[Order Date]])</f>
        <v>6</v>
      </c>
      <c r="F706" t="str">
        <f>TEXT(tblOrders[[#This Row],[Order Date]],"mm-mmm")</f>
        <v>06-Jun</v>
      </c>
      <c r="G706" t="str">
        <f>"Q"&amp;ROUNDUP(MONTH(tblOrders[[#This Row],[Order Date]])/3,0)</f>
        <v>Q2</v>
      </c>
      <c r="H706">
        <f>YEAR(tblOrders[[#This Row],[Order Date]])</f>
        <v>2023</v>
      </c>
      <c r="I706" t="s">
        <v>66</v>
      </c>
      <c r="J706" t="s">
        <v>67</v>
      </c>
      <c r="K706" t="s">
        <v>18</v>
      </c>
      <c r="L706" t="s">
        <v>19</v>
      </c>
      <c r="M706">
        <v>80</v>
      </c>
      <c r="N706">
        <v>66</v>
      </c>
    </row>
    <row r="707" spans="1:14" x14ac:dyDescent="0.3">
      <c r="A707">
        <v>52487</v>
      </c>
      <c r="B707" t="s">
        <v>49</v>
      </c>
      <c r="C707" t="s">
        <v>50</v>
      </c>
      <c r="D707" s="1">
        <v>45097</v>
      </c>
      <c r="E707">
        <f>MONTH(tblOrders[[#This Row],[Order Date]])</f>
        <v>6</v>
      </c>
      <c r="F707" t="str">
        <f>TEXT(tblOrders[[#This Row],[Order Date]],"mm-mmm")</f>
        <v>06-Jun</v>
      </c>
      <c r="G707" t="str">
        <f>"Q"&amp;ROUNDUP(MONTH(tblOrders[[#This Row],[Order Date]])/3,0)</f>
        <v>Q2</v>
      </c>
      <c r="H707">
        <f>YEAR(tblOrders[[#This Row],[Order Date]])</f>
        <v>2023</v>
      </c>
      <c r="I707" t="s">
        <v>66</v>
      </c>
      <c r="J707" t="s">
        <v>67</v>
      </c>
      <c r="K707" t="s">
        <v>18</v>
      </c>
      <c r="L707" t="s">
        <v>19</v>
      </c>
      <c r="M707">
        <v>34</v>
      </c>
      <c r="N707">
        <v>26</v>
      </c>
    </row>
    <row r="708" spans="1:14" x14ac:dyDescent="0.3">
      <c r="A708">
        <v>52488</v>
      </c>
      <c r="B708" t="s">
        <v>24</v>
      </c>
      <c r="C708" t="s">
        <v>25</v>
      </c>
      <c r="D708" s="1">
        <v>45097</v>
      </c>
      <c r="E708">
        <f>MONTH(tblOrders[[#This Row],[Order Date]])</f>
        <v>6</v>
      </c>
      <c r="F708" t="str">
        <f>TEXT(tblOrders[[#This Row],[Order Date]],"mm-mmm")</f>
        <v>06-Jun</v>
      </c>
      <c r="G708" t="str">
        <f>"Q"&amp;ROUNDUP(MONTH(tblOrders[[#This Row],[Order Date]])/3,0)</f>
        <v>Q2</v>
      </c>
      <c r="H708">
        <f>YEAR(tblOrders[[#This Row],[Order Date]])</f>
        <v>2023</v>
      </c>
      <c r="I708" t="s">
        <v>68</v>
      </c>
      <c r="J708" t="s">
        <v>69</v>
      </c>
      <c r="K708" t="s">
        <v>51</v>
      </c>
      <c r="L708" t="s">
        <v>19</v>
      </c>
      <c r="M708">
        <v>25</v>
      </c>
      <c r="N708">
        <v>25</v>
      </c>
    </row>
    <row r="709" spans="1:14" x14ac:dyDescent="0.3">
      <c r="A709">
        <v>52489</v>
      </c>
      <c r="B709" t="s">
        <v>14</v>
      </c>
      <c r="C709" t="s">
        <v>15</v>
      </c>
      <c r="D709" s="1">
        <v>45098</v>
      </c>
      <c r="E709">
        <f>MONTH(tblOrders[[#This Row],[Order Date]])</f>
        <v>6</v>
      </c>
      <c r="F709" t="str">
        <f>TEXT(tblOrders[[#This Row],[Order Date]],"mm-mmm")</f>
        <v>06-Jun</v>
      </c>
      <c r="G709" t="str">
        <f>"Q"&amp;ROUNDUP(MONTH(tblOrders[[#This Row],[Order Date]])/3,0)</f>
        <v>Q2</v>
      </c>
      <c r="H709">
        <f>YEAR(tblOrders[[#This Row],[Order Date]])</f>
        <v>2023</v>
      </c>
      <c r="I709" t="s">
        <v>22</v>
      </c>
      <c r="J709" t="s">
        <v>23</v>
      </c>
      <c r="K709" t="s">
        <v>28</v>
      </c>
      <c r="L709" t="s">
        <v>19</v>
      </c>
      <c r="M709">
        <v>138</v>
      </c>
      <c r="N709">
        <v>61</v>
      </c>
    </row>
    <row r="710" spans="1:14" x14ac:dyDescent="0.3">
      <c r="A710">
        <v>52490</v>
      </c>
      <c r="B710" t="s">
        <v>20</v>
      </c>
      <c r="C710" t="s">
        <v>21</v>
      </c>
      <c r="D710" s="1">
        <v>45098</v>
      </c>
      <c r="E710">
        <f>MONTH(tblOrders[[#This Row],[Order Date]])</f>
        <v>6</v>
      </c>
      <c r="F710" t="str">
        <f>TEXT(tblOrders[[#This Row],[Order Date]],"mm-mmm")</f>
        <v>06-Jun</v>
      </c>
      <c r="G710" t="str">
        <f>"Q"&amp;ROUNDUP(MONTH(tblOrders[[#This Row],[Order Date]])/3,0)</f>
        <v>Q2</v>
      </c>
      <c r="H710">
        <f>YEAR(tblOrders[[#This Row],[Order Date]])</f>
        <v>2023</v>
      </c>
      <c r="I710" t="s">
        <v>68</v>
      </c>
      <c r="J710" t="s">
        <v>69</v>
      </c>
      <c r="K710" t="s">
        <v>54</v>
      </c>
      <c r="L710" t="s">
        <v>19</v>
      </c>
      <c r="M710">
        <v>53</v>
      </c>
      <c r="N710">
        <v>53</v>
      </c>
    </row>
    <row r="711" spans="1:14" x14ac:dyDescent="0.3">
      <c r="A711">
        <v>52491</v>
      </c>
      <c r="B711" t="s">
        <v>70</v>
      </c>
      <c r="C711" t="s">
        <v>76</v>
      </c>
      <c r="D711" s="1">
        <v>45098</v>
      </c>
      <c r="E711">
        <f>MONTH(tblOrders[[#This Row],[Order Date]])</f>
        <v>6</v>
      </c>
      <c r="F711" t="str">
        <f>TEXT(tblOrders[[#This Row],[Order Date]],"mm-mmm")</f>
        <v>06-Jun</v>
      </c>
      <c r="G711" t="str">
        <f>"Q"&amp;ROUNDUP(MONTH(tblOrders[[#This Row],[Order Date]])/3,0)</f>
        <v>Q2</v>
      </c>
      <c r="H711">
        <f>YEAR(tblOrders[[#This Row],[Order Date]])</f>
        <v>2023</v>
      </c>
      <c r="I711" t="s">
        <v>43</v>
      </c>
      <c r="J711" t="s">
        <v>44</v>
      </c>
      <c r="K711" t="s">
        <v>18</v>
      </c>
      <c r="L711" t="s">
        <v>19</v>
      </c>
      <c r="M711">
        <v>113</v>
      </c>
      <c r="N711">
        <v>99</v>
      </c>
    </row>
    <row r="712" spans="1:14" x14ac:dyDescent="0.3">
      <c r="A712">
        <v>52492</v>
      </c>
      <c r="B712" t="s">
        <v>74</v>
      </c>
      <c r="C712" t="s">
        <v>75</v>
      </c>
      <c r="D712" s="1">
        <v>45099</v>
      </c>
      <c r="E712">
        <f>MONTH(tblOrders[[#This Row],[Order Date]])</f>
        <v>6</v>
      </c>
      <c r="F712" t="str">
        <f>TEXT(tblOrders[[#This Row],[Order Date]],"mm-mmm")</f>
        <v>06-Jun</v>
      </c>
      <c r="G712" t="str">
        <f>"Q"&amp;ROUNDUP(MONTH(tblOrders[[#This Row],[Order Date]])/3,0)</f>
        <v>Q2</v>
      </c>
      <c r="H712">
        <f>YEAR(tblOrders[[#This Row],[Order Date]])</f>
        <v>2023</v>
      </c>
      <c r="I712" t="s">
        <v>31</v>
      </c>
      <c r="J712" t="s">
        <v>32</v>
      </c>
      <c r="K712" t="s">
        <v>28</v>
      </c>
      <c r="L712" t="s">
        <v>40</v>
      </c>
      <c r="M712">
        <v>168</v>
      </c>
      <c r="N712">
        <v>99</v>
      </c>
    </row>
    <row r="713" spans="1:14" x14ac:dyDescent="0.3">
      <c r="A713">
        <v>52493</v>
      </c>
      <c r="B713" t="s">
        <v>49</v>
      </c>
      <c r="C713" t="s">
        <v>61</v>
      </c>
      <c r="D713" s="1">
        <v>45100</v>
      </c>
      <c r="E713">
        <f>MONTH(tblOrders[[#This Row],[Order Date]])</f>
        <v>6</v>
      </c>
      <c r="F713" t="str">
        <f>TEXT(tblOrders[[#This Row],[Order Date]],"mm-mmm")</f>
        <v>06-Jun</v>
      </c>
      <c r="G713" t="str">
        <f>"Q"&amp;ROUNDUP(MONTH(tblOrders[[#This Row],[Order Date]])/3,0)</f>
        <v>Q2</v>
      </c>
      <c r="H713">
        <f>YEAR(tblOrders[[#This Row],[Order Date]])</f>
        <v>2023</v>
      </c>
      <c r="I713" t="s">
        <v>22</v>
      </c>
      <c r="J713" t="s">
        <v>23</v>
      </c>
      <c r="K713" t="s">
        <v>51</v>
      </c>
      <c r="L713" t="s">
        <v>19</v>
      </c>
      <c r="M713">
        <v>69</v>
      </c>
      <c r="N713">
        <v>45</v>
      </c>
    </row>
    <row r="714" spans="1:14" x14ac:dyDescent="0.3">
      <c r="A714">
        <v>52494</v>
      </c>
      <c r="B714" t="s">
        <v>38</v>
      </c>
      <c r="C714" t="s">
        <v>39</v>
      </c>
      <c r="D714" s="1">
        <v>45100</v>
      </c>
      <c r="E714">
        <f>MONTH(tblOrders[[#This Row],[Order Date]])</f>
        <v>6</v>
      </c>
      <c r="F714" t="str">
        <f>TEXT(tblOrders[[#This Row],[Order Date]],"mm-mmm")</f>
        <v>06-Jun</v>
      </c>
      <c r="G714" t="str">
        <f>"Q"&amp;ROUNDUP(MONTH(tblOrders[[#This Row],[Order Date]])/3,0)</f>
        <v>Q2</v>
      </c>
      <c r="H714">
        <f>YEAR(tblOrders[[#This Row],[Order Date]])</f>
        <v>2023</v>
      </c>
      <c r="I714" t="s">
        <v>16</v>
      </c>
      <c r="J714" t="s">
        <v>17</v>
      </c>
      <c r="K714" t="s">
        <v>54</v>
      </c>
      <c r="L714" t="s">
        <v>19</v>
      </c>
      <c r="M714">
        <v>143</v>
      </c>
      <c r="N714">
        <v>143</v>
      </c>
    </row>
    <row r="715" spans="1:14" x14ac:dyDescent="0.3">
      <c r="A715">
        <v>52495</v>
      </c>
      <c r="B715" t="s">
        <v>33</v>
      </c>
      <c r="C715" t="s">
        <v>34</v>
      </c>
      <c r="D715" s="1">
        <v>45102</v>
      </c>
      <c r="E715">
        <f>MONTH(tblOrders[[#This Row],[Order Date]])</f>
        <v>6</v>
      </c>
      <c r="F715" t="str">
        <f>TEXT(tblOrders[[#This Row],[Order Date]],"mm-mmm")</f>
        <v>06-Jun</v>
      </c>
      <c r="G715" t="str">
        <f>"Q"&amp;ROUNDUP(MONTH(tblOrders[[#This Row],[Order Date]])/3,0)</f>
        <v>Q2</v>
      </c>
      <c r="H715">
        <f>YEAR(tblOrders[[#This Row],[Order Date]])</f>
        <v>2023</v>
      </c>
      <c r="I715" t="s">
        <v>16</v>
      </c>
      <c r="J715" t="s">
        <v>17</v>
      </c>
      <c r="K715" t="s">
        <v>37</v>
      </c>
      <c r="L715" t="s">
        <v>19</v>
      </c>
      <c r="M715">
        <v>149</v>
      </c>
      <c r="N715">
        <v>149</v>
      </c>
    </row>
    <row r="716" spans="1:14" x14ac:dyDescent="0.3">
      <c r="A716">
        <v>52496</v>
      </c>
      <c r="B716" t="s">
        <v>20</v>
      </c>
      <c r="C716" t="s">
        <v>21</v>
      </c>
      <c r="D716" s="1">
        <v>45103</v>
      </c>
      <c r="E716">
        <f>MONTH(tblOrders[[#This Row],[Order Date]])</f>
        <v>6</v>
      </c>
      <c r="F716" t="str">
        <f>TEXT(tblOrders[[#This Row],[Order Date]],"mm-mmm")</f>
        <v>06-Jun</v>
      </c>
      <c r="G716" t="str">
        <f>"Q"&amp;ROUNDUP(MONTH(tblOrders[[#This Row],[Order Date]])/3,0)</f>
        <v>Q2</v>
      </c>
      <c r="H716">
        <f>YEAR(tblOrders[[#This Row],[Order Date]])</f>
        <v>2023</v>
      </c>
      <c r="I716" t="s">
        <v>47</v>
      </c>
      <c r="J716" t="s">
        <v>48</v>
      </c>
      <c r="K716" t="s">
        <v>28</v>
      </c>
      <c r="L716" t="s">
        <v>19</v>
      </c>
      <c r="M716">
        <v>36</v>
      </c>
      <c r="N716">
        <v>15</v>
      </c>
    </row>
    <row r="717" spans="1:14" x14ac:dyDescent="0.3">
      <c r="A717">
        <v>52497</v>
      </c>
      <c r="B717" t="s">
        <v>70</v>
      </c>
      <c r="C717" t="s">
        <v>71</v>
      </c>
      <c r="D717" s="1">
        <v>45104</v>
      </c>
      <c r="E717">
        <f>MONTH(tblOrders[[#This Row],[Order Date]])</f>
        <v>6</v>
      </c>
      <c r="F717" t="str">
        <f>TEXT(tblOrders[[#This Row],[Order Date]],"mm-mmm")</f>
        <v>06-Jun</v>
      </c>
      <c r="G717" t="str">
        <f>"Q"&amp;ROUNDUP(MONTH(tblOrders[[#This Row],[Order Date]])/3,0)</f>
        <v>Q2</v>
      </c>
      <c r="H717">
        <f>YEAR(tblOrders[[#This Row],[Order Date]])</f>
        <v>2023</v>
      </c>
      <c r="I717" t="s">
        <v>47</v>
      </c>
      <c r="J717" t="s">
        <v>48</v>
      </c>
      <c r="K717" t="s">
        <v>37</v>
      </c>
      <c r="L717" t="s">
        <v>46</v>
      </c>
      <c r="M717">
        <v>128</v>
      </c>
      <c r="N717">
        <v>91</v>
      </c>
    </row>
    <row r="718" spans="1:14" x14ac:dyDescent="0.3">
      <c r="A718">
        <v>52498</v>
      </c>
      <c r="B718" t="s">
        <v>55</v>
      </c>
      <c r="C718" t="s">
        <v>56</v>
      </c>
      <c r="D718" s="1">
        <v>45105</v>
      </c>
      <c r="E718">
        <f>MONTH(tblOrders[[#This Row],[Order Date]])</f>
        <v>6</v>
      </c>
      <c r="F718" t="str">
        <f>TEXT(tblOrders[[#This Row],[Order Date]],"mm-mmm")</f>
        <v>06-Jun</v>
      </c>
      <c r="G718" t="str">
        <f>"Q"&amp;ROUNDUP(MONTH(tblOrders[[#This Row],[Order Date]])/3,0)</f>
        <v>Q2</v>
      </c>
      <c r="H718">
        <f>YEAR(tblOrders[[#This Row],[Order Date]])</f>
        <v>2023</v>
      </c>
      <c r="I718" t="s">
        <v>47</v>
      </c>
      <c r="J718" t="s">
        <v>48</v>
      </c>
      <c r="K718" t="s">
        <v>45</v>
      </c>
      <c r="L718" t="s">
        <v>19</v>
      </c>
      <c r="M718">
        <v>140</v>
      </c>
      <c r="N718">
        <v>98</v>
      </c>
    </row>
    <row r="719" spans="1:14" x14ac:dyDescent="0.3">
      <c r="A719">
        <v>52499</v>
      </c>
      <c r="B719" t="s">
        <v>55</v>
      </c>
      <c r="C719" t="s">
        <v>56</v>
      </c>
      <c r="D719" s="1">
        <v>45109</v>
      </c>
      <c r="E719">
        <f>MONTH(tblOrders[[#This Row],[Order Date]])</f>
        <v>7</v>
      </c>
      <c r="F719" t="str">
        <f>TEXT(tblOrders[[#This Row],[Order Date]],"mm-mmm")</f>
        <v>07-Jul</v>
      </c>
      <c r="G719" t="str">
        <f>"Q"&amp;ROUNDUP(MONTH(tblOrders[[#This Row],[Order Date]])/3,0)</f>
        <v>Q3</v>
      </c>
      <c r="H719">
        <f>YEAR(tblOrders[[#This Row],[Order Date]])</f>
        <v>2023</v>
      </c>
      <c r="I719" t="s">
        <v>68</v>
      </c>
      <c r="J719" t="s">
        <v>69</v>
      </c>
      <c r="K719" t="s">
        <v>18</v>
      </c>
      <c r="L719" t="s">
        <v>19</v>
      </c>
      <c r="M719">
        <v>24</v>
      </c>
      <c r="N719">
        <v>24</v>
      </c>
    </row>
    <row r="720" spans="1:14" x14ac:dyDescent="0.3">
      <c r="A720">
        <v>52500</v>
      </c>
      <c r="B720" t="s">
        <v>52</v>
      </c>
      <c r="C720" t="s">
        <v>53</v>
      </c>
      <c r="D720" s="1">
        <v>45111</v>
      </c>
      <c r="E720">
        <f>MONTH(tblOrders[[#This Row],[Order Date]])</f>
        <v>7</v>
      </c>
      <c r="F720" t="str">
        <f>TEXT(tblOrders[[#This Row],[Order Date]],"mm-mmm")</f>
        <v>07-Jul</v>
      </c>
      <c r="G720" t="str">
        <f>"Q"&amp;ROUNDUP(MONTH(tblOrders[[#This Row],[Order Date]])/3,0)</f>
        <v>Q3</v>
      </c>
      <c r="H720">
        <f>YEAR(tblOrders[[#This Row],[Order Date]])</f>
        <v>2023</v>
      </c>
      <c r="I720" t="s">
        <v>22</v>
      </c>
      <c r="J720" t="s">
        <v>23</v>
      </c>
      <c r="K720" t="s">
        <v>45</v>
      </c>
      <c r="L720" t="s">
        <v>19</v>
      </c>
      <c r="M720">
        <v>134</v>
      </c>
      <c r="N720">
        <v>133</v>
      </c>
    </row>
    <row r="721" spans="1:14" x14ac:dyDescent="0.3">
      <c r="A721">
        <v>52501</v>
      </c>
      <c r="B721" t="s">
        <v>29</v>
      </c>
      <c r="C721" t="s">
        <v>77</v>
      </c>
      <c r="D721" s="1">
        <v>45111</v>
      </c>
      <c r="E721">
        <f>MONTH(tblOrders[[#This Row],[Order Date]])</f>
        <v>7</v>
      </c>
      <c r="F721" t="str">
        <f>TEXT(tblOrders[[#This Row],[Order Date]],"mm-mmm")</f>
        <v>07-Jul</v>
      </c>
      <c r="G721" t="str">
        <f>"Q"&amp;ROUNDUP(MONTH(tblOrders[[#This Row],[Order Date]])/3,0)</f>
        <v>Q3</v>
      </c>
      <c r="H721">
        <f>YEAR(tblOrders[[#This Row],[Order Date]])</f>
        <v>2023</v>
      </c>
      <c r="I721" t="s">
        <v>22</v>
      </c>
      <c r="J721" t="s">
        <v>23</v>
      </c>
      <c r="K721" t="s">
        <v>54</v>
      </c>
      <c r="L721" t="s">
        <v>46</v>
      </c>
      <c r="M721">
        <v>76</v>
      </c>
      <c r="N721">
        <v>50</v>
      </c>
    </row>
    <row r="722" spans="1:14" x14ac:dyDescent="0.3">
      <c r="A722">
        <v>52502</v>
      </c>
      <c r="B722" t="s">
        <v>55</v>
      </c>
      <c r="C722" t="s">
        <v>56</v>
      </c>
      <c r="D722" s="1">
        <v>45111</v>
      </c>
      <c r="E722">
        <f>MONTH(tblOrders[[#This Row],[Order Date]])</f>
        <v>7</v>
      </c>
      <c r="F722" t="str">
        <f>TEXT(tblOrders[[#This Row],[Order Date]],"mm-mmm")</f>
        <v>07-Jul</v>
      </c>
      <c r="G722" t="str">
        <f>"Q"&amp;ROUNDUP(MONTH(tblOrders[[#This Row],[Order Date]])/3,0)</f>
        <v>Q3</v>
      </c>
      <c r="H722">
        <f>YEAR(tblOrders[[#This Row],[Order Date]])</f>
        <v>2023</v>
      </c>
      <c r="I722" t="s">
        <v>43</v>
      </c>
      <c r="J722" t="s">
        <v>44</v>
      </c>
      <c r="K722" t="s">
        <v>28</v>
      </c>
      <c r="L722" t="s">
        <v>19</v>
      </c>
      <c r="M722">
        <v>49</v>
      </c>
      <c r="N722">
        <v>22</v>
      </c>
    </row>
    <row r="723" spans="1:14" x14ac:dyDescent="0.3">
      <c r="A723">
        <v>52503</v>
      </c>
      <c r="B723" t="s">
        <v>72</v>
      </c>
      <c r="C723" t="s">
        <v>73</v>
      </c>
      <c r="D723" s="1">
        <v>45111</v>
      </c>
      <c r="E723">
        <f>MONTH(tblOrders[[#This Row],[Order Date]])</f>
        <v>7</v>
      </c>
      <c r="F723" t="str">
        <f>TEXT(tblOrders[[#This Row],[Order Date]],"mm-mmm")</f>
        <v>07-Jul</v>
      </c>
      <c r="G723" t="str">
        <f>"Q"&amp;ROUNDUP(MONTH(tblOrders[[#This Row],[Order Date]])/3,0)</f>
        <v>Q3</v>
      </c>
      <c r="H723">
        <f>YEAR(tblOrders[[#This Row],[Order Date]])</f>
        <v>2023</v>
      </c>
      <c r="I723" t="s">
        <v>68</v>
      </c>
      <c r="J723" t="s">
        <v>69</v>
      </c>
      <c r="K723" t="s">
        <v>51</v>
      </c>
      <c r="L723" t="s">
        <v>19</v>
      </c>
      <c r="M723">
        <v>78</v>
      </c>
      <c r="N723">
        <v>78</v>
      </c>
    </row>
    <row r="724" spans="1:14" x14ac:dyDescent="0.3">
      <c r="A724">
        <v>52504</v>
      </c>
      <c r="B724" t="s">
        <v>29</v>
      </c>
      <c r="C724" t="s">
        <v>30</v>
      </c>
      <c r="D724" s="1">
        <v>45112</v>
      </c>
      <c r="E724">
        <f>MONTH(tblOrders[[#This Row],[Order Date]])</f>
        <v>7</v>
      </c>
      <c r="F724" t="str">
        <f>TEXT(tblOrders[[#This Row],[Order Date]],"mm-mmm")</f>
        <v>07-Jul</v>
      </c>
      <c r="G724" t="str">
        <f>"Q"&amp;ROUNDUP(MONTH(tblOrders[[#This Row],[Order Date]])/3,0)</f>
        <v>Q3</v>
      </c>
      <c r="H724">
        <f>YEAR(tblOrders[[#This Row],[Order Date]])</f>
        <v>2023</v>
      </c>
      <c r="I724" t="s">
        <v>22</v>
      </c>
      <c r="J724" t="s">
        <v>23</v>
      </c>
      <c r="K724" t="s">
        <v>18</v>
      </c>
      <c r="L724" t="s">
        <v>40</v>
      </c>
      <c r="M724">
        <v>143</v>
      </c>
      <c r="N724">
        <v>116</v>
      </c>
    </row>
    <row r="725" spans="1:14" x14ac:dyDescent="0.3">
      <c r="A725">
        <v>52505</v>
      </c>
      <c r="B725" t="s">
        <v>41</v>
      </c>
      <c r="C725" t="s">
        <v>42</v>
      </c>
      <c r="D725" s="1">
        <v>45113</v>
      </c>
      <c r="E725">
        <f>MONTH(tblOrders[[#This Row],[Order Date]])</f>
        <v>7</v>
      </c>
      <c r="F725" t="str">
        <f>TEXT(tblOrders[[#This Row],[Order Date]],"mm-mmm")</f>
        <v>07-Jul</v>
      </c>
      <c r="G725" t="str">
        <f>"Q"&amp;ROUNDUP(MONTH(tblOrders[[#This Row],[Order Date]])/3,0)</f>
        <v>Q3</v>
      </c>
      <c r="H725">
        <f>YEAR(tblOrders[[#This Row],[Order Date]])</f>
        <v>2023</v>
      </c>
      <c r="I725" t="s">
        <v>62</v>
      </c>
      <c r="J725" t="s">
        <v>63</v>
      </c>
      <c r="K725" t="s">
        <v>45</v>
      </c>
      <c r="L725" t="s">
        <v>19</v>
      </c>
      <c r="M725">
        <v>125</v>
      </c>
      <c r="N725">
        <v>114</v>
      </c>
    </row>
    <row r="726" spans="1:14" x14ac:dyDescent="0.3">
      <c r="A726">
        <v>52506</v>
      </c>
      <c r="B726" t="s">
        <v>14</v>
      </c>
      <c r="C726" t="s">
        <v>15</v>
      </c>
      <c r="D726" s="1">
        <v>45113</v>
      </c>
      <c r="E726">
        <f>MONTH(tblOrders[[#This Row],[Order Date]])</f>
        <v>7</v>
      </c>
      <c r="F726" t="str">
        <f>TEXT(tblOrders[[#This Row],[Order Date]],"mm-mmm")</f>
        <v>07-Jul</v>
      </c>
      <c r="G726" t="str">
        <f>"Q"&amp;ROUNDUP(MONTH(tblOrders[[#This Row],[Order Date]])/3,0)</f>
        <v>Q3</v>
      </c>
      <c r="H726">
        <f>YEAR(tblOrders[[#This Row],[Order Date]])</f>
        <v>2023</v>
      </c>
      <c r="I726" t="s">
        <v>62</v>
      </c>
      <c r="J726" t="s">
        <v>63</v>
      </c>
      <c r="K726" t="s">
        <v>45</v>
      </c>
      <c r="L726" t="s">
        <v>40</v>
      </c>
      <c r="M726">
        <v>73</v>
      </c>
      <c r="N726">
        <v>70</v>
      </c>
    </row>
    <row r="727" spans="1:14" x14ac:dyDescent="0.3">
      <c r="A727">
        <v>52507</v>
      </c>
      <c r="B727" t="s">
        <v>64</v>
      </c>
      <c r="C727" t="s">
        <v>65</v>
      </c>
      <c r="D727" s="1">
        <v>45115</v>
      </c>
      <c r="E727">
        <f>MONTH(tblOrders[[#This Row],[Order Date]])</f>
        <v>7</v>
      </c>
      <c r="F727" t="str">
        <f>TEXT(tblOrders[[#This Row],[Order Date]],"mm-mmm")</f>
        <v>07-Jul</v>
      </c>
      <c r="G727" t="str">
        <f>"Q"&amp;ROUNDUP(MONTH(tblOrders[[#This Row],[Order Date]])/3,0)</f>
        <v>Q3</v>
      </c>
      <c r="H727">
        <f>YEAR(tblOrders[[#This Row],[Order Date]])</f>
        <v>2023</v>
      </c>
      <c r="I727" t="s">
        <v>68</v>
      </c>
      <c r="J727" t="s">
        <v>69</v>
      </c>
      <c r="K727" t="s">
        <v>37</v>
      </c>
      <c r="L727" t="s">
        <v>19</v>
      </c>
      <c r="M727">
        <v>66</v>
      </c>
      <c r="N727">
        <v>66</v>
      </c>
    </row>
    <row r="728" spans="1:14" x14ac:dyDescent="0.3">
      <c r="A728">
        <v>52508</v>
      </c>
      <c r="B728" t="s">
        <v>20</v>
      </c>
      <c r="C728" t="s">
        <v>21</v>
      </c>
      <c r="D728" s="1">
        <v>45115</v>
      </c>
      <c r="E728">
        <f>MONTH(tblOrders[[#This Row],[Order Date]])</f>
        <v>7</v>
      </c>
      <c r="F728" t="str">
        <f>TEXT(tblOrders[[#This Row],[Order Date]],"mm-mmm")</f>
        <v>07-Jul</v>
      </c>
      <c r="G728" t="str">
        <f>"Q"&amp;ROUNDUP(MONTH(tblOrders[[#This Row],[Order Date]])/3,0)</f>
        <v>Q3</v>
      </c>
      <c r="H728">
        <f>YEAR(tblOrders[[#This Row],[Order Date]])</f>
        <v>2023</v>
      </c>
      <c r="I728" t="s">
        <v>31</v>
      </c>
      <c r="J728" t="s">
        <v>32</v>
      </c>
      <c r="K728" t="s">
        <v>18</v>
      </c>
      <c r="L728" t="s">
        <v>19</v>
      </c>
      <c r="M728">
        <v>137</v>
      </c>
      <c r="N728">
        <v>137</v>
      </c>
    </row>
    <row r="729" spans="1:14" x14ac:dyDescent="0.3">
      <c r="A729">
        <v>52509</v>
      </c>
      <c r="B729" t="s">
        <v>74</v>
      </c>
      <c r="C729" t="s">
        <v>75</v>
      </c>
      <c r="D729" s="1">
        <v>45116</v>
      </c>
      <c r="E729">
        <f>MONTH(tblOrders[[#This Row],[Order Date]])</f>
        <v>7</v>
      </c>
      <c r="F729" t="str">
        <f>TEXT(tblOrders[[#This Row],[Order Date]],"mm-mmm")</f>
        <v>07-Jul</v>
      </c>
      <c r="G729" t="str">
        <f>"Q"&amp;ROUNDUP(MONTH(tblOrders[[#This Row],[Order Date]])/3,0)</f>
        <v>Q3</v>
      </c>
      <c r="H729">
        <f>YEAR(tblOrders[[#This Row],[Order Date]])</f>
        <v>2023</v>
      </c>
      <c r="I729" t="s">
        <v>35</v>
      </c>
      <c r="J729" t="s">
        <v>36</v>
      </c>
      <c r="K729" t="s">
        <v>54</v>
      </c>
      <c r="L729" t="s">
        <v>19</v>
      </c>
      <c r="M729">
        <v>69</v>
      </c>
      <c r="N729">
        <v>68</v>
      </c>
    </row>
    <row r="730" spans="1:14" x14ac:dyDescent="0.3">
      <c r="A730">
        <v>52510</v>
      </c>
      <c r="B730" t="s">
        <v>14</v>
      </c>
      <c r="C730" t="s">
        <v>15</v>
      </c>
      <c r="D730" s="1">
        <v>45117</v>
      </c>
      <c r="E730">
        <f>MONTH(tblOrders[[#This Row],[Order Date]])</f>
        <v>7</v>
      </c>
      <c r="F730" t="str">
        <f>TEXT(tblOrders[[#This Row],[Order Date]],"mm-mmm")</f>
        <v>07-Jul</v>
      </c>
      <c r="G730" t="str">
        <f>"Q"&amp;ROUNDUP(MONTH(tblOrders[[#This Row],[Order Date]])/3,0)</f>
        <v>Q3</v>
      </c>
      <c r="H730">
        <f>YEAR(tblOrders[[#This Row],[Order Date]])</f>
        <v>2023</v>
      </c>
      <c r="I730" t="s">
        <v>22</v>
      </c>
      <c r="J730" t="s">
        <v>23</v>
      </c>
      <c r="K730" t="s">
        <v>18</v>
      </c>
      <c r="L730" t="s">
        <v>19</v>
      </c>
      <c r="M730">
        <v>140</v>
      </c>
      <c r="N730">
        <v>130</v>
      </c>
    </row>
    <row r="731" spans="1:14" x14ac:dyDescent="0.3">
      <c r="A731">
        <v>52511</v>
      </c>
      <c r="B731" t="s">
        <v>38</v>
      </c>
      <c r="C731" t="s">
        <v>39</v>
      </c>
      <c r="D731" s="1">
        <v>45117</v>
      </c>
      <c r="E731">
        <f>MONTH(tblOrders[[#This Row],[Order Date]])</f>
        <v>7</v>
      </c>
      <c r="F731" t="str">
        <f>TEXT(tblOrders[[#This Row],[Order Date]],"mm-mmm")</f>
        <v>07-Jul</v>
      </c>
      <c r="G731" t="str">
        <f>"Q"&amp;ROUNDUP(MONTH(tblOrders[[#This Row],[Order Date]])/3,0)</f>
        <v>Q3</v>
      </c>
      <c r="H731">
        <f>YEAR(tblOrders[[#This Row],[Order Date]])</f>
        <v>2023</v>
      </c>
      <c r="I731" t="s">
        <v>62</v>
      </c>
      <c r="J731" t="s">
        <v>63</v>
      </c>
      <c r="K731" t="s">
        <v>54</v>
      </c>
      <c r="L731" t="s">
        <v>40</v>
      </c>
      <c r="M731">
        <v>126</v>
      </c>
      <c r="N731">
        <v>87</v>
      </c>
    </row>
    <row r="732" spans="1:14" x14ac:dyDescent="0.3">
      <c r="A732">
        <v>52512</v>
      </c>
      <c r="B732" t="s">
        <v>59</v>
      </c>
      <c r="C732" t="s">
        <v>60</v>
      </c>
      <c r="D732" s="1">
        <v>45118</v>
      </c>
      <c r="E732">
        <f>MONTH(tblOrders[[#This Row],[Order Date]])</f>
        <v>7</v>
      </c>
      <c r="F732" t="str">
        <f>TEXT(tblOrders[[#This Row],[Order Date]],"mm-mmm")</f>
        <v>07-Jul</v>
      </c>
      <c r="G732" t="str">
        <f>"Q"&amp;ROUNDUP(MONTH(tblOrders[[#This Row],[Order Date]])/3,0)</f>
        <v>Q3</v>
      </c>
      <c r="H732">
        <f>YEAR(tblOrders[[#This Row],[Order Date]])</f>
        <v>2023</v>
      </c>
      <c r="I732" t="s">
        <v>16</v>
      </c>
      <c r="J732" t="s">
        <v>17</v>
      </c>
      <c r="K732" t="s">
        <v>28</v>
      </c>
      <c r="L732" t="s">
        <v>19</v>
      </c>
      <c r="M732">
        <v>36</v>
      </c>
      <c r="N732">
        <v>21</v>
      </c>
    </row>
    <row r="733" spans="1:14" x14ac:dyDescent="0.3">
      <c r="A733">
        <v>52513</v>
      </c>
      <c r="B733" t="s">
        <v>59</v>
      </c>
      <c r="C733" t="s">
        <v>60</v>
      </c>
      <c r="D733" s="1">
        <v>45118</v>
      </c>
      <c r="E733">
        <f>MONTH(tblOrders[[#This Row],[Order Date]])</f>
        <v>7</v>
      </c>
      <c r="F733" t="str">
        <f>TEXT(tblOrders[[#This Row],[Order Date]],"mm-mmm")</f>
        <v>07-Jul</v>
      </c>
      <c r="G733" t="str">
        <f>"Q"&amp;ROUNDUP(MONTH(tblOrders[[#This Row],[Order Date]])/3,0)</f>
        <v>Q3</v>
      </c>
      <c r="H733">
        <f>YEAR(tblOrders[[#This Row],[Order Date]])</f>
        <v>2023</v>
      </c>
      <c r="I733" t="s">
        <v>62</v>
      </c>
      <c r="J733" t="s">
        <v>63</v>
      </c>
      <c r="K733" t="s">
        <v>45</v>
      </c>
      <c r="L733" t="s">
        <v>19</v>
      </c>
      <c r="M733">
        <v>35</v>
      </c>
      <c r="N733">
        <v>35</v>
      </c>
    </row>
    <row r="734" spans="1:14" x14ac:dyDescent="0.3">
      <c r="A734">
        <v>52514</v>
      </c>
      <c r="B734" t="s">
        <v>33</v>
      </c>
      <c r="C734" t="s">
        <v>34</v>
      </c>
      <c r="D734" s="1">
        <v>45119</v>
      </c>
      <c r="E734">
        <f>MONTH(tblOrders[[#This Row],[Order Date]])</f>
        <v>7</v>
      </c>
      <c r="F734" t="str">
        <f>TEXT(tblOrders[[#This Row],[Order Date]],"mm-mmm")</f>
        <v>07-Jul</v>
      </c>
      <c r="G734" t="str">
        <f>"Q"&amp;ROUNDUP(MONTH(tblOrders[[#This Row],[Order Date]])/3,0)</f>
        <v>Q3</v>
      </c>
      <c r="H734">
        <f>YEAR(tblOrders[[#This Row],[Order Date]])</f>
        <v>2023</v>
      </c>
      <c r="I734" t="s">
        <v>43</v>
      </c>
      <c r="J734" t="s">
        <v>44</v>
      </c>
      <c r="K734" t="s">
        <v>51</v>
      </c>
      <c r="L734" t="s">
        <v>19</v>
      </c>
      <c r="M734">
        <v>44</v>
      </c>
      <c r="N734">
        <v>29</v>
      </c>
    </row>
    <row r="735" spans="1:14" x14ac:dyDescent="0.3">
      <c r="A735">
        <v>52515</v>
      </c>
      <c r="B735" t="s">
        <v>38</v>
      </c>
      <c r="C735" t="s">
        <v>39</v>
      </c>
      <c r="D735" s="1">
        <v>45120</v>
      </c>
      <c r="E735">
        <f>MONTH(tblOrders[[#This Row],[Order Date]])</f>
        <v>7</v>
      </c>
      <c r="F735" t="str">
        <f>TEXT(tblOrders[[#This Row],[Order Date]],"mm-mmm")</f>
        <v>07-Jul</v>
      </c>
      <c r="G735" t="str">
        <f>"Q"&amp;ROUNDUP(MONTH(tblOrders[[#This Row],[Order Date]])/3,0)</f>
        <v>Q3</v>
      </c>
      <c r="H735">
        <f>YEAR(tblOrders[[#This Row],[Order Date]])</f>
        <v>2023</v>
      </c>
      <c r="I735" t="s">
        <v>22</v>
      </c>
      <c r="J735" t="s">
        <v>23</v>
      </c>
      <c r="K735" t="s">
        <v>54</v>
      </c>
      <c r="L735" t="s">
        <v>19</v>
      </c>
      <c r="M735">
        <v>59</v>
      </c>
      <c r="N735">
        <v>42</v>
      </c>
    </row>
    <row r="736" spans="1:14" x14ac:dyDescent="0.3">
      <c r="A736">
        <v>52516</v>
      </c>
      <c r="B736" t="s">
        <v>72</v>
      </c>
      <c r="C736" t="s">
        <v>73</v>
      </c>
      <c r="D736" s="1">
        <v>45121</v>
      </c>
      <c r="E736">
        <f>MONTH(tblOrders[[#This Row],[Order Date]])</f>
        <v>7</v>
      </c>
      <c r="F736" t="str">
        <f>TEXT(tblOrders[[#This Row],[Order Date]],"mm-mmm")</f>
        <v>07-Jul</v>
      </c>
      <c r="G736" t="str">
        <f>"Q"&amp;ROUNDUP(MONTH(tblOrders[[#This Row],[Order Date]])/3,0)</f>
        <v>Q3</v>
      </c>
      <c r="H736">
        <f>YEAR(tblOrders[[#This Row],[Order Date]])</f>
        <v>2023</v>
      </c>
      <c r="I736" t="s">
        <v>43</v>
      </c>
      <c r="J736" t="s">
        <v>44</v>
      </c>
      <c r="K736" t="s">
        <v>18</v>
      </c>
      <c r="L736" t="s">
        <v>19</v>
      </c>
      <c r="M736">
        <v>131</v>
      </c>
      <c r="N736">
        <v>93</v>
      </c>
    </row>
    <row r="737" spans="1:14" x14ac:dyDescent="0.3">
      <c r="A737">
        <v>52517</v>
      </c>
      <c r="B737" t="s">
        <v>14</v>
      </c>
      <c r="C737" t="s">
        <v>15</v>
      </c>
      <c r="D737" s="1">
        <v>45121</v>
      </c>
      <c r="E737">
        <f>MONTH(tblOrders[[#This Row],[Order Date]])</f>
        <v>7</v>
      </c>
      <c r="F737" t="str">
        <f>TEXT(tblOrders[[#This Row],[Order Date]],"mm-mmm")</f>
        <v>07-Jul</v>
      </c>
      <c r="G737" t="str">
        <f>"Q"&amp;ROUNDUP(MONTH(tblOrders[[#This Row],[Order Date]])/3,0)</f>
        <v>Q3</v>
      </c>
      <c r="H737">
        <f>YEAR(tblOrders[[#This Row],[Order Date]])</f>
        <v>2023</v>
      </c>
      <c r="I737" t="s">
        <v>26</v>
      </c>
      <c r="J737" t="s">
        <v>27</v>
      </c>
      <c r="K737" t="s">
        <v>45</v>
      </c>
      <c r="L737" t="s">
        <v>19</v>
      </c>
      <c r="M737">
        <v>114</v>
      </c>
      <c r="N737">
        <v>114</v>
      </c>
    </row>
    <row r="738" spans="1:14" x14ac:dyDescent="0.3">
      <c r="A738">
        <v>52518</v>
      </c>
      <c r="B738" t="s">
        <v>38</v>
      </c>
      <c r="C738" t="s">
        <v>39</v>
      </c>
      <c r="D738" s="1">
        <v>45122</v>
      </c>
      <c r="E738">
        <f>MONTH(tblOrders[[#This Row],[Order Date]])</f>
        <v>7</v>
      </c>
      <c r="F738" t="str">
        <f>TEXT(tblOrders[[#This Row],[Order Date]],"mm-mmm")</f>
        <v>07-Jul</v>
      </c>
      <c r="G738" t="str">
        <f>"Q"&amp;ROUNDUP(MONTH(tblOrders[[#This Row],[Order Date]])/3,0)</f>
        <v>Q3</v>
      </c>
      <c r="H738">
        <f>YEAR(tblOrders[[#This Row],[Order Date]])</f>
        <v>2023</v>
      </c>
      <c r="I738" t="s">
        <v>16</v>
      </c>
      <c r="J738" t="s">
        <v>17</v>
      </c>
      <c r="K738" t="s">
        <v>18</v>
      </c>
      <c r="L738" t="s">
        <v>40</v>
      </c>
      <c r="M738">
        <v>59</v>
      </c>
      <c r="N738">
        <v>59</v>
      </c>
    </row>
    <row r="739" spans="1:14" x14ac:dyDescent="0.3">
      <c r="A739">
        <v>52519</v>
      </c>
      <c r="B739" t="s">
        <v>24</v>
      </c>
      <c r="C739" t="s">
        <v>25</v>
      </c>
      <c r="D739" s="1">
        <v>45123</v>
      </c>
      <c r="E739">
        <f>MONTH(tblOrders[[#This Row],[Order Date]])</f>
        <v>7</v>
      </c>
      <c r="F739" t="str">
        <f>TEXT(tblOrders[[#This Row],[Order Date]],"mm-mmm")</f>
        <v>07-Jul</v>
      </c>
      <c r="G739" t="str">
        <f>"Q"&amp;ROUNDUP(MONTH(tblOrders[[#This Row],[Order Date]])/3,0)</f>
        <v>Q3</v>
      </c>
      <c r="H739">
        <f>YEAR(tblOrders[[#This Row],[Order Date]])</f>
        <v>2023</v>
      </c>
      <c r="I739" t="s">
        <v>47</v>
      </c>
      <c r="J739" t="s">
        <v>48</v>
      </c>
      <c r="K739" t="s">
        <v>51</v>
      </c>
      <c r="L739" t="s">
        <v>19</v>
      </c>
      <c r="M739">
        <v>93</v>
      </c>
      <c r="N739">
        <v>81</v>
      </c>
    </row>
    <row r="740" spans="1:14" x14ac:dyDescent="0.3">
      <c r="A740">
        <v>52520</v>
      </c>
      <c r="B740" t="s">
        <v>72</v>
      </c>
      <c r="C740" t="s">
        <v>73</v>
      </c>
      <c r="D740" s="1">
        <v>45124</v>
      </c>
      <c r="E740">
        <f>MONTH(tblOrders[[#This Row],[Order Date]])</f>
        <v>7</v>
      </c>
      <c r="F740" t="str">
        <f>TEXT(tblOrders[[#This Row],[Order Date]],"mm-mmm")</f>
        <v>07-Jul</v>
      </c>
      <c r="G740" t="str">
        <f>"Q"&amp;ROUNDUP(MONTH(tblOrders[[#This Row],[Order Date]])/3,0)</f>
        <v>Q3</v>
      </c>
      <c r="H740">
        <f>YEAR(tblOrders[[#This Row],[Order Date]])</f>
        <v>2023</v>
      </c>
      <c r="I740" t="s">
        <v>31</v>
      </c>
      <c r="J740" t="s">
        <v>32</v>
      </c>
      <c r="K740" t="s">
        <v>54</v>
      </c>
      <c r="L740" t="s">
        <v>46</v>
      </c>
      <c r="M740">
        <v>20</v>
      </c>
      <c r="N740">
        <v>20</v>
      </c>
    </row>
    <row r="741" spans="1:14" x14ac:dyDescent="0.3">
      <c r="A741">
        <v>52521</v>
      </c>
      <c r="B741" t="s">
        <v>14</v>
      </c>
      <c r="C741" t="s">
        <v>15</v>
      </c>
      <c r="D741" s="1">
        <v>45125</v>
      </c>
      <c r="E741">
        <f>MONTH(tblOrders[[#This Row],[Order Date]])</f>
        <v>7</v>
      </c>
      <c r="F741" t="str">
        <f>TEXT(tblOrders[[#This Row],[Order Date]],"mm-mmm")</f>
        <v>07-Jul</v>
      </c>
      <c r="G741" t="str">
        <f>"Q"&amp;ROUNDUP(MONTH(tblOrders[[#This Row],[Order Date]])/3,0)</f>
        <v>Q3</v>
      </c>
      <c r="H741">
        <f>YEAR(tblOrders[[#This Row],[Order Date]])</f>
        <v>2023</v>
      </c>
      <c r="I741" t="s">
        <v>62</v>
      </c>
      <c r="J741" t="s">
        <v>63</v>
      </c>
      <c r="K741" t="s">
        <v>18</v>
      </c>
      <c r="L741" t="s">
        <v>19</v>
      </c>
      <c r="M741">
        <v>129</v>
      </c>
      <c r="N741">
        <v>84</v>
      </c>
    </row>
    <row r="742" spans="1:14" x14ac:dyDescent="0.3">
      <c r="A742">
        <v>52522</v>
      </c>
      <c r="B742" t="s">
        <v>33</v>
      </c>
      <c r="C742" t="s">
        <v>34</v>
      </c>
      <c r="D742" s="1">
        <v>45126</v>
      </c>
      <c r="E742">
        <f>MONTH(tblOrders[[#This Row],[Order Date]])</f>
        <v>7</v>
      </c>
      <c r="F742" t="str">
        <f>TEXT(tblOrders[[#This Row],[Order Date]],"mm-mmm")</f>
        <v>07-Jul</v>
      </c>
      <c r="G742" t="str">
        <f>"Q"&amp;ROUNDUP(MONTH(tblOrders[[#This Row],[Order Date]])/3,0)</f>
        <v>Q3</v>
      </c>
      <c r="H742">
        <f>YEAR(tblOrders[[#This Row],[Order Date]])</f>
        <v>2023</v>
      </c>
      <c r="I742" t="s">
        <v>66</v>
      </c>
      <c r="J742" t="s">
        <v>67</v>
      </c>
      <c r="K742" t="s">
        <v>45</v>
      </c>
      <c r="L742" t="s">
        <v>19</v>
      </c>
      <c r="M742">
        <v>95</v>
      </c>
      <c r="N742">
        <v>91</v>
      </c>
    </row>
    <row r="743" spans="1:14" x14ac:dyDescent="0.3">
      <c r="A743">
        <v>52523</v>
      </c>
      <c r="B743" t="s">
        <v>41</v>
      </c>
      <c r="C743" t="s">
        <v>42</v>
      </c>
      <c r="D743" s="1">
        <v>45126</v>
      </c>
      <c r="E743">
        <f>MONTH(tblOrders[[#This Row],[Order Date]])</f>
        <v>7</v>
      </c>
      <c r="F743" t="str">
        <f>TEXT(tblOrders[[#This Row],[Order Date]],"mm-mmm")</f>
        <v>07-Jul</v>
      </c>
      <c r="G743" t="str">
        <f>"Q"&amp;ROUNDUP(MONTH(tblOrders[[#This Row],[Order Date]])/3,0)</f>
        <v>Q3</v>
      </c>
      <c r="H743">
        <f>YEAR(tblOrders[[#This Row],[Order Date]])</f>
        <v>2023</v>
      </c>
      <c r="I743" t="s">
        <v>35</v>
      </c>
      <c r="J743" t="s">
        <v>36</v>
      </c>
      <c r="K743" t="s">
        <v>54</v>
      </c>
      <c r="L743" t="s">
        <v>19</v>
      </c>
      <c r="M743">
        <v>105</v>
      </c>
      <c r="N743">
        <v>77</v>
      </c>
    </row>
    <row r="744" spans="1:14" x14ac:dyDescent="0.3">
      <c r="A744">
        <v>52524</v>
      </c>
      <c r="B744" t="s">
        <v>29</v>
      </c>
      <c r="C744" t="s">
        <v>77</v>
      </c>
      <c r="D744" s="1">
        <v>45127</v>
      </c>
      <c r="E744">
        <f>MONTH(tblOrders[[#This Row],[Order Date]])</f>
        <v>7</v>
      </c>
      <c r="F744" t="str">
        <f>TEXT(tblOrders[[#This Row],[Order Date]],"mm-mmm")</f>
        <v>07-Jul</v>
      </c>
      <c r="G744" t="str">
        <f>"Q"&amp;ROUNDUP(MONTH(tblOrders[[#This Row],[Order Date]])/3,0)</f>
        <v>Q3</v>
      </c>
      <c r="H744">
        <f>YEAR(tblOrders[[#This Row],[Order Date]])</f>
        <v>2023</v>
      </c>
      <c r="I744" t="s">
        <v>57</v>
      </c>
      <c r="J744" t="s">
        <v>58</v>
      </c>
      <c r="K744" t="s">
        <v>54</v>
      </c>
      <c r="L744" t="s">
        <v>46</v>
      </c>
      <c r="M744">
        <v>110</v>
      </c>
      <c r="N744">
        <v>102</v>
      </c>
    </row>
    <row r="745" spans="1:14" x14ac:dyDescent="0.3">
      <c r="A745">
        <v>52525</v>
      </c>
      <c r="B745" t="s">
        <v>55</v>
      </c>
      <c r="C745" t="s">
        <v>56</v>
      </c>
      <c r="D745" s="1">
        <v>45127</v>
      </c>
      <c r="E745">
        <f>MONTH(tblOrders[[#This Row],[Order Date]])</f>
        <v>7</v>
      </c>
      <c r="F745" t="str">
        <f>TEXT(tblOrders[[#This Row],[Order Date]],"mm-mmm")</f>
        <v>07-Jul</v>
      </c>
      <c r="G745" t="str">
        <f>"Q"&amp;ROUNDUP(MONTH(tblOrders[[#This Row],[Order Date]])/3,0)</f>
        <v>Q3</v>
      </c>
      <c r="H745">
        <f>YEAR(tblOrders[[#This Row],[Order Date]])</f>
        <v>2023</v>
      </c>
      <c r="I745" t="s">
        <v>16</v>
      </c>
      <c r="J745" t="s">
        <v>17</v>
      </c>
      <c r="K745" t="s">
        <v>54</v>
      </c>
      <c r="L745" t="s">
        <v>19</v>
      </c>
      <c r="M745">
        <v>25</v>
      </c>
      <c r="N745">
        <v>25</v>
      </c>
    </row>
    <row r="746" spans="1:14" x14ac:dyDescent="0.3">
      <c r="A746">
        <v>52526</v>
      </c>
      <c r="B746" t="s">
        <v>55</v>
      </c>
      <c r="C746" t="s">
        <v>56</v>
      </c>
      <c r="D746" s="1">
        <v>45127</v>
      </c>
      <c r="E746">
        <f>MONTH(tblOrders[[#This Row],[Order Date]])</f>
        <v>7</v>
      </c>
      <c r="F746" t="str">
        <f>TEXT(tblOrders[[#This Row],[Order Date]],"mm-mmm")</f>
        <v>07-Jul</v>
      </c>
      <c r="G746" t="str">
        <f>"Q"&amp;ROUNDUP(MONTH(tblOrders[[#This Row],[Order Date]])/3,0)</f>
        <v>Q3</v>
      </c>
      <c r="H746">
        <f>YEAR(tblOrders[[#This Row],[Order Date]])</f>
        <v>2023</v>
      </c>
      <c r="I746" t="s">
        <v>43</v>
      </c>
      <c r="J746" t="s">
        <v>44</v>
      </c>
      <c r="K746" t="s">
        <v>54</v>
      </c>
      <c r="L746" t="s">
        <v>19</v>
      </c>
      <c r="M746">
        <v>135</v>
      </c>
      <c r="N746">
        <v>127</v>
      </c>
    </row>
    <row r="747" spans="1:14" x14ac:dyDescent="0.3">
      <c r="A747">
        <v>52527</v>
      </c>
      <c r="B747" t="s">
        <v>24</v>
      </c>
      <c r="C747" t="s">
        <v>25</v>
      </c>
      <c r="D747" s="1">
        <v>45128</v>
      </c>
      <c r="E747">
        <f>MONTH(tblOrders[[#This Row],[Order Date]])</f>
        <v>7</v>
      </c>
      <c r="F747" t="str">
        <f>TEXT(tblOrders[[#This Row],[Order Date]],"mm-mmm")</f>
        <v>07-Jul</v>
      </c>
      <c r="G747" t="str">
        <f>"Q"&amp;ROUNDUP(MONTH(tblOrders[[#This Row],[Order Date]])/3,0)</f>
        <v>Q3</v>
      </c>
      <c r="H747">
        <f>YEAR(tblOrders[[#This Row],[Order Date]])</f>
        <v>2023</v>
      </c>
      <c r="I747" t="s">
        <v>16</v>
      </c>
      <c r="J747" t="s">
        <v>17</v>
      </c>
      <c r="K747" t="s">
        <v>28</v>
      </c>
      <c r="L747" t="s">
        <v>46</v>
      </c>
      <c r="M747">
        <v>43</v>
      </c>
      <c r="N747">
        <v>25</v>
      </c>
    </row>
    <row r="748" spans="1:14" x14ac:dyDescent="0.3">
      <c r="A748">
        <v>52528</v>
      </c>
      <c r="B748" t="s">
        <v>41</v>
      </c>
      <c r="C748" t="s">
        <v>42</v>
      </c>
      <c r="D748" s="1">
        <v>45128</v>
      </c>
      <c r="E748">
        <f>MONTH(tblOrders[[#This Row],[Order Date]])</f>
        <v>7</v>
      </c>
      <c r="F748" t="str">
        <f>TEXT(tblOrders[[#This Row],[Order Date]],"mm-mmm")</f>
        <v>07-Jul</v>
      </c>
      <c r="G748" t="str">
        <f>"Q"&amp;ROUNDUP(MONTH(tblOrders[[#This Row],[Order Date]])/3,0)</f>
        <v>Q3</v>
      </c>
      <c r="H748">
        <f>YEAR(tblOrders[[#This Row],[Order Date]])</f>
        <v>2023</v>
      </c>
      <c r="I748" t="s">
        <v>68</v>
      </c>
      <c r="J748" t="s">
        <v>69</v>
      </c>
      <c r="K748" t="s">
        <v>54</v>
      </c>
      <c r="L748" t="s">
        <v>46</v>
      </c>
      <c r="M748">
        <v>128</v>
      </c>
      <c r="N748">
        <v>128</v>
      </c>
    </row>
    <row r="749" spans="1:14" x14ac:dyDescent="0.3">
      <c r="A749">
        <v>52529</v>
      </c>
      <c r="B749" t="s">
        <v>41</v>
      </c>
      <c r="C749" t="s">
        <v>42</v>
      </c>
      <c r="D749" s="1">
        <v>45128</v>
      </c>
      <c r="E749">
        <f>MONTH(tblOrders[[#This Row],[Order Date]])</f>
        <v>7</v>
      </c>
      <c r="F749" t="str">
        <f>TEXT(tblOrders[[#This Row],[Order Date]],"mm-mmm")</f>
        <v>07-Jul</v>
      </c>
      <c r="G749" t="str">
        <f>"Q"&amp;ROUNDUP(MONTH(tblOrders[[#This Row],[Order Date]])/3,0)</f>
        <v>Q3</v>
      </c>
      <c r="H749">
        <f>YEAR(tblOrders[[#This Row],[Order Date]])</f>
        <v>2023</v>
      </c>
      <c r="I749" t="s">
        <v>66</v>
      </c>
      <c r="J749" t="s">
        <v>67</v>
      </c>
      <c r="K749" t="s">
        <v>45</v>
      </c>
      <c r="L749" t="s">
        <v>19</v>
      </c>
      <c r="M749">
        <v>63</v>
      </c>
      <c r="N749">
        <v>52</v>
      </c>
    </row>
    <row r="750" spans="1:14" x14ac:dyDescent="0.3">
      <c r="A750">
        <v>52530</v>
      </c>
      <c r="B750" t="s">
        <v>70</v>
      </c>
      <c r="C750" t="s">
        <v>71</v>
      </c>
      <c r="D750" s="1">
        <v>45128</v>
      </c>
      <c r="E750">
        <f>MONTH(tblOrders[[#This Row],[Order Date]])</f>
        <v>7</v>
      </c>
      <c r="F750" t="str">
        <f>TEXT(tblOrders[[#This Row],[Order Date]],"mm-mmm")</f>
        <v>07-Jul</v>
      </c>
      <c r="G750" t="str">
        <f>"Q"&amp;ROUNDUP(MONTH(tblOrders[[#This Row],[Order Date]])/3,0)</f>
        <v>Q3</v>
      </c>
      <c r="H750">
        <f>YEAR(tblOrders[[#This Row],[Order Date]])</f>
        <v>2023</v>
      </c>
      <c r="I750" t="s">
        <v>31</v>
      </c>
      <c r="J750" t="s">
        <v>32</v>
      </c>
      <c r="K750" t="s">
        <v>37</v>
      </c>
      <c r="L750" t="s">
        <v>19</v>
      </c>
      <c r="M750">
        <v>88</v>
      </c>
      <c r="N750">
        <v>88</v>
      </c>
    </row>
    <row r="751" spans="1:14" x14ac:dyDescent="0.3">
      <c r="A751">
        <v>52531</v>
      </c>
      <c r="B751" t="s">
        <v>64</v>
      </c>
      <c r="C751" t="s">
        <v>65</v>
      </c>
      <c r="D751" s="1">
        <v>45130</v>
      </c>
      <c r="E751">
        <f>MONTH(tblOrders[[#This Row],[Order Date]])</f>
        <v>7</v>
      </c>
      <c r="F751" t="str">
        <f>TEXT(tblOrders[[#This Row],[Order Date]],"mm-mmm")</f>
        <v>07-Jul</v>
      </c>
      <c r="G751" t="str">
        <f>"Q"&amp;ROUNDUP(MONTH(tblOrders[[#This Row],[Order Date]])/3,0)</f>
        <v>Q3</v>
      </c>
      <c r="H751">
        <f>YEAR(tblOrders[[#This Row],[Order Date]])</f>
        <v>2023</v>
      </c>
      <c r="I751" t="s">
        <v>62</v>
      </c>
      <c r="J751" t="s">
        <v>63</v>
      </c>
      <c r="K751" t="s">
        <v>28</v>
      </c>
      <c r="L751" t="s">
        <v>46</v>
      </c>
      <c r="M751">
        <v>70</v>
      </c>
      <c r="N751">
        <v>36</v>
      </c>
    </row>
    <row r="752" spans="1:14" x14ac:dyDescent="0.3">
      <c r="A752">
        <v>52532</v>
      </c>
      <c r="B752" t="s">
        <v>70</v>
      </c>
      <c r="C752" t="s">
        <v>76</v>
      </c>
      <c r="D752" s="1">
        <v>45130</v>
      </c>
      <c r="E752">
        <f>MONTH(tblOrders[[#This Row],[Order Date]])</f>
        <v>7</v>
      </c>
      <c r="F752" t="str">
        <f>TEXT(tblOrders[[#This Row],[Order Date]],"mm-mmm")</f>
        <v>07-Jul</v>
      </c>
      <c r="G752" t="str">
        <f>"Q"&amp;ROUNDUP(MONTH(tblOrders[[#This Row],[Order Date]])/3,0)</f>
        <v>Q3</v>
      </c>
      <c r="H752">
        <f>YEAR(tblOrders[[#This Row],[Order Date]])</f>
        <v>2023</v>
      </c>
      <c r="I752" t="s">
        <v>57</v>
      </c>
      <c r="J752" t="s">
        <v>58</v>
      </c>
      <c r="K752" t="s">
        <v>18</v>
      </c>
      <c r="L752" t="s">
        <v>40</v>
      </c>
      <c r="M752">
        <v>26</v>
      </c>
      <c r="N752">
        <v>25</v>
      </c>
    </row>
    <row r="753" spans="1:14" x14ac:dyDescent="0.3">
      <c r="A753">
        <v>52533</v>
      </c>
      <c r="B753" t="s">
        <v>74</v>
      </c>
      <c r="C753" t="s">
        <v>75</v>
      </c>
      <c r="D753" s="1">
        <v>45130</v>
      </c>
      <c r="E753">
        <f>MONTH(tblOrders[[#This Row],[Order Date]])</f>
        <v>7</v>
      </c>
      <c r="F753" t="str">
        <f>TEXT(tblOrders[[#This Row],[Order Date]],"mm-mmm")</f>
        <v>07-Jul</v>
      </c>
      <c r="G753" t="str">
        <f>"Q"&amp;ROUNDUP(MONTH(tblOrders[[#This Row],[Order Date]])/3,0)</f>
        <v>Q3</v>
      </c>
      <c r="H753">
        <f>YEAR(tblOrders[[#This Row],[Order Date]])</f>
        <v>2023</v>
      </c>
      <c r="I753" t="s">
        <v>26</v>
      </c>
      <c r="J753" t="s">
        <v>27</v>
      </c>
      <c r="K753" t="s">
        <v>45</v>
      </c>
      <c r="L753" t="s">
        <v>19</v>
      </c>
      <c r="M753">
        <v>25</v>
      </c>
      <c r="N753">
        <v>25</v>
      </c>
    </row>
    <row r="754" spans="1:14" x14ac:dyDescent="0.3">
      <c r="A754">
        <v>52534</v>
      </c>
      <c r="B754" t="s">
        <v>64</v>
      </c>
      <c r="C754" t="s">
        <v>65</v>
      </c>
      <c r="D754" s="1">
        <v>45132</v>
      </c>
      <c r="E754">
        <f>MONTH(tblOrders[[#This Row],[Order Date]])</f>
        <v>7</v>
      </c>
      <c r="F754" t="str">
        <f>TEXT(tblOrders[[#This Row],[Order Date]],"mm-mmm")</f>
        <v>07-Jul</v>
      </c>
      <c r="G754" t="str">
        <f>"Q"&amp;ROUNDUP(MONTH(tblOrders[[#This Row],[Order Date]])/3,0)</f>
        <v>Q3</v>
      </c>
      <c r="H754">
        <f>YEAR(tblOrders[[#This Row],[Order Date]])</f>
        <v>2023</v>
      </c>
      <c r="I754" t="s">
        <v>47</v>
      </c>
      <c r="J754" t="s">
        <v>48</v>
      </c>
      <c r="K754" t="s">
        <v>45</v>
      </c>
      <c r="L754" t="s">
        <v>46</v>
      </c>
      <c r="M754">
        <v>66</v>
      </c>
      <c r="N754">
        <v>56</v>
      </c>
    </row>
    <row r="755" spans="1:14" x14ac:dyDescent="0.3">
      <c r="A755">
        <v>52535</v>
      </c>
      <c r="B755" t="s">
        <v>41</v>
      </c>
      <c r="C755" t="s">
        <v>42</v>
      </c>
      <c r="D755" s="1">
        <v>45132</v>
      </c>
      <c r="E755">
        <f>MONTH(tblOrders[[#This Row],[Order Date]])</f>
        <v>7</v>
      </c>
      <c r="F755" t="str">
        <f>TEXT(tblOrders[[#This Row],[Order Date]],"mm-mmm")</f>
        <v>07-Jul</v>
      </c>
      <c r="G755" t="str">
        <f>"Q"&amp;ROUNDUP(MONTH(tblOrders[[#This Row],[Order Date]])/3,0)</f>
        <v>Q3</v>
      </c>
      <c r="H755">
        <f>YEAR(tblOrders[[#This Row],[Order Date]])</f>
        <v>2023</v>
      </c>
      <c r="I755" t="s">
        <v>62</v>
      </c>
      <c r="J755" t="s">
        <v>63</v>
      </c>
      <c r="K755" t="s">
        <v>28</v>
      </c>
      <c r="L755" t="s">
        <v>19</v>
      </c>
      <c r="M755">
        <v>121</v>
      </c>
      <c r="N755">
        <v>58</v>
      </c>
    </row>
    <row r="756" spans="1:14" x14ac:dyDescent="0.3">
      <c r="A756">
        <v>52536</v>
      </c>
      <c r="B756" t="s">
        <v>20</v>
      </c>
      <c r="C756" t="s">
        <v>21</v>
      </c>
      <c r="D756" s="1">
        <v>45133</v>
      </c>
      <c r="E756">
        <f>MONTH(tblOrders[[#This Row],[Order Date]])</f>
        <v>7</v>
      </c>
      <c r="F756" t="str">
        <f>TEXT(tblOrders[[#This Row],[Order Date]],"mm-mmm")</f>
        <v>07-Jul</v>
      </c>
      <c r="G756" t="str">
        <f>"Q"&amp;ROUNDUP(MONTH(tblOrders[[#This Row],[Order Date]])/3,0)</f>
        <v>Q3</v>
      </c>
      <c r="H756">
        <f>YEAR(tblOrders[[#This Row],[Order Date]])</f>
        <v>2023</v>
      </c>
      <c r="I756" t="s">
        <v>57</v>
      </c>
      <c r="J756" t="s">
        <v>58</v>
      </c>
      <c r="K756" t="s">
        <v>54</v>
      </c>
      <c r="L756" t="s">
        <v>19</v>
      </c>
      <c r="M756">
        <v>123</v>
      </c>
      <c r="N756">
        <v>87</v>
      </c>
    </row>
    <row r="757" spans="1:14" x14ac:dyDescent="0.3">
      <c r="A757">
        <v>52537</v>
      </c>
      <c r="B757" t="s">
        <v>64</v>
      </c>
      <c r="C757" t="s">
        <v>65</v>
      </c>
      <c r="D757" s="1">
        <v>45134</v>
      </c>
      <c r="E757">
        <f>MONTH(tblOrders[[#This Row],[Order Date]])</f>
        <v>7</v>
      </c>
      <c r="F757" t="str">
        <f>TEXT(tblOrders[[#This Row],[Order Date]],"mm-mmm")</f>
        <v>07-Jul</v>
      </c>
      <c r="G757" t="str">
        <f>"Q"&amp;ROUNDUP(MONTH(tblOrders[[#This Row],[Order Date]])/3,0)</f>
        <v>Q3</v>
      </c>
      <c r="H757">
        <f>YEAR(tblOrders[[#This Row],[Order Date]])</f>
        <v>2023</v>
      </c>
      <c r="I757" t="s">
        <v>43</v>
      </c>
      <c r="J757" t="s">
        <v>44</v>
      </c>
      <c r="K757" t="s">
        <v>51</v>
      </c>
      <c r="L757" t="s">
        <v>19</v>
      </c>
      <c r="M757">
        <v>34</v>
      </c>
      <c r="N757">
        <v>31</v>
      </c>
    </row>
    <row r="758" spans="1:14" x14ac:dyDescent="0.3">
      <c r="A758">
        <v>52538</v>
      </c>
      <c r="B758" t="s">
        <v>20</v>
      </c>
      <c r="C758" t="s">
        <v>21</v>
      </c>
      <c r="D758" s="1">
        <v>45134</v>
      </c>
      <c r="E758">
        <f>MONTH(tblOrders[[#This Row],[Order Date]])</f>
        <v>7</v>
      </c>
      <c r="F758" t="str">
        <f>TEXT(tblOrders[[#This Row],[Order Date]],"mm-mmm")</f>
        <v>07-Jul</v>
      </c>
      <c r="G758" t="str">
        <f>"Q"&amp;ROUNDUP(MONTH(tblOrders[[#This Row],[Order Date]])/3,0)</f>
        <v>Q3</v>
      </c>
      <c r="H758">
        <f>YEAR(tblOrders[[#This Row],[Order Date]])</f>
        <v>2023</v>
      </c>
      <c r="I758" t="s">
        <v>57</v>
      </c>
      <c r="J758" t="s">
        <v>58</v>
      </c>
      <c r="K758" t="s">
        <v>37</v>
      </c>
      <c r="L758" t="s">
        <v>19</v>
      </c>
      <c r="M758">
        <v>37</v>
      </c>
      <c r="N758">
        <v>28</v>
      </c>
    </row>
    <row r="759" spans="1:14" x14ac:dyDescent="0.3">
      <c r="A759">
        <v>52539</v>
      </c>
      <c r="B759" t="s">
        <v>24</v>
      </c>
      <c r="C759" t="s">
        <v>25</v>
      </c>
      <c r="D759" s="1">
        <v>45135</v>
      </c>
      <c r="E759">
        <f>MONTH(tblOrders[[#This Row],[Order Date]])</f>
        <v>7</v>
      </c>
      <c r="F759" t="str">
        <f>TEXT(tblOrders[[#This Row],[Order Date]],"mm-mmm")</f>
        <v>07-Jul</v>
      </c>
      <c r="G759" t="str">
        <f>"Q"&amp;ROUNDUP(MONTH(tblOrders[[#This Row],[Order Date]])/3,0)</f>
        <v>Q3</v>
      </c>
      <c r="H759">
        <f>YEAR(tblOrders[[#This Row],[Order Date]])</f>
        <v>2023</v>
      </c>
      <c r="I759" t="s">
        <v>26</v>
      </c>
      <c r="J759" t="s">
        <v>27</v>
      </c>
      <c r="K759" t="s">
        <v>51</v>
      </c>
      <c r="L759" t="s">
        <v>40</v>
      </c>
      <c r="M759">
        <v>129</v>
      </c>
      <c r="N759">
        <v>129</v>
      </c>
    </row>
    <row r="760" spans="1:14" x14ac:dyDescent="0.3">
      <c r="A760">
        <v>52540</v>
      </c>
      <c r="B760" t="s">
        <v>72</v>
      </c>
      <c r="C760" t="s">
        <v>73</v>
      </c>
      <c r="D760" s="1">
        <v>45136</v>
      </c>
      <c r="E760">
        <f>MONTH(tblOrders[[#This Row],[Order Date]])</f>
        <v>7</v>
      </c>
      <c r="F760" t="str">
        <f>TEXT(tblOrders[[#This Row],[Order Date]],"mm-mmm")</f>
        <v>07-Jul</v>
      </c>
      <c r="G760" t="str">
        <f>"Q"&amp;ROUNDUP(MONTH(tblOrders[[#This Row],[Order Date]])/3,0)</f>
        <v>Q3</v>
      </c>
      <c r="H760">
        <f>YEAR(tblOrders[[#This Row],[Order Date]])</f>
        <v>2023</v>
      </c>
      <c r="I760" t="s">
        <v>16</v>
      </c>
      <c r="J760" t="s">
        <v>17</v>
      </c>
      <c r="K760" t="s">
        <v>51</v>
      </c>
      <c r="L760" t="s">
        <v>46</v>
      </c>
      <c r="M760">
        <v>101</v>
      </c>
      <c r="N760">
        <v>101</v>
      </c>
    </row>
    <row r="761" spans="1:14" x14ac:dyDescent="0.3">
      <c r="A761">
        <v>52541</v>
      </c>
      <c r="B761" t="s">
        <v>29</v>
      </c>
      <c r="C761" t="s">
        <v>30</v>
      </c>
      <c r="D761" s="1">
        <v>45136</v>
      </c>
      <c r="E761">
        <f>MONTH(tblOrders[[#This Row],[Order Date]])</f>
        <v>7</v>
      </c>
      <c r="F761" t="str">
        <f>TEXT(tblOrders[[#This Row],[Order Date]],"mm-mmm")</f>
        <v>07-Jul</v>
      </c>
      <c r="G761" t="str">
        <f>"Q"&amp;ROUNDUP(MONTH(tblOrders[[#This Row],[Order Date]])/3,0)</f>
        <v>Q3</v>
      </c>
      <c r="H761">
        <f>YEAR(tblOrders[[#This Row],[Order Date]])</f>
        <v>2023</v>
      </c>
      <c r="I761" t="s">
        <v>66</v>
      </c>
      <c r="J761" t="s">
        <v>67</v>
      </c>
      <c r="K761" t="s">
        <v>51</v>
      </c>
      <c r="L761" t="s">
        <v>19</v>
      </c>
      <c r="M761">
        <v>132</v>
      </c>
      <c r="N761">
        <v>124</v>
      </c>
    </row>
    <row r="762" spans="1:14" x14ac:dyDescent="0.3">
      <c r="A762">
        <v>52542</v>
      </c>
      <c r="B762" t="s">
        <v>55</v>
      </c>
      <c r="C762" t="s">
        <v>56</v>
      </c>
      <c r="D762" s="1">
        <v>45137</v>
      </c>
      <c r="E762">
        <f>MONTH(tblOrders[[#This Row],[Order Date]])</f>
        <v>7</v>
      </c>
      <c r="F762" t="str">
        <f>TEXT(tblOrders[[#This Row],[Order Date]],"mm-mmm")</f>
        <v>07-Jul</v>
      </c>
      <c r="G762" t="str">
        <f>"Q"&amp;ROUNDUP(MONTH(tblOrders[[#This Row],[Order Date]])/3,0)</f>
        <v>Q3</v>
      </c>
      <c r="H762">
        <f>YEAR(tblOrders[[#This Row],[Order Date]])</f>
        <v>2023</v>
      </c>
      <c r="I762" t="s">
        <v>16</v>
      </c>
      <c r="J762" t="s">
        <v>17</v>
      </c>
      <c r="K762" t="s">
        <v>18</v>
      </c>
      <c r="L762" t="s">
        <v>19</v>
      </c>
      <c r="M762">
        <v>65</v>
      </c>
      <c r="N762">
        <v>65</v>
      </c>
    </row>
    <row r="763" spans="1:14" x14ac:dyDescent="0.3">
      <c r="A763">
        <v>52543</v>
      </c>
      <c r="B763" t="s">
        <v>14</v>
      </c>
      <c r="C763" t="s">
        <v>15</v>
      </c>
      <c r="D763" s="1">
        <v>45137</v>
      </c>
      <c r="E763">
        <f>MONTH(tblOrders[[#This Row],[Order Date]])</f>
        <v>7</v>
      </c>
      <c r="F763" t="str">
        <f>TEXT(tblOrders[[#This Row],[Order Date]],"mm-mmm")</f>
        <v>07-Jul</v>
      </c>
      <c r="G763" t="str">
        <f>"Q"&amp;ROUNDUP(MONTH(tblOrders[[#This Row],[Order Date]])/3,0)</f>
        <v>Q3</v>
      </c>
      <c r="H763">
        <f>YEAR(tblOrders[[#This Row],[Order Date]])</f>
        <v>2023</v>
      </c>
      <c r="I763" t="s">
        <v>43</v>
      </c>
      <c r="J763" t="s">
        <v>44</v>
      </c>
      <c r="K763" t="s">
        <v>37</v>
      </c>
      <c r="L763" t="s">
        <v>46</v>
      </c>
      <c r="M763">
        <v>32</v>
      </c>
      <c r="N763">
        <v>24</v>
      </c>
    </row>
    <row r="764" spans="1:14" x14ac:dyDescent="0.3">
      <c r="A764">
        <v>52544</v>
      </c>
      <c r="B764" t="s">
        <v>20</v>
      </c>
      <c r="C764" t="s">
        <v>21</v>
      </c>
      <c r="D764" s="1">
        <v>45138</v>
      </c>
      <c r="E764">
        <f>MONTH(tblOrders[[#This Row],[Order Date]])</f>
        <v>7</v>
      </c>
      <c r="F764" t="str">
        <f>TEXT(tblOrders[[#This Row],[Order Date]],"mm-mmm")</f>
        <v>07-Jul</v>
      </c>
      <c r="G764" t="str">
        <f>"Q"&amp;ROUNDUP(MONTH(tblOrders[[#This Row],[Order Date]])/3,0)</f>
        <v>Q3</v>
      </c>
      <c r="H764">
        <f>YEAR(tblOrders[[#This Row],[Order Date]])</f>
        <v>2023</v>
      </c>
      <c r="I764" t="s">
        <v>66</v>
      </c>
      <c r="J764" t="s">
        <v>67</v>
      </c>
      <c r="K764" t="s">
        <v>45</v>
      </c>
      <c r="L764" t="s">
        <v>46</v>
      </c>
      <c r="M764">
        <v>84</v>
      </c>
      <c r="N764">
        <v>82</v>
      </c>
    </row>
    <row r="765" spans="1:14" x14ac:dyDescent="0.3">
      <c r="A765">
        <v>52545</v>
      </c>
      <c r="B765" t="s">
        <v>70</v>
      </c>
      <c r="C765" t="s">
        <v>71</v>
      </c>
      <c r="D765" s="1">
        <v>45138</v>
      </c>
      <c r="E765">
        <f>MONTH(tblOrders[[#This Row],[Order Date]])</f>
        <v>7</v>
      </c>
      <c r="F765" t="str">
        <f>TEXT(tblOrders[[#This Row],[Order Date]],"mm-mmm")</f>
        <v>07-Jul</v>
      </c>
      <c r="G765" t="str">
        <f>"Q"&amp;ROUNDUP(MONTH(tblOrders[[#This Row],[Order Date]])/3,0)</f>
        <v>Q3</v>
      </c>
      <c r="H765">
        <f>YEAR(tblOrders[[#This Row],[Order Date]])</f>
        <v>2023</v>
      </c>
      <c r="I765" t="s">
        <v>16</v>
      </c>
      <c r="J765" t="s">
        <v>17</v>
      </c>
      <c r="K765" t="s">
        <v>37</v>
      </c>
      <c r="L765" t="s">
        <v>19</v>
      </c>
      <c r="M765">
        <v>120</v>
      </c>
      <c r="N765">
        <v>120</v>
      </c>
    </row>
    <row r="766" spans="1:14" x14ac:dyDescent="0.3">
      <c r="A766">
        <v>52546</v>
      </c>
      <c r="B766" t="s">
        <v>59</v>
      </c>
      <c r="C766" t="s">
        <v>60</v>
      </c>
      <c r="D766" s="1">
        <v>45139</v>
      </c>
      <c r="E766">
        <f>MONTH(tblOrders[[#This Row],[Order Date]])</f>
        <v>8</v>
      </c>
      <c r="F766" t="str">
        <f>TEXT(tblOrders[[#This Row],[Order Date]],"mm-mmm")</f>
        <v>08-Aug</v>
      </c>
      <c r="G766" t="str">
        <f>"Q"&amp;ROUNDUP(MONTH(tblOrders[[#This Row],[Order Date]])/3,0)</f>
        <v>Q3</v>
      </c>
      <c r="H766">
        <f>YEAR(tblOrders[[#This Row],[Order Date]])</f>
        <v>2023</v>
      </c>
      <c r="I766" t="s">
        <v>26</v>
      </c>
      <c r="J766" t="s">
        <v>27</v>
      </c>
      <c r="K766" t="s">
        <v>45</v>
      </c>
      <c r="L766" t="s">
        <v>19</v>
      </c>
      <c r="M766">
        <v>54</v>
      </c>
      <c r="N766">
        <v>54</v>
      </c>
    </row>
    <row r="767" spans="1:14" x14ac:dyDescent="0.3">
      <c r="A767">
        <v>52547</v>
      </c>
      <c r="B767" t="s">
        <v>33</v>
      </c>
      <c r="C767" t="s">
        <v>34</v>
      </c>
      <c r="D767" s="1">
        <v>45140</v>
      </c>
      <c r="E767">
        <f>MONTH(tblOrders[[#This Row],[Order Date]])</f>
        <v>8</v>
      </c>
      <c r="F767" t="str">
        <f>TEXT(tblOrders[[#This Row],[Order Date]],"mm-mmm")</f>
        <v>08-Aug</v>
      </c>
      <c r="G767" t="str">
        <f>"Q"&amp;ROUNDUP(MONTH(tblOrders[[#This Row],[Order Date]])/3,0)</f>
        <v>Q3</v>
      </c>
      <c r="H767">
        <f>YEAR(tblOrders[[#This Row],[Order Date]])</f>
        <v>2023</v>
      </c>
      <c r="I767" t="s">
        <v>62</v>
      </c>
      <c r="J767" t="s">
        <v>63</v>
      </c>
      <c r="K767" t="s">
        <v>51</v>
      </c>
      <c r="L767" t="s">
        <v>19</v>
      </c>
      <c r="M767">
        <v>22</v>
      </c>
      <c r="N767">
        <v>18</v>
      </c>
    </row>
    <row r="768" spans="1:14" x14ac:dyDescent="0.3">
      <c r="A768">
        <v>52548</v>
      </c>
      <c r="B768" t="s">
        <v>24</v>
      </c>
      <c r="C768" t="s">
        <v>25</v>
      </c>
      <c r="D768" s="1">
        <v>45140</v>
      </c>
      <c r="E768">
        <f>MONTH(tblOrders[[#This Row],[Order Date]])</f>
        <v>8</v>
      </c>
      <c r="F768" t="str">
        <f>TEXT(tblOrders[[#This Row],[Order Date]],"mm-mmm")</f>
        <v>08-Aug</v>
      </c>
      <c r="G768" t="str">
        <f>"Q"&amp;ROUNDUP(MONTH(tblOrders[[#This Row],[Order Date]])/3,0)</f>
        <v>Q3</v>
      </c>
      <c r="H768">
        <f>YEAR(tblOrders[[#This Row],[Order Date]])</f>
        <v>2023</v>
      </c>
      <c r="I768" t="s">
        <v>22</v>
      </c>
      <c r="J768" t="s">
        <v>23</v>
      </c>
      <c r="K768" t="s">
        <v>51</v>
      </c>
      <c r="L768" t="s">
        <v>46</v>
      </c>
      <c r="M768">
        <v>34</v>
      </c>
      <c r="N768">
        <v>30</v>
      </c>
    </row>
    <row r="769" spans="1:14" x14ac:dyDescent="0.3">
      <c r="A769">
        <v>52549</v>
      </c>
      <c r="B769" t="s">
        <v>24</v>
      </c>
      <c r="C769" t="s">
        <v>25</v>
      </c>
      <c r="D769" s="1">
        <v>45140</v>
      </c>
      <c r="E769">
        <f>MONTH(tblOrders[[#This Row],[Order Date]])</f>
        <v>8</v>
      </c>
      <c r="F769" t="str">
        <f>TEXT(tblOrders[[#This Row],[Order Date]],"mm-mmm")</f>
        <v>08-Aug</v>
      </c>
      <c r="G769" t="str">
        <f>"Q"&amp;ROUNDUP(MONTH(tblOrders[[#This Row],[Order Date]])/3,0)</f>
        <v>Q3</v>
      </c>
      <c r="H769">
        <f>YEAR(tblOrders[[#This Row],[Order Date]])</f>
        <v>2023</v>
      </c>
      <c r="I769" t="s">
        <v>57</v>
      </c>
      <c r="J769" t="s">
        <v>58</v>
      </c>
      <c r="K769" t="s">
        <v>18</v>
      </c>
      <c r="L769" t="s">
        <v>19</v>
      </c>
      <c r="M769">
        <v>56</v>
      </c>
      <c r="N769">
        <v>56</v>
      </c>
    </row>
    <row r="770" spans="1:14" x14ac:dyDescent="0.3">
      <c r="A770">
        <v>52550</v>
      </c>
      <c r="B770" t="s">
        <v>72</v>
      </c>
      <c r="C770" t="s">
        <v>73</v>
      </c>
      <c r="D770" s="1">
        <v>45144</v>
      </c>
      <c r="E770">
        <f>MONTH(tblOrders[[#This Row],[Order Date]])</f>
        <v>8</v>
      </c>
      <c r="F770" t="str">
        <f>TEXT(tblOrders[[#This Row],[Order Date]],"mm-mmm")</f>
        <v>08-Aug</v>
      </c>
      <c r="G770" t="str">
        <f>"Q"&amp;ROUNDUP(MONTH(tblOrders[[#This Row],[Order Date]])/3,0)</f>
        <v>Q3</v>
      </c>
      <c r="H770">
        <f>YEAR(tblOrders[[#This Row],[Order Date]])</f>
        <v>2023</v>
      </c>
      <c r="I770" t="s">
        <v>43</v>
      </c>
      <c r="J770" t="s">
        <v>44</v>
      </c>
      <c r="K770" t="s">
        <v>37</v>
      </c>
      <c r="L770" t="s">
        <v>19</v>
      </c>
      <c r="M770">
        <v>79</v>
      </c>
      <c r="N770">
        <v>73</v>
      </c>
    </row>
    <row r="771" spans="1:14" x14ac:dyDescent="0.3">
      <c r="A771">
        <v>52551</v>
      </c>
      <c r="B771" t="s">
        <v>38</v>
      </c>
      <c r="C771" t="s">
        <v>39</v>
      </c>
      <c r="D771" s="1">
        <v>45145</v>
      </c>
      <c r="E771">
        <f>MONTH(tblOrders[[#This Row],[Order Date]])</f>
        <v>8</v>
      </c>
      <c r="F771" t="str">
        <f>TEXT(tblOrders[[#This Row],[Order Date]],"mm-mmm")</f>
        <v>08-Aug</v>
      </c>
      <c r="G771" t="str">
        <f>"Q"&amp;ROUNDUP(MONTH(tblOrders[[#This Row],[Order Date]])/3,0)</f>
        <v>Q3</v>
      </c>
      <c r="H771">
        <f>YEAR(tblOrders[[#This Row],[Order Date]])</f>
        <v>2023</v>
      </c>
      <c r="I771" t="s">
        <v>31</v>
      </c>
      <c r="J771" t="s">
        <v>32</v>
      </c>
      <c r="K771" t="s">
        <v>54</v>
      </c>
      <c r="L771" t="s">
        <v>46</v>
      </c>
      <c r="M771">
        <v>102</v>
      </c>
      <c r="N771">
        <v>102</v>
      </c>
    </row>
    <row r="772" spans="1:14" x14ac:dyDescent="0.3">
      <c r="A772">
        <v>52552</v>
      </c>
      <c r="B772" t="s">
        <v>33</v>
      </c>
      <c r="C772" t="s">
        <v>34</v>
      </c>
      <c r="D772" s="1">
        <v>45147</v>
      </c>
      <c r="E772">
        <f>MONTH(tblOrders[[#This Row],[Order Date]])</f>
        <v>8</v>
      </c>
      <c r="F772" t="str">
        <f>TEXT(tblOrders[[#This Row],[Order Date]],"mm-mmm")</f>
        <v>08-Aug</v>
      </c>
      <c r="G772" t="str">
        <f>"Q"&amp;ROUNDUP(MONTH(tblOrders[[#This Row],[Order Date]])/3,0)</f>
        <v>Q3</v>
      </c>
      <c r="H772">
        <f>YEAR(tblOrders[[#This Row],[Order Date]])</f>
        <v>2023</v>
      </c>
      <c r="I772" t="s">
        <v>43</v>
      </c>
      <c r="J772" t="s">
        <v>44</v>
      </c>
      <c r="K772" t="s">
        <v>18</v>
      </c>
      <c r="L772" t="s">
        <v>19</v>
      </c>
      <c r="M772">
        <v>41</v>
      </c>
      <c r="N772">
        <v>38</v>
      </c>
    </row>
    <row r="773" spans="1:14" x14ac:dyDescent="0.3">
      <c r="A773">
        <v>52553</v>
      </c>
      <c r="B773" t="s">
        <v>38</v>
      </c>
      <c r="C773" t="s">
        <v>39</v>
      </c>
      <c r="D773" s="1">
        <v>45148</v>
      </c>
      <c r="E773">
        <f>MONTH(tblOrders[[#This Row],[Order Date]])</f>
        <v>8</v>
      </c>
      <c r="F773" t="str">
        <f>TEXT(tblOrders[[#This Row],[Order Date]],"mm-mmm")</f>
        <v>08-Aug</v>
      </c>
      <c r="G773" t="str">
        <f>"Q"&amp;ROUNDUP(MONTH(tblOrders[[#This Row],[Order Date]])/3,0)</f>
        <v>Q3</v>
      </c>
      <c r="H773">
        <f>YEAR(tblOrders[[#This Row],[Order Date]])</f>
        <v>2023</v>
      </c>
      <c r="I773" t="s">
        <v>35</v>
      </c>
      <c r="J773" t="s">
        <v>36</v>
      </c>
      <c r="K773" t="s">
        <v>18</v>
      </c>
      <c r="L773" t="s">
        <v>19</v>
      </c>
      <c r="M773">
        <v>29</v>
      </c>
      <c r="N773">
        <v>20</v>
      </c>
    </row>
    <row r="774" spans="1:14" x14ac:dyDescent="0.3">
      <c r="A774">
        <v>52554</v>
      </c>
      <c r="B774" t="s">
        <v>74</v>
      </c>
      <c r="C774" t="s">
        <v>75</v>
      </c>
      <c r="D774" s="1">
        <v>45149</v>
      </c>
      <c r="E774">
        <f>MONTH(tblOrders[[#This Row],[Order Date]])</f>
        <v>8</v>
      </c>
      <c r="F774" t="str">
        <f>TEXT(tblOrders[[#This Row],[Order Date]],"mm-mmm")</f>
        <v>08-Aug</v>
      </c>
      <c r="G774" t="str">
        <f>"Q"&amp;ROUNDUP(MONTH(tblOrders[[#This Row],[Order Date]])/3,0)</f>
        <v>Q3</v>
      </c>
      <c r="H774">
        <f>YEAR(tblOrders[[#This Row],[Order Date]])</f>
        <v>2023</v>
      </c>
      <c r="I774" t="s">
        <v>22</v>
      </c>
      <c r="J774" t="s">
        <v>23</v>
      </c>
      <c r="K774" t="s">
        <v>18</v>
      </c>
      <c r="L774" t="s">
        <v>19</v>
      </c>
      <c r="M774">
        <v>96</v>
      </c>
      <c r="N774">
        <v>85</v>
      </c>
    </row>
    <row r="775" spans="1:14" x14ac:dyDescent="0.3">
      <c r="A775">
        <v>52555</v>
      </c>
      <c r="B775" t="s">
        <v>74</v>
      </c>
      <c r="C775" t="s">
        <v>75</v>
      </c>
      <c r="D775" s="1">
        <v>45150</v>
      </c>
      <c r="E775">
        <f>MONTH(tblOrders[[#This Row],[Order Date]])</f>
        <v>8</v>
      </c>
      <c r="F775" t="str">
        <f>TEXT(tblOrders[[#This Row],[Order Date]],"mm-mmm")</f>
        <v>08-Aug</v>
      </c>
      <c r="G775" t="str">
        <f>"Q"&amp;ROUNDUP(MONTH(tblOrders[[#This Row],[Order Date]])/3,0)</f>
        <v>Q3</v>
      </c>
      <c r="H775">
        <f>YEAR(tblOrders[[#This Row],[Order Date]])</f>
        <v>2023</v>
      </c>
      <c r="I775" t="s">
        <v>57</v>
      </c>
      <c r="J775" t="s">
        <v>58</v>
      </c>
      <c r="K775" t="s">
        <v>54</v>
      </c>
      <c r="L775" t="s">
        <v>40</v>
      </c>
      <c r="M775">
        <v>124</v>
      </c>
      <c r="N775">
        <v>110</v>
      </c>
    </row>
    <row r="776" spans="1:14" x14ac:dyDescent="0.3">
      <c r="A776">
        <v>52556</v>
      </c>
      <c r="B776" t="s">
        <v>41</v>
      </c>
      <c r="C776" t="s">
        <v>42</v>
      </c>
      <c r="D776" s="1">
        <v>45150</v>
      </c>
      <c r="E776">
        <f>MONTH(tblOrders[[#This Row],[Order Date]])</f>
        <v>8</v>
      </c>
      <c r="F776" t="str">
        <f>TEXT(tblOrders[[#This Row],[Order Date]],"mm-mmm")</f>
        <v>08-Aug</v>
      </c>
      <c r="G776" t="str">
        <f>"Q"&amp;ROUNDUP(MONTH(tblOrders[[#This Row],[Order Date]])/3,0)</f>
        <v>Q3</v>
      </c>
      <c r="H776">
        <f>YEAR(tblOrders[[#This Row],[Order Date]])</f>
        <v>2023</v>
      </c>
      <c r="I776" t="s">
        <v>62</v>
      </c>
      <c r="J776" t="s">
        <v>63</v>
      </c>
      <c r="K776" t="s">
        <v>28</v>
      </c>
      <c r="L776" t="s">
        <v>19</v>
      </c>
      <c r="M776">
        <v>213</v>
      </c>
      <c r="N776">
        <v>83</v>
      </c>
    </row>
    <row r="777" spans="1:14" x14ac:dyDescent="0.3">
      <c r="A777">
        <v>52557</v>
      </c>
      <c r="B777" t="s">
        <v>29</v>
      </c>
      <c r="C777" t="s">
        <v>30</v>
      </c>
      <c r="D777" s="1">
        <v>45151</v>
      </c>
      <c r="E777">
        <f>MONTH(tblOrders[[#This Row],[Order Date]])</f>
        <v>8</v>
      </c>
      <c r="F777" t="str">
        <f>TEXT(tblOrders[[#This Row],[Order Date]],"mm-mmm")</f>
        <v>08-Aug</v>
      </c>
      <c r="G777" t="str">
        <f>"Q"&amp;ROUNDUP(MONTH(tblOrders[[#This Row],[Order Date]])/3,0)</f>
        <v>Q3</v>
      </c>
      <c r="H777">
        <f>YEAR(tblOrders[[#This Row],[Order Date]])</f>
        <v>2023</v>
      </c>
      <c r="I777" t="s">
        <v>57</v>
      </c>
      <c r="J777" t="s">
        <v>58</v>
      </c>
      <c r="K777" t="s">
        <v>51</v>
      </c>
      <c r="L777" t="s">
        <v>19</v>
      </c>
      <c r="M777">
        <v>110</v>
      </c>
      <c r="N777">
        <v>85</v>
      </c>
    </row>
    <row r="778" spans="1:14" x14ac:dyDescent="0.3">
      <c r="A778">
        <v>52558</v>
      </c>
      <c r="B778" t="s">
        <v>74</v>
      </c>
      <c r="C778" t="s">
        <v>75</v>
      </c>
      <c r="D778" s="1">
        <v>45151</v>
      </c>
      <c r="E778">
        <f>MONTH(tblOrders[[#This Row],[Order Date]])</f>
        <v>8</v>
      </c>
      <c r="F778" t="str">
        <f>TEXT(tblOrders[[#This Row],[Order Date]],"mm-mmm")</f>
        <v>08-Aug</v>
      </c>
      <c r="G778" t="str">
        <f>"Q"&amp;ROUNDUP(MONTH(tblOrders[[#This Row],[Order Date]])/3,0)</f>
        <v>Q3</v>
      </c>
      <c r="H778">
        <f>YEAR(tblOrders[[#This Row],[Order Date]])</f>
        <v>2023</v>
      </c>
      <c r="I778" t="s">
        <v>66</v>
      </c>
      <c r="J778" t="s">
        <v>67</v>
      </c>
      <c r="K778" t="s">
        <v>37</v>
      </c>
      <c r="L778" t="s">
        <v>19</v>
      </c>
      <c r="M778">
        <v>94</v>
      </c>
      <c r="N778">
        <v>67</v>
      </c>
    </row>
    <row r="779" spans="1:14" x14ac:dyDescent="0.3">
      <c r="A779">
        <v>52559</v>
      </c>
      <c r="B779" t="s">
        <v>59</v>
      </c>
      <c r="C779" t="s">
        <v>60</v>
      </c>
      <c r="D779" s="1">
        <v>45152</v>
      </c>
      <c r="E779">
        <f>MONTH(tblOrders[[#This Row],[Order Date]])</f>
        <v>8</v>
      </c>
      <c r="F779" t="str">
        <f>TEXT(tblOrders[[#This Row],[Order Date]],"mm-mmm")</f>
        <v>08-Aug</v>
      </c>
      <c r="G779" t="str">
        <f>"Q"&amp;ROUNDUP(MONTH(tblOrders[[#This Row],[Order Date]])/3,0)</f>
        <v>Q3</v>
      </c>
      <c r="H779">
        <f>YEAR(tblOrders[[#This Row],[Order Date]])</f>
        <v>2023</v>
      </c>
      <c r="I779" t="s">
        <v>66</v>
      </c>
      <c r="J779" t="s">
        <v>67</v>
      </c>
      <c r="K779" t="s">
        <v>28</v>
      </c>
      <c r="L779" t="s">
        <v>46</v>
      </c>
      <c r="M779">
        <v>209</v>
      </c>
      <c r="N779">
        <v>98</v>
      </c>
    </row>
    <row r="780" spans="1:14" x14ac:dyDescent="0.3">
      <c r="A780">
        <v>52560</v>
      </c>
      <c r="B780" t="s">
        <v>20</v>
      </c>
      <c r="C780" t="s">
        <v>21</v>
      </c>
      <c r="D780" s="1">
        <v>45152</v>
      </c>
      <c r="E780">
        <f>MONTH(tblOrders[[#This Row],[Order Date]])</f>
        <v>8</v>
      </c>
      <c r="F780" t="str">
        <f>TEXT(tblOrders[[#This Row],[Order Date]],"mm-mmm")</f>
        <v>08-Aug</v>
      </c>
      <c r="G780" t="str">
        <f>"Q"&amp;ROUNDUP(MONTH(tblOrders[[#This Row],[Order Date]])/3,0)</f>
        <v>Q3</v>
      </c>
      <c r="H780">
        <f>YEAR(tblOrders[[#This Row],[Order Date]])</f>
        <v>2023</v>
      </c>
      <c r="I780" t="s">
        <v>57</v>
      </c>
      <c r="J780" t="s">
        <v>58</v>
      </c>
      <c r="K780" t="s">
        <v>45</v>
      </c>
      <c r="L780" t="s">
        <v>19</v>
      </c>
      <c r="M780">
        <v>32</v>
      </c>
      <c r="N780">
        <v>28</v>
      </c>
    </row>
    <row r="781" spans="1:14" x14ac:dyDescent="0.3">
      <c r="A781">
        <v>52561</v>
      </c>
      <c r="B781" t="s">
        <v>72</v>
      </c>
      <c r="C781" t="s">
        <v>73</v>
      </c>
      <c r="D781" s="1">
        <v>45153</v>
      </c>
      <c r="E781">
        <f>MONTH(tblOrders[[#This Row],[Order Date]])</f>
        <v>8</v>
      </c>
      <c r="F781" t="str">
        <f>TEXT(tblOrders[[#This Row],[Order Date]],"mm-mmm")</f>
        <v>08-Aug</v>
      </c>
      <c r="G781" t="str">
        <f>"Q"&amp;ROUNDUP(MONTH(tblOrders[[#This Row],[Order Date]])/3,0)</f>
        <v>Q3</v>
      </c>
      <c r="H781">
        <f>YEAR(tblOrders[[#This Row],[Order Date]])</f>
        <v>2023</v>
      </c>
      <c r="I781" t="s">
        <v>22</v>
      </c>
      <c r="J781" t="s">
        <v>23</v>
      </c>
      <c r="K781" t="s">
        <v>54</v>
      </c>
      <c r="L781" t="s">
        <v>19</v>
      </c>
      <c r="M781">
        <v>136</v>
      </c>
      <c r="N781">
        <v>103</v>
      </c>
    </row>
    <row r="782" spans="1:14" x14ac:dyDescent="0.3">
      <c r="A782">
        <v>52562</v>
      </c>
      <c r="B782" t="s">
        <v>33</v>
      </c>
      <c r="C782" t="s">
        <v>34</v>
      </c>
      <c r="D782" s="1">
        <v>45154</v>
      </c>
      <c r="E782">
        <f>MONTH(tblOrders[[#This Row],[Order Date]])</f>
        <v>8</v>
      </c>
      <c r="F782" t="str">
        <f>TEXT(tblOrders[[#This Row],[Order Date]],"mm-mmm")</f>
        <v>08-Aug</v>
      </c>
      <c r="G782" t="str">
        <f>"Q"&amp;ROUNDUP(MONTH(tblOrders[[#This Row],[Order Date]])/3,0)</f>
        <v>Q3</v>
      </c>
      <c r="H782">
        <f>YEAR(tblOrders[[#This Row],[Order Date]])</f>
        <v>2023</v>
      </c>
      <c r="I782" t="s">
        <v>22</v>
      </c>
      <c r="J782" t="s">
        <v>23</v>
      </c>
      <c r="K782" t="s">
        <v>18</v>
      </c>
      <c r="L782" t="s">
        <v>19</v>
      </c>
      <c r="M782">
        <v>89</v>
      </c>
      <c r="N782">
        <v>85</v>
      </c>
    </row>
    <row r="783" spans="1:14" x14ac:dyDescent="0.3">
      <c r="A783">
        <v>52563</v>
      </c>
      <c r="B783" t="s">
        <v>24</v>
      </c>
      <c r="C783" t="s">
        <v>25</v>
      </c>
      <c r="D783" s="1">
        <v>45155</v>
      </c>
      <c r="E783">
        <f>MONTH(tblOrders[[#This Row],[Order Date]])</f>
        <v>8</v>
      </c>
      <c r="F783" t="str">
        <f>TEXT(tblOrders[[#This Row],[Order Date]],"mm-mmm")</f>
        <v>08-Aug</v>
      </c>
      <c r="G783" t="str">
        <f>"Q"&amp;ROUNDUP(MONTH(tblOrders[[#This Row],[Order Date]])/3,0)</f>
        <v>Q3</v>
      </c>
      <c r="H783">
        <f>YEAR(tblOrders[[#This Row],[Order Date]])</f>
        <v>2023</v>
      </c>
      <c r="I783" t="s">
        <v>68</v>
      </c>
      <c r="J783" t="s">
        <v>69</v>
      </c>
      <c r="K783" t="s">
        <v>45</v>
      </c>
      <c r="L783" t="s">
        <v>19</v>
      </c>
      <c r="M783">
        <v>86</v>
      </c>
      <c r="N783">
        <v>86</v>
      </c>
    </row>
    <row r="784" spans="1:14" x14ac:dyDescent="0.3">
      <c r="A784">
        <v>52564</v>
      </c>
      <c r="B784" t="s">
        <v>33</v>
      </c>
      <c r="C784" t="s">
        <v>34</v>
      </c>
      <c r="D784" s="1">
        <v>45155</v>
      </c>
      <c r="E784">
        <f>MONTH(tblOrders[[#This Row],[Order Date]])</f>
        <v>8</v>
      </c>
      <c r="F784" t="str">
        <f>TEXT(tblOrders[[#This Row],[Order Date]],"mm-mmm")</f>
        <v>08-Aug</v>
      </c>
      <c r="G784" t="str">
        <f>"Q"&amp;ROUNDUP(MONTH(tblOrders[[#This Row],[Order Date]])/3,0)</f>
        <v>Q3</v>
      </c>
      <c r="H784">
        <f>YEAR(tblOrders[[#This Row],[Order Date]])</f>
        <v>2023</v>
      </c>
      <c r="I784" t="s">
        <v>26</v>
      </c>
      <c r="J784" t="s">
        <v>27</v>
      </c>
      <c r="K784" t="s">
        <v>37</v>
      </c>
      <c r="L784" t="s">
        <v>19</v>
      </c>
      <c r="M784">
        <v>145</v>
      </c>
      <c r="N784">
        <v>145</v>
      </c>
    </row>
    <row r="785" spans="1:14" x14ac:dyDescent="0.3">
      <c r="A785">
        <v>52565</v>
      </c>
      <c r="B785" t="s">
        <v>41</v>
      </c>
      <c r="C785" t="s">
        <v>42</v>
      </c>
      <c r="D785" s="1">
        <v>45155</v>
      </c>
      <c r="E785">
        <f>MONTH(tblOrders[[#This Row],[Order Date]])</f>
        <v>8</v>
      </c>
      <c r="F785" t="str">
        <f>TEXT(tblOrders[[#This Row],[Order Date]],"mm-mmm")</f>
        <v>08-Aug</v>
      </c>
      <c r="G785" t="str">
        <f>"Q"&amp;ROUNDUP(MONTH(tblOrders[[#This Row],[Order Date]])/3,0)</f>
        <v>Q3</v>
      </c>
      <c r="H785">
        <f>YEAR(tblOrders[[#This Row],[Order Date]])</f>
        <v>2023</v>
      </c>
      <c r="I785" t="s">
        <v>26</v>
      </c>
      <c r="J785" t="s">
        <v>27</v>
      </c>
      <c r="K785" t="s">
        <v>18</v>
      </c>
      <c r="L785" t="s">
        <v>46</v>
      </c>
      <c r="M785">
        <v>118</v>
      </c>
      <c r="N785">
        <v>118</v>
      </c>
    </row>
    <row r="786" spans="1:14" x14ac:dyDescent="0.3">
      <c r="A786">
        <v>52566</v>
      </c>
      <c r="B786" t="s">
        <v>70</v>
      </c>
      <c r="C786" t="s">
        <v>76</v>
      </c>
      <c r="D786" s="1">
        <v>45155</v>
      </c>
      <c r="E786">
        <f>MONTH(tblOrders[[#This Row],[Order Date]])</f>
        <v>8</v>
      </c>
      <c r="F786" t="str">
        <f>TEXT(tblOrders[[#This Row],[Order Date]],"mm-mmm")</f>
        <v>08-Aug</v>
      </c>
      <c r="G786" t="str">
        <f>"Q"&amp;ROUNDUP(MONTH(tblOrders[[#This Row],[Order Date]])/3,0)</f>
        <v>Q3</v>
      </c>
      <c r="H786">
        <f>YEAR(tblOrders[[#This Row],[Order Date]])</f>
        <v>2023</v>
      </c>
      <c r="I786" t="s">
        <v>43</v>
      </c>
      <c r="J786" t="s">
        <v>44</v>
      </c>
      <c r="K786" t="s">
        <v>45</v>
      </c>
      <c r="L786" t="s">
        <v>19</v>
      </c>
      <c r="M786">
        <v>82</v>
      </c>
      <c r="N786">
        <v>59</v>
      </c>
    </row>
    <row r="787" spans="1:14" x14ac:dyDescent="0.3">
      <c r="A787">
        <v>52567</v>
      </c>
      <c r="B787" t="s">
        <v>24</v>
      </c>
      <c r="C787" t="s">
        <v>25</v>
      </c>
      <c r="D787" s="1">
        <v>45155</v>
      </c>
      <c r="E787">
        <f>MONTH(tblOrders[[#This Row],[Order Date]])</f>
        <v>8</v>
      </c>
      <c r="F787" t="str">
        <f>TEXT(tblOrders[[#This Row],[Order Date]],"mm-mmm")</f>
        <v>08-Aug</v>
      </c>
      <c r="G787" t="str">
        <f>"Q"&amp;ROUNDUP(MONTH(tblOrders[[#This Row],[Order Date]])/3,0)</f>
        <v>Q3</v>
      </c>
      <c r="H787">
        <f>YEAR(tblOrders[[#This Row],[Order Date]])</f>
        <v>2023</v>
      </c>
      <c r="I787" t="s">
        <v>26</v>
      </c>
      <c r="J787" t="s">
        <v>27</v>
      </c>
      <c r="K787" t="s">
        <v>54</v>
      </c>
      <c r="L787" t="s">
        <v>19</v>
      </c>
      <c r="M787">
        <v>52</v>
      </c>
      <c r="N787">
        <v>52</v>
      </c>
    </row>
    <row r="788" spans="1:14" x14ac:dyDescent="0.3">
      <c r="A788">
        <v>52568</v>
      </c>
      <c r="B788" t="s">
        <v>33</v>
      </c>
      <c r="C788" t="s">
        <v>34</v>
      </c>
      <c r="D788" s="1">
        <v>45156</v>
      </c>
      <c r="E788">
        <f>MONTH(tblOrders[[#This Row],[Order Date]])</f>
        <v>8</v>
      </c>
      <c r="F788" t="str">
        <f>TEXT(tblOrders[[#This Row],[Order Date]],"mm-mmm")</f>
        <v>08-Aug</v>
      </c>
      <c r="G788" t="str">
        <f>"Q"&amp;ROUNDUP(MONTH(tblOrders[[#This Row],[Order Date]])/3,0)</f>
        <v>Q3</v>
      </c>
      <c r="H788">
        <f>YEAR(tblOrders[[#This Row],[Order Date]])</f>
        <v>2023</v>
      </c>
      <c r="I788" t="s">
        <v>16</v>
      </c>
      <c r="J788" t="s">
        <v>17</v>
      </c>
      <c r="K788" t="s">
        <v>54</v>
      </c>
      <c r="L788" t="s">
        <v>19</v>
      </c>
      <c r="M788">
        <v>55</v>
      </c>
      <c r="N788">
        <v>55</v>
      </c>
    </row>
    <row r="789" spans="1:14" x14ac:dyDescent="0.3">
      <c r="A789">
        <v>52569</v>
      </c>
      <c r="B789" t="s">
        <v>38</v>
      </c>
      <c r="C789" t="s">
        <v>39</v>
      </c>
      <c r="D789" s="1">
        <v>45156</v>
      </c>
      <c r="E789">
        <f>MONTH(tblOrders[[#This Row],[Order Date]])</f>
        <v>8</v>
      </c>
      <c r="F789" t="str">
        <f>TEXT(tblOrders[[#This Row],[Order Date]],"mm-mmm")</f>
        <v>08-Aug</v>
      </c>
      <c r="G789" t="str">
        <f>"Q"&amp;ROUNDUP(MONTH(tblOrders[[#This Row],[Order Date]])/3,0)</f>
        <v>Q3</v>
      </c>
      <c r="H789">
        <f>YEAR(tblOrders[[#This Row],[Order Date]])</f>
        <v>2023</v>
      </c>
      <c r="I789" t="s">
        <v>62</v>
      </c>
      <c r="J789" t="s">
        <v>63</v>
      </c>
      <c r="K789" t="s">
        <v>37</v>
      </c>
      <c r="L789" t="s">
        <v>19</v>
      </c>
      <c r="M789">
        <v>100</v>
      </c>
      <c r="N789">
        <v>91</v>
      </c>
    </row>
    <row r="790" spans="1:14" x14ac:dyDescent="0.3">
      <c r="A790">
        <v>52570</v>
      </c>
      <c r="B790" t="s">
        <v>41</v>
      </c>
      <c r="C790" t="s">
        <v>42</v>
      </c>
      <c r="D790" s="1">
        <v>45158</v>
      </c>
      <c r="E790">
        <f>MONTH(tblOrders[[#This Row],[Order Date]])</f>
        <v>8</v>
      </c>
      <c r="F790" t="str">
        <f>TEXT(tblOrders[[#This Row],[Order Date]],"mm-mmm")</f>
        <v>08-Aug</v>
      </c>
      <c r="G790" t="str">
        <f>"Q"&amp;ROUNDUP(MONTH(tblOrders[[#This Row],[Order Date]])/3,0)</f>
        <v>Q3</v>
      </c>
      <c r="H790">
        <f>YEAR(tblOrders[[#This Row],[Order Date]])</f>
        <v>2023</v>
      </c>
      <c r="I790" t="s">
        <v>47</v>
      </c>
      <c r="J790" t="s">
        <v>48</v>
      </c>
      <c r="K790" t="s">
        <v>28</v>
      </c>
      <c r="L790" t="s">
        <v>19</v>
      </c>
      <c r="M790">
        <v>77</v>
      </c>
      <c r="N790">
        <v>44</v>
      </c>
    </row>
    <row r="791" spans="1:14" x14ac:dyDescent="0.3">
      <c r="A791">
        <v>52571</v>
      </c>
      <c r="B791" t="s">
        <v>64</v>
      </c>
      <c r="C791" t="s">
        <v>65</v>
      </c>
      <c r="D791" s="1">
        <v>45158</v>
      </c>
      <c r="E791">
        <f>MONTH(tblOrders[[#This Row],[Order Date]])</f>
        <v>8</v>
      </c>
      <c r="F791" t="str">
        <f>TEXT(tblOrders[[#This Row],[Order Date]],"mm-mmm")</f>
        <v>08-Aug</v>
      </c>
      <c r="G791" t="str">
        <f>"Q"&amp;ROUNDUP(MONTH(tblOrders[[#This Row],[Order Date]])/3,0)</f>
        <v>Q3</v>
      </c>
      <c r="H791">
        <f>YEAR(tblOrders[[#This Row],[Order Date]])</f>
        <v>2023</v>
      </c>
      <c r="I791" t="s">
        <v>57</v>
      </c>
      <c r="J791" t="s">
        <v>58</v>
      </c>
      <c r="K791" t="s">
        <v>37</v>
      </c>
      <c r="L791" t="s">
        <v>19</v>
      </c>
      <c r="M791">
        <v>59</v>
      </c>
      <c r="N791">
        <v>49</v>
      </c>
    </row>
    <row r="792" spans="1:14" x14ac:dyDescent="0.3">
      <c r="A792">
        <v>52572</v>
      </c>
      <c r="B792" t="s">
        <v>55</v>
      </c>
      <c r="C792" t="s">
        <v>56</v>
      </c>
      <c r="D792" s="1">
        <v>45159</v>
      </c>
      <c r="E792">
        <f>MONTH(tblOrders[[#This Row],[Order Date]])</f>
        <v>8</v>
      </c>
      <c r="F792" t="str">
        <f>TEXT(tblOrders[[#This Row],[Order Date]],"mm-mmm")</f>
        <v>08-Aug</v>
      </c>
      <c r="G792" t="str">
        <f>"Q"&amp;ROUNDUP(MONTH(tblOrders[[#This Row],[Order Date]])/3,0)</f>
        <v>Q3</v>
      </c>
      <c r="H792">
        <f>YEAR(tblOrders[[#This Row],[Order Date]])</f>
        <v>2023</v>
      </c>
      <c r="I792" t="s">
        <v>47</v>
      </c>
      <c r="J792" t="s">
        <v>48</v>
      </c>
      <c r="K792" t="s">
        <v>37</v>
      </c>
      <c r="L792" t="s">
        <v>19</v>
      </c>
      <c r="M792">
        <v>117</v>
      </c>
      <c r="N792">
        <v>101</v>
      </c>
    </row>
    <row r="793" spans="1:14" x14ac:dyDescent="0.3">
      <c r="A793">
        <v>52573</v>
      </c>
      <c r="B793" t="s">
        <v>72</v>
      </c>
      <c r="C793" t="s">
        <v>73</v>
      </c>
      <c r="D793" s="1">
        <v>45159</v>
      </c>
      <c r="E793">
        <f>MONTH(tblOrders[[#This Row],[Order Date]])</f>
        <v>8</v>
      </c>
      <c r="F793" t="str">
        <f>TEXT(tblOrders[[#This Row],[Order Date]],"mm-mmm")</f>
        <v>08-Aug</v>
      </c>
      <c r="G793" t="str">
        <f>"Q"&amp;ROUNDUP(MONTH(tblOrders[[#This Row],[Order Date]])/3,0)</f>
        <v>Q3</v>
      </c>
      <c r="H793">
        <f>YEAR(tblOrders[[#This Row],[Order Date]])</f>
        <v>2023</v>
      </c>
      <c r="I793" t="s">
        <v>66</v>
      </c>
      <c r="J793" t="s">
        <v>67</v>
      </c>
      <c r="K793" t="s">
        <v>54</v>
      </c>
      <c r="L793" t="s">
        <v>19</v>
      </c>
      <c r="M793">
        <v>120</v>
      </c>
      <c r="N793">
        <v>108</v>
      </c>
    </row>
    <row r="794" spans="1:14" x14ac:dyDescent="0.3">
      <c r="A794">
        <v>52574</v>
      </c>
      <c r="B794" t="s">
        <v>64</v>
      </c>
      <c r="C794" t="s">
        <v>65</v>
      </c>
      <c r="D794" s="1">
        <v>45161</v>
      </c>
      <c r="E794">
        <f>MONTH(tblOrders[[#This Row],[Order Date]])</f>
        <v>8</v>
      </c>
      <c r="F794" t="str">
        <f>TEXT(tblOrders[[#This Row],[Order Date]],"mm-mmm")</f>
        <v>08-Aug</v>
      </c>
      <c r="G794" t="str">
        <f>"Q"&amp;ROUNDUP(MONTH(tblOrders[[#This Row],[Order Date]])/3,0)</f>
        <v>Q3</v>
      </c>
      <c r="H794">
        <f>YEAR(tblOrders[[#This Row],[Order Date]])</f>
        <v>2023</v>
      </c>
      <c r="I794" t="s">
        <v>68</v>
      </c>
      <c r="J794" t="s">
        <v>69</v>
      </c>
      <c r="K794" t="s">
        <v>37</v>
      </c>
      <c r="L794" t="s">
        <v>19</v>
      </c>
      <c r="M794">
        <v>79</v>
      </c>
      <c r="N794">
        <v>79</v>
      </c>
    </row>
    <row r="795" spans="1:14" x14ac:dyDescent="0.3">
      <c r="A795">
        <v>52575</v>
      </c>
      <c r="B795" t="s">
        <v>70</v>
      </c>
      <c r="C795" t="s">
        <v>76</v>
      </c>
      <c r="D795" s="1">
        <v>45161</v>
      </c>
      <c r="E795">
        <f>MONTH(tblOrders[[#This Row],[Order Date]])</f>
        <v>8</v>
      </c>
      <c r="F795" t="str">
        <f>TEXT(tblOrders[[#This Row],[Order Date]],"mm-mmm")</f>
        <v>08-Aug</v>
      </c>
      <c r="G795" t="str">
        <f>"Q"&amp;ROUNDUP(MONTH(tblOrders[[#This Row],[Order Date]])/3,0)</f>
        <v>Q3</v>
      </c>
      <c r="H795">
        <f>YEAR(tblOrders[[#This Row],[Order Date]])</f>
        <v>2023</v>
      </c>
      <c r="I795" t="s">
        <v>66</v>
      </c>
      <c r="J795" t="s">
        <v>67</v>
      </c>
      <c r="K795" t="s">
        <v>54</v>
      </c>
      <c r="L795" t="s">
        <v>19</v>
      </c>
      <c r="M795">
        <v>75</v>
      </c>
      <c r="N795">
        <v>50</v>
      </c>
    </row>
    <row r="796" spans="1:14" x14ac:dyDescent="0.3">
      <c r="A796">
        <v>52576</v>
      </c>
      <c r="B796" t="s">
        <v>33</v>
      </c>
      <c r="C796" t="s">
        <v>34</v>
      </c>
      <c r="D796" s="1">
        <v>45162</v>
      </c>
      <c r="E796">
        <f>MONTH(tblOrders[[#This Row],[Order Date]])</f>
        <v>8</v>
      </c>
      <c r="F796" t="str">
        <f>TEXT(tblOrders[[#This Row],[Order Date]],"mm-mmm")</f>
        <v>08-Aug</v>
      </c>
      <c r="G796" t="str">
        <f>"Q"&amp;ROUNDUP(MONTH(tblOrders[[#This Row],[Order Date]])/3,0)</f>
        <v>Q3</v>
      </c>
      <c r="H796">
        <f>YEAR(tblOrders[[#This Row],[Order Date]])</f>
        <v>2023</v>
      </c>
      <c r="I796" t="s">
        <v>68</v>
      </c>
      <c r="J796" t="s">
        <v>69</v>
      </c>
      <c r="K796" t="s">
        <v>54</v>
      </c>
      <c r="L796" t="s">
        <v>46</v>
      </c>
      <c r="M796">
        <v>26</v>
      </c>
      <c r="N796">
        <v>26</v>
      </c>
    </row>
    <row r="797" spans="1:14" x14ac:dyDescent="0.3">
      <c r="A797">
        <v>52577</v>
      </c>
      <c r="B797" t="s">
        <v>38</v>
      </c>
      <c r="C797" t="s">
        <v>39</v>
      </c>
      <c r="D797" s="1">
        <v>45162</v>
      </c>
      <c r="E797">
        <f>MONTH(tblOrders[[#This Row],[Order Date]])</f>
        <v>8</v>
      </c>
      <c r="F797" t="str">
        <f>TEXT(tblOrders[[#This Row],[Order Date]],"mm-mmm")</f>
        <v>08-Aug</v>
      </c>
      <c r="G797" t="str">
        <f>"Q"&amp;ROUNDUP(MONTH(tblOrders[[#This Row],[Order Date]])/3,0)</f>
        <v>Q3</v>
      </c>
      <c r="H797">
        <f>YEAR(tblOrders[[#This Row],[Order Date]])</f>
        <v>2023</v>
      </c>
      <c r="I797" t="s">
        <v>62</v>
      </c>
      <c r="J797" t="s">
        <v>63</v>
      </c>
      <c r="K797" t="s">
        <v>28</v>
      </c>
      <c r="L797" t="s">
        <v>19</v>
      </c>
      <c r="M797">
        <v>71</v>
      </c>
      <c r="N797">
        <v>30</v>
      </c>
    </row>
    <row r="798" spans="1:14" x14ac:dyDescent="0.3">
      <c r="A798">
        <v>52578</v>
      </c>
      <c r="B798" t="s">
        <v>24</v>
      </c>
      <c r="C798" t="s">
        <v>25</v>
      </c>
      <c r="D798" s="1">
        <v>45164</v>
      </c>
      <c r="E798">
        <f>MONTH(tblOrders[[#This Row],[Order Date]])</f>
        <v>8</v>
      </c>
      <c r="F798" t="str">
        <f>TEXT(tblOrders[[#This Row],[Order Date]],"mm-mmm")</f>
        <v>08-Aug</v>
      </c>
      <c r="G798" t="str">
        <f>"Q"&amp;ROUNDUP(MONTH(tblOrders[[#This Row],[Order Date]])/3,0)</f>
        <v>Q3</v>
      </c>
      <c r="H798">
        <f>YEAR(tblOrders[[#This Row],[Order Date]])</f>
        <v>2023</v>
      </c>
      <c r="I798" t="s">
        <v>62</v>
      </c>
      <c r="J798" t="s">
        <v>63</v>
      </c>
      <c r="K798" t="s">
        <v>45</v>
      </c>
      <c r="L798" t="s">
        <v>40</v>
      </c>
      <c r="M798">
        <v>79</v>
      </c>
      <c r="N798">
        <v>60</v>
      </c>
    </row>
    <row r="799" spans="1:14" x14ac:dyDescent="0.3">
      <c r="A799">
        <v>52579</v>
      </c>
      <c r="B799" t="s">
        <v>72</v>
      </c>
      <c r="C799" t="s">
        <v>73</v>
      </c>
      <c r="D799" s="1">
        <v>45164</v>
      </c>
      <c r="E799">
        <f>MONTH(tblOrders[[#This Row],[Order Date]])</f>
        <v>8</v>
      </c>
      <c r="F799" t="str">
        <f>TEXT(tblOrders[[#This Row],[Order Date]],"mm-mmm")</f>
        <v>08-Aug</v>
      </c>
      <c r="G799" t="str">
        <f>"Q"&amp;ROUNDUP(MONTH(tblOrders[[#This Row],[Order Date]])/3,0)</f>
        <v>Q3</v>
      </c>
      <c r="H799">
        <f>YEAR(tblOrders[[#This Row],[Order Date]])</f>
        <v>2023</v>
      </c>
      <c r="I799" t="s">
        <v>16</v>
      </c>
      <c r="J799" t="s">
        <v>17</v>
      </c>
      <c r="K799" t="s">
        <v>28</v>
      </c>
      <c r="L799" t="s">
        <v>19</v>
      </c>
      <c r="M799">
        <v>85</v>
      </c>
      <c r="N799">
        <v>50</v>
      </c>
    </row>
    <row r="800" spans="1:14" x14ac:dyDescent="0.3">
      <c r="A800">
        <v>52580</v>
      </c>
      <c r="B800" t="s">
        <v>49</v>
      </c>
      <c r="C800" t="s">
        <v>50</v>
      </c>
      <c r="D800" s="1">
        <v>45164</v>
      </c>
      <c r="E800">
        <f>MONTH(tblOrders[[#This Row],[Order Date]])</f>
        <v>8</v>
      </c>
      <c r="F800" t="str">
        <f>TEXT(tblOrders[[#This Row],[Order Date]],"mm-mmm")</f>
        <v>08-Aug</v>
      </c>
      <c r="G800" t="str">
        <f>"Q"&amp;ROUNDUP(MONTH(tblOrders[[#This Row],[Order Date]])/3,0)</f>
        <v>Q3</v>
      </c>
      <c r="H800">
        <f>YEAR(tblOrders[[#This Row],[Order Date]])</f>
        <v>2023</v>
      </c>
      <c r="I800" t="s">
        <v>26</v>
      </c>
      <c r="J800" t="s">
        <v>27</v>
      </c>
      <c r="K800" t="s">
        <v>28</v>
      </c>
      <c r="L800" t="s">
        <v>40</v>
      </c>
      <c r="M800">
        <v>170</v>
      </c>
      <c r="N800">
        <v>100</v>
      </c>
    </row>
    <row r="801" spans="1:14" x14ac:dyDescent="0.3">
      <c r="A801">
        <v>52581</v>
      </c>
      <c r="B801" t="s">
        <v>59</v>
      </c>
      <c r="C801" t="s">
        <v>60</v>
      </c>
      <c r="D801" s="1">
        <v>45164</v>
      </c>
      <c r="E801">
        <f>MONTH(tblOrders[[#This Row],[Order Date]])</f>
        <v>8</v>
      </c>
      <c r="F801" t="str">
        <f>TEXT(tblOrders[[#This Row],[Order Date]],"mm-mmm")</f>
        <v>08-Aug</v>
      </c>
      <c r="G801" t="str">
        <f>"Q"&amp;ROUNDUP(MONTH(tblOrders[[#This Row],[Order Date]])/3,0)</f>
        <v>Q3</v>
      </c>
      <c r="H801">
        <f>YEAR(tblOrders[[#This Row],[Order Date]])</f>
        <v>2023</v>
      </c>
      <c r="I801" t="s">
        <v>57</v>
      </c>
      <c r="J801" t="s">
        <v>58</v>
      </c>
      <c r="K801" t="s">
        <v>28</v>
      </c>
      <c r="L801" t="s">
        <v>46</v>
      </c>
      <c r="M801">
        <v>146</v>
      </c>
      <c r="N801">
        <v>76</v>
      </c>
    </row>
    <row r="802" spans="1:14" x14ac:dyDescent="0.3">
      <c r="A802">
        <v>52582</v>
      </c>
      <c r="B802" t="s">
        <v>29</v>
      </c>
      <c r="C802" t="s">
        <v>77</v>
      </c>
      <c r="D802" s="1">
        <v>45167</v>
      </c>
      <c r="E802">
        <f>MONTH(tblOrders[[#This Row],[Order Date]])</f>
        <v>8</v>
      </c>
      <c r="F802" t="str">
        <f>TEXT(tblOrders[[#This Row],[Order Date]],"mm-mmm")</f>
        <v>08-Aug</v>
      </c>
      <c r="G802" t="str">
        <f>"Q"&amp;ROUNDUP(MONTH(tblOrders[[#This Row],[Order Date]])/3,0)</f>
        <v>Q3</v>
      </c>
      <c r="H802">
        <f>YEAR(tblOrders[[#This Row],[Order Date]])</f>
        <v>2023</v>
      </c>
      <c r="I802" t="s">
        <v>22</v>
      </c>
      <c r="J802" t="s">
        <v>23</v>
      </c>
      <c r="K802" t="s">
        <v>28</v>
      </c>
      <c r="L802" t="s">
        <v>19</v>
      </c>
      <c r="M802">
        <v>219</v>
      </c>
      <c r="N802">
        <v>89</v>
      </c>
    </row>
    <row r="803" spans="1:14" x14ac:dyDescent="0.3">
      <c r="A803">
        <v>52583</v>
      </c>
      <c r="B803" t="s">
        <v>55</v>
      </c>
      <c r="C803" t="s">
        <v>56</v>
      </c>
      <c r="D803" s="1">
        <v>45168</v>
      </c>
      <c r="E803">
        <f>MONTH(tblOrders[[#This Row],[Order Date]])</f>
        <v>8</v>
      </c>
      <c r="F803" t="str">
        <f>TEXT(tblOrders[[#This Row],[Order Date]],"mm-mmm")</f>
        <v>08-Aug</v>
      </c>
      <c r="G803" t="str">
        <f>"Q"&amp;ROUNDUP(MONTH(tblOrders[[#This Row],[Order Date]])/3,0)</f>
        <v>Q3</v>
      </c>
      <c r="H803">
        <f>YEAR(tblOrders[[#This Row],[Order Date]])</f>
        <v>2023</v>
      </c>
      <c r="I803" t="s">
        <v>57</v>
      </c>
      <c r="J803" t="s">
        <v>58</v>
      </c>
      <c r="K803" t="s">
        <v>28</v>
      </c>
      <c r="L803" t="s">
        <v>19</v>
      </c>
      <c r="M803">
        <v>70</v>
      </c>
      <c r="N803">
        <v>40</v>
      </c>
    </row>
    <row r="804" spans="1:14" x14ac:dyDescent="0.3">
      <c r="A804">
        <v>52584</v>
      </c>
      <c r="B804" t="s">
        <v>41</v>
      </c>
      <c r="C804" t="s">
        <v>42</v>
      </c>
      <c r="D804" s="1">
        <v>45168</v>
      </c>
      <c r="E804">
        <f>MONTH(tblOrders[[#This Row],[Order Date]])</f>
        <v>8</v>
      </c>
      <c r="F804" t="str">
        <f>TEXT(tblOrders[[#This Row],[Order Date]],"mm-mmm")</f>
        <v>08-Aug</v>
      </c>
      <c r="G804" t="str">
        <f>"Q"&amp;ROUNDUP(MONTH(tblOrders[[#This Row],[Order Date]])/3,0)</f>
        <v>Q3</v>
      </c>
      <c r="H804">
        <f>YEAR(tblOrders[[#This Row],[Order Date]])</f>
        <v>2023</v>
      </c>
      <c r="I804" t="s">
        <v>62</v>
      </c>
      <c r="J804" t="s">
        <v>63</v>
      </c>
      <c r="K804" t="s">
        <v>51</v>
      </c>
      <c r="L804" t="s">
        <v>19</v>
      </c>
      <c r="M804">
        <v>31</v>
      </c>
      <c r="N804">
        <v>30</v>
      </c>
    </row>
    <row r="805" spans="1:14" x14ac:dyDescent="0.3">
      <c r="A805">
        <v>52585</v>
      </c>
      <c r="B805" t="s">
        <v>70</v>
      </c>
      <c r="C805" t="s">
        <v>71</v>
      </c>
      <c r="D805" s="1">
        <v>45169</v>
      </c>
      <c r="E805">
        <f>MONTH(tblOrders[[#This Row],[Order Date]])</f>
        <v>8</v>
      </c>
      <c r="F805" t="str">
        <f>TEXT(tblOrders[[#This Row],[Order Date]],"mm-mmm")</f>
        <v>08-Aug</v>
      </c>
      <c r="G805" t="str">
        <f>"Q"&amp;ROUNDUP(MONTH(tblOrders[[#This Row],[Order Date]])/3,0)</f>
        <v>Q3</v>
      </c>
      <c r="H805">
        <f>YEAR(tblOrders[[#This Row],[Order Date]])</f>
        <v>2023</v>
      </c>
      <c r="I805" t="s">
        <v>62</v>
      </c>
      <c r="J805" t="s">
        <v>63</v>
      </c>
      <c r="K805" t="s">
        <v>28</v>
      </c>
      <c r="L805" t="s">
        <v>19</v>
      </c>
      <c r="M805">
        <v>163</v>
      </c>
      <c r="N805">
        <v>63</v>
      </c>
    </row>
    <row r="806" spans="1:14" x14ac:dyDescent="0.3">
      <c r="A806">
        <v>52586</v>
      </c>
      <c r="B806" t="s">
        <v>72</v>
      </c>
      <c r="C806" t="s">
        <v>73</v>
      </c>
      <c r="D806" s="1">
        <v>45170</v>
      </c>
      <c r="E806">
        <f>MONTH(tblOrders[[#This Row],[Order Date]])</f>
        <v>9</v>
      </c>
      <c r="F806" t="str">
        <f>TEXT(tblOrders[[#This Row],[Order Date]],"mm-mmm")</f>
        <v>09-Sep</v>
      </c>
      <c r="G806" t="str">
        <f>"Q"&amp;ROUNDUP(MONTH(tblOrders[[#This Row],[Order Date]])/3,0)</f>
        <v>Q3</v>
      </c>
      <c r="H806">
        <f>YEAR(tblOrders[[#This Row],[Order Date]])</f>
        <v>2023</v>
      </c>
      <c r="I806" t="s">
        <v>57</v>
      </c>
      <c r="J806" t="s">
        <v>58</v>
      </c>
      <c r="K806" t="s">
        <v>45</v>
      </c>
      <c r="L806" t="s">
        <v>40</v>
      </c>
      <c r="M806">
        <v>39</v>
      </c>
      <c r="N806">
        <v>32</v>
      </c>
    </row>
    <row r="807" spans="1:14" x14ac:dyDescent="0.3">
      <c r="A807">
        <v>52587</v>
      </c>
      <c r="B807" t="s">
        <v>24</v>
      </c>
      <c r="C807" t="s">
        <v>25</v>
      </c>
      <c r="D807" s="1">
        <v>45171</v>
      </c>
      <c r="E807">
        <f>MONTH(tblOrders[[#This Row],[Order Date]])</f>
        <v>9</v>
      </c>
      <c r="F807" t="str">
        <f>TEXT(tblOrders[[#This Row],[Order Date]],"mm-mmm")</f>
        <v>09-Sep</v>
      </c>
      <c r="G807" t="str">
        <f>"Q"&amp;ROUNDUP(MONTH(tblOrders[[#This Row],[Order Date]])/3,0)</f>
        <v>Q3</v>
      </c>
      <c r="H807">
        <f>YEAR(tblOrders[[#This Row],[Order Date]])</f>
        <v>2023</v>
      </c>
      <c r="I807" t="s">
        <v>43</v>
      </c>
      <c r="J807" t="s">
        <v>44</v>
      </c>
      <c r="K807" t="s">
        <v>28</v>
      </c>
      <c r="L807" t="s">
        <v>19</v>
      </c>
      <c r="M807">
        <v>156</v>
      </c>
      <c r="N807">
        <v>71</v>
      </c>
    </row>
    <row r="808" spans="1:14" x14ac:dyDescent="0.3">
      <c r="A808">
        <v>52588</v>
      </c>
      <c r="B808" t="s">
        <v>74</v>
      </c>
      <c r="C808" t="s">
        <v>75</v>
      </c>
      <c r="D808" s="1">
        <v>45171</v>
      </c>
      <c r="E808">
        <f>MONTH(tblOrders[[#This Row],[Order Date]])</f>
        <v>9</v>
      </c>
      <c r="F808" t="str">
        <f>TEXT(tblOrders[[#This Row],[Order Date]],"mm-mmm")</f>
        <v>09-Sep</v>
      </c>
      <c r="G808" t="str">
        <f>"Q"&amp;ROUNDUP(MONTH(tblOrders[[#This Row],[Order Date]])/3,0)</f>
        <v>Q3</v>
      </c>
      <c r="H808">
        <f>YEAR(tblOrders[[#This Row],[Order Date]])</f>
        <v>2023</v>
      </c>
      <c r="I808" t="s">
        <v>68</v>
      </c>
      <c r="J808" t="s">
        <v>69</v>
      </c>
      <c r="K808" t="s">
        <v>54</v>
      </c>
      <c r="L808" t="s">
        <v>19</v>
      </c>
      <c r="M808">
        <v>131</v>
      </c>
      <c r="N808">
        <v>131</v>
      </c>
    </row>
    <row r="809" spans="1:14" x14ac:dyDescent="0.3">
      <c r="A809">
        <v>52589</v>
      </c>
      <c r="B809" t="s">
        <v>70</v>
      </c>
      <c r="C809" t="s">
        <v>76</v>
      </c>
      <c r="D809" s="1">
        <v>45171</v>
      </c>
      <c r="E809">
        <f>MONTH(tblOrders[[#This Row],[Order Date]])</f>
        <v>9</v>
      </c>
      <c r="F809" t="str">
        <f>TEXT(tblOrders[[#This Row],[Order Date]],"mm-mmm")</f>
        <v>09-Sep</v>
      </c>
      <c r="G809" t="str">
        <f>"Q"&amp;ROUNDUP(MONTH(tblOrders[[#This Row],[Order Date]])/3,0)</f>
        <v>Q3</v>
      </c>
      <c r="H809">
        <f>YEAR(tblOrders[[#This Row],[Order Date]])</f>
        <v>2023</v>
      </c>
      <c r="I809" t="s">
        <v>26</v>
      </c>
      <c r="J809" t="s">
        <v>27</v>
      </c>
      <c r="K809" t="s">
        <v>51</v>
      </c>
      <c r="L809" t="s">
        <v>19</v>
      </c>
      <c r="M809">
        <v>138</v>
      </c>
      <c r="N809">
        <v>138</v>
      </c>
    </row>
    <row r="810" spans="1:14" x14ac:dyDescent="0.3">
      <c r="A810">
        <v>52590</v>
      </c>
      <c r="B810" t="s">
        <v>14</v>
      </c>
      <c r="C810" t="s">
        <v>15</v>
      </c>
      <c r="D810" s="1">
        <v>45171</v>
      </c>
      <c r="E810">
        <f>MONTH(tblOrders[[#This Row],[Order Date]])</f>
        <v>9</v>
      </c>
      <c r="F810" t="str">
        <f>TEXT(tblOrders[[#This Row],[Order Date]],"mm-mmm")</f>
        <v>09-Sep</v>
      </c>
      <c r="G810" t="str">
        <f>"Q"&amp;ROUNDUP(MONTH(tblOrders[[#This Row],[Order Date]])/3,0)</f>
        <v>Q3</v>
      </c>
      <c r="H810">
        <f>YEAR(tblOrders[[#This Row],[Order Date]])</f>
        <v>2023</v>
      </c>
      <c r="I810" t="s">
        <v>62</v>
      </c>
      <c r="J810" t="s">
        <v>63</v>
      </c>
      <c r="K810" t="s">
        <v>18</v>
      </c>
      <c r="L810" t="s">
        <v>19</v>
      </c>
      <c r="M810">
        <v>117</v>
      </c>
      <c r="N810">
        <v>89</v>
      </c>
    </row>
    <row r="811" spans="1:14" x14ac:dyDescent="0.3">
      <c r="A811">
        <v>52591</v>
      </c>
      <c r="B811" t="s">
        <v>49</v>
      </c>
      <c r="C811" t="s">
        <v>50</v>
      </c>
      <c r="D811" s="1">
        <v>45172</v>
      </c>
      <c r="E811">
        <f>MONTH(tblOrders[[#This Row],[Order Date]])</f>
        <v>9</v>
      </c>
      <c r="F811" t="str">
        <f>TEXT(tblOrders[[#This Row],[Order Date]],"mm-mmm")</f>
        <v>09-Sep</v>
      </c>
      <c r="G811" t="str">
        <f>"Q"&amp;ROUNDUP(MONTH(tblOrders[[#This Row],[Order Date]])/3,0)</f>
        <v>Q3</v>
      </c>
      <c r="H811">
        <f>YEAR(tblOrders[[#This Row],[Order Date]])</f>
        <v>2023</v>
      </c>
      <c r="I811" t="s">
        <v>47</v>
      </c>
      <c r="J811" t="s">
        <v>48</v>
      </c>
      <c r="K811" t="s">
        <v>45</v>
      </c>
      <c r="L811" t="s">
        <v>46</v>
      </c>
      <c r="M811">
        <v>147</v>
      </c>
      <c r="N811">
        <v>109</v>
      </c>
    </row>
    <row r="812" spans="1:14" x14ac:dyDescent="0.3">
      <c r="A812">
        <v>52592</v>
      </c>
      <c r="B812" t="s">
        <v>74</v>
      </c>
      <c r="C812" t="s">
        <v>75</v>
      </c>
      <c r="D812" s="1">
        <v>45172</v>
      </c>
      <c r="E812">
        <f>MONTH(tblOrders[[#This Row],[Order Date]])</f>
        <v>9</v>
      </c>
      <c r="F812" t="str">
        <f>TEXT(tblOrders[[#This Row],[Order Date]],"mm-mmm")</f>
        <v>09-Sep</v>
      </c>
      <c r="G812" t="str">
        <f>"Q"&amp;ROUNDUP(MONTH(tblOrders[[#This Row],[Order Date]])/3,0)</f>
        <v>Q3</v>
      </c>
      <c r="H812">
        <f>YEAR(tblOrders[[#This Row],[Order Date]])</f>
        <v>2023</v>
      </c>
      <c r="I812" t="s">
        <v>62</v>
      </c>
      <c r="J812" t="s">
        <v>63</v>
      </c>
      <c r="K812" t="s">
        <v>51</v>
      </c>
      <c r="L812" t="s">
        <v>19</v>
      </c>
      <c r="M812">
        <v>96</v>
      </c>
      <c r="N812">
        <v>66</v>
      </c>
    </row>
    <row r="813" spans="1:14" x14ac:dyDescent="0.3">
      <c r="A813">
        <v>52593</v>
      </c>
      <c r="B813" t="s">
        <v>52</v>
      </c>
      <c r="C813" t="s">
        <v>53</v>
      </c>
      <c r="D813" s="1">
        <v>45173</v>
      </c>
      <c r="E813">
        <f>MONTH(tblOrders[[#This Row],[Order Date]])</f>
        <v>9</v>
      </c>
      <c r="F813" t="str">
        <f>TEXT(tblOrders[[#This Row],[Order Date]],"mm-mmm")</f>
        <v>09-Sep</v>
      </c>
      <c r="G813" t="str">
        <f>"Q"&amp;ROUNDUP(MONTH(tblOrders[[#This Row],[Order Date]])/3,0)</f>
        <v>Q3</v>
      </c>
      <c r="H813">
        <f>YEAR(tblOrders[[#This Row],[Order Date]])</f>
        <v>2023</v>
      </c>
      <c r="I813" t="s">
        <v>57</v>
      </c>
      <c r="J813" t="s">
        <v>58</v>
      </c>
      <c r="K813" t="s">
        <v>37</v>
      </c>
      <c r="L813" t="s">
        <v>19</v>
      </c>
      <c r="M813">
        <v>126</v>
      </c>
      <c r="N813">
        <v>113</v>
      </c>
    </row>
    <row r="814" spans="1:14" x14ac:dyDescent="0.3">
      <c r="A814">
        <v>52594</v>
      </c>
      <c r="B814" t="s">
        <v>64</v>
      </c>
      <c r="C814" t="s">
        <v>65</v>
      </c>
      <c r="D814" s="1">
        <v>45176</v>
      </c>
      <c r="E814">
        <f>MONTH(tblOrders[[#This Row],[Order Date]])</f>
        <v>9</v>
      </c>
      <c r="F814" t="str">
        <f>TEXT(tblOrders[[#This Row],[Order Date]],"mm-mmm")</f>
        <v>09-Sep</v>
      </c>
      <c r="G814" t="str">
        <f>"Q"&amp;ROUNDUP(MONTH(tblOrders[[#This Row],[Order Date]])/3,0)</f>
        <v>Q3</v>
      </c>
      <c r="H814">
        <f>YEAR(tblOrders[[#This Row],[Order Date]])</f>
        <v>2023</v>
      </c>
      <c r="I814" t="s">
        <v>43</v>
      </c>
      <c r="J814" t="s">
        <v>44</v>
      </c>
      <c r="K814" t="s">
        <v>51</v>
      </c>
      <c r="L814" t="s">
        <v>19</v>
      </c>
      <c r="M814">
        <v>24</v>
      </c>
      <c r="N814">
        <v>22</v>
      </c>
    </row>
    <row r="815" spans="1:14" x14ac:dyDescent="0.3">
      <c r="A815">
        <v>52595</v>
      </c>
      <c r="B815" t="s">
        <v>33</v>
      </c>
      <c r="C815" t="s">
        <v>34</v>
      </c>
      <c r="D815" s="1">
        <v>45176</v>
      </c>
      <c r="E815">
        <f>MONTH(tblOrders[[#This Row],[Order Date]])</f>
        <v>9</v>
      </c>
      <c r="F815" t="str">
        <f>TEXT(tblOrders[[#This Row],[Order Date]],"mm-mmm")</f>
        <v>09-Sep</v>
      </c>
      <c r="G815" t="str">
        <f>"Q"&amp;ROUNDUP(MONTH(tblOrders[[#This Row],[Order Date]])/3,0)</f>
        <v>Q3</v>
      </c>
      <c r="H815">
        <f>YEAR(tblOrders[[#This Row],[Order Date]])</f>
        <v>2023</v>
      </c>
      <c r="I815" t="s">
        <v>35</v>
      </c>
      <c r="J815" t="s">
        <v>36</v>
      </c>
      <c r="K815" t="s">
        <v>18</v>
      </c>
      <c r="L815" t="s">
        <v>19</v>
      </c>
      <c r="M815">
        <v>80</v>
      </c>
      <c r="N815">
        <v>68</v>
      </c>
    </row>
    <row r="816" spans="1:14" x14ac:dyDescent="0.3">
      <c r="A816">
        <v>52596</v>
      </c>
      <c r="B816" t="s">
        <v>20</v>
      </c>
      <c r="C816" t="s">
        <v>21</v>
      </c>
      <c r="D816" s="1">
        <v>45176</v>
      </c>
      <c r="E816">
        <f>MONTH(tblOrders[[#This Row],[Order Date]])</f>
        <v>9</v>
      </c>
      <c r="F816" t="str">
        <f>TEXT(tblOrders[[#This Row],[Order Date]],"mm-mmm")</f>
        <v>09-Sep</v>
      </c>
      <c r="G816" t="str">
        <f>"Q"&amp;ROUNDUP(MONTH(tblOrders[[#This Row],[Order Date]])/3,0)</f>
        <v>Q3</v>
      </c>
      <c r="H816">
        <f>YEAR(tblOrders[[#This Row],[Order Date]])</f>
        <v>2023</v>
      </c>
      <c r="I816" t="s">
        <v>47</v>
      </c>
      <c r="J816" t="s">
        <v>48</v>
      </c>
      <c r="K816" t="s">
        <v>45</v>
      </c>
      <c r="L816" t="s">
        <v>19</v>
      </c>
      <c r="M816">
        <v>21</v>
      </c>
      <c r="N816">
        <v>16</v>
      </c>
    </row>
    <row r="817" spans="1:14" x14ac:dyDescent="0.3">
      <c r="A817">
        <v>52597</v>
      </c>
      <c r="B817" t="s">
        <v>59</v>
      </c>
      <c r="C817" t="s">
        <v>60</v>
      </c>
      <c r="D817" s="1">
        <v>45176</v>
      </c>
      <c r="E817">
        <f>MONTH(tblOrders[[#This Row],[Order Date]])</f>
        <v>9</v>
      </c>
      <c r="F817" t="str">
        <f>TEXT(tblOrders[[#This Row],[Order Date]],"mm-mmm")</f>
        <v>09-Sep</v>
      </c>
      <c r="G817" t="str">
        <f>"Q"&amp;ROUNDUP(MONTH(tblOrders[[#This Row],[Order Date]])/3,0)</f>
        <v>Q3</v>
      </c>
      <c r="H817">
        <f>YEAR(tblOrders[[#This Row],[Order Date]])</f>
        <v>2023</v>
      </c>
      <c r="I817" t="s">
        <v>66</v>
      </c>
      <c r="J817" t="s">
        <v>67</v>
      </c>
      <c r="K817" t="s">
        <v>18</v>
      </c>
      <c r="L817" t="s">
        <v>19</v>
      </c>
      <c r="M817">
        <v>79</v>
      </c>
      <c r="N817">
        <v>65</v>
      </c>
    </row>
    <row r="818" spans="1:14" x14ac:dyDescent="0.3">
      <c r="A818">
        <v>52598</v>
      </c>
      <c r="B818" t="s">
        <v>29</v>
      </c>
      <c r="C818" t="s">
        <v>30</v>
      </c>
      <c r="D818" s="1">
        <v>45177</v>
      </c>
      <c r="E818">
        <f>MONTH(tblOrders[[#This Row],[Order Date]])</f>
        <v>9</v>
      </c>
      <c r="F818" t="str">
        <f>TEXT(tblOrders[[#This Row],[Order Date]],"mm-mmm")</f>
        <v>09-Sep</v>
      </c>
      <c r="G818" t="str">
        <f>"Q"&amp;ROUNDUP(MONTH(tblOrders[[#This Row],[Order Date]])/3,0)</f>
        <v>Q3</v>
      </c>
      <c r="H818">
        <f>YEAR(tblOrders[[#This Row],[Order Date]])</f>
        <v>2023</v>
      </c>
      <c r="I818" t="s">
        <v>62</v>
      </c>
      <c r="J818" t="s">
        <v>63</v>
      </c>
      <c r="K818" t="s">
        <v>45</v>
      </c>
      <c r="L818" t="s">
        <v>46</v>
      </c>
      <c r="M818">
        <v>98</v>
      </c>
      <c r="N818">
        <v>79</v>
      </c>
    </row>
    <row r="819" spans="1:14" x14ac:dyDescent="0.3">
      <c r="A819">
        <v>52599</v>
      </c>
      <c r="B819" t="s">
        <v>33</v>
      </c>
      <c r="C819" t="s">
        <v>34</v>
      </c>
      <c r="D819" s="1">
        <v>45179</v>
      </c>
      <c r="E819">
        <f>MONTH(tblOrders[[#This Row],[Order Date]])</f>
        <v>9</v>
      </c>
      <c r="F819" t="str">
        <f>TEXT(tblOrders[[#This Row],[Order Date]],"mm-mmm")</f>
        <v>09-Sep</v>
      </c>
      <c r="G819" t="str">
        <f>"Q"&amp;ROUNDUP(MONTH(tblOrders[[#This Row],[Order Date]])/3,0)</f>
        <v>Q3</v>
      </c>
      <c r="H819">
        <f>YEAR(tblOrders[[#This Row],[Order Date]])</f>
        <v>2023</v>
      </c>
      <c r="I819" t="s">
        <v>43</v>
      </c>
      <c r="J819" t="s">
        <v>44</v>
      </c>
      <c r="K819" t="s">
        <v>54</v>
      </c>
      <c r="L819" t="s">
        <v>46</v>
      </c>
      <c r="M819">
        <v>43</v>
      </c>
      <c r="N819">
        <v>30</v>
      </c>
    </row>
    <row r="820" spans="1:14" x14ac:dyDescent="0.3">
      <c r="A820">
        <v>52600</v>
      </c>
      <c r="B820" t="s">
        <v>38</v>
      </c>
      <c r="C820" t="s">
        <v>39</v>
      </c>
      <c r="D820" s="1">
        <v>45179</v>
      </c>
      <c r="E820">
        <f>MONTH(tblOrders[[#This Row],[Order Date]])</f>
        <v>9</v>
      </c>
      <c r="F820" t="str">
        <f>TEXT(tblOrders[[#This Row],[Order Date]],"mm-mmm")</f>
        <v>09-Sep</v>
      </c>
      <c r="G820" t="str">
        <f>"Q"&amp;ROUNDUP(MONTH(tblOrders[[#This Row],[Order Date]])/3,0)</f>
        <v>Q3</v>
      </c>
      <c r="H820">
        <f>YEAR(tblOrders[[#This Row],[Order Date]])</f>
        <v>2023</v>
      </c>
      <c r="I820" t="s">
        <v>68</v>
      </c>
      <c r="J820" t="s">
        <v>69</v>
      </c>
      <c r="K820" t="s">
        <v>37</v>
      </c>
      <c r="L820" t="s">
        <v>19</v>
      </c>
      <c r="M820">
        <v>63</v>
      </c>
      <c r="N820">
        <v>63</v>
      </c>
    </row>
    <row r="821" spans="1:14" x14ac:dyDescent="0.3">
      <c r="A821">
        <v>52601</v>
      </c>
      <c r="B821" t="s">
        <v>20</v>
      </c>
      <c r="C821" t="s">
        <v>21</v>
      </c>
      <c r="D821" s="1">
        <v>45179</v>
      </c>
      <c r="E821">
        <f>MONTH(tblOrders[[#This Row],[Order Date]])</f>
        <v>9</v>
      </c>
      <c r="F821" t="str">
        <f>TEXT(tblOrders[[#This Row],[Order Date]],"mm-mmm")</f>
        <v>09-Sep</v>
      </c>
      <c r="G821" t="str">
        <f>"Q"&amp;ROUNDUP(MONTH(tblOrders[[#This Row],[Order Date]])/3,0)</f>
        <v>Q3</v>
      </c>
      <c r="H821">
        <f>YEAR(tblOrders[[#This Row],[Order Date]])</f>
        <v>2023</v>
      </c>
      <c r="I821" t="s">
        <v>66</v>
      </c>
      <c r="J821" t="s">
        <v>67</v>
      </c>
      <c r="K821" t="s">
        <v>45</v>
      </c>
      <c r="L821" t="s">
        <v>19</v>
      </c>
      <c r="M821">
        <v>58</v>
      </c>
      <c r="N821">
        <v>50</v>
      </c>
    </row>
    <row r="822" spans="1:14" x14ac:dyDescent="0.3">
      <c r="A822">
        <v>52602</v>
      </c>
      <c r="B822" t="s">
        <v>24</v>
      </c>
      <c r="C822" t="s">
        <v>25</v>
      </c>
      <c r="D822" s="1">
        <v>45181</v>
      </c>
      <c r="E822">
        <f>MONTH(tblOrders[[#This Row],[Order Date]])</f>
        <v>9</v>
      </c>
      <c r="F822" t="str">
        <f>TEXT(tblOrders[[#This Row],[Order Date]],"mm-mmm")</f>
        <v>09-Sep</v>
      </c>
      <c r="G822" t="str">
        <f>"Q"&amp;ROUNDUP(MONTH(tblOrders[[#This Row],[Order Date]])/3,0)</f>
        <v>Q3</v>
      </c>
      <c r="H822">
        <f>YEAR(tblOrders[[#This Row],[Order Date]])</f>
        <v>2023</v>
      </c>
      <c r="I822" t="s">
        <v>43</v>
      </c>
      <c r="J822" t="s">
        <v>44</v>
      </c>
      <c r="K822" t="s">
        <v>18</v>
      </c>
      <c r="L822" t="s">
        <v>40</v>
      </c>
      <c r="M822">
        <v>23</v>
      </c>
      <c r="N822">
        <v>17</v>
      </c>
    </row>
    <row r="823" spans="1:14" x14ac:dyDescent="0.3">
      <c r="A823">
        <v>52603</v>
      </c>
      <c r="B823" t="s">
        <v>49</v>
      </c>
      <c r="C823" t="s">
        <v>50</v>
      </c>
      <c r="D823" s="1">
        <v>45181</v>
      </c>
      <c r="E823">
        <f>MONTH(tblOrders[[#This Row],[Order Date]])</f>
        <v>9</v>
      </c>
      <c r="F823" t="str">
        <f>TEXT(tblOrders[[#This Row],[Order Date]],"mm-mmm")</f>
        <v>09-Sep</v>
      </c>
      <c r="G823" t="str">
        <f>"Q"&amp;ROUNDUP(MONTH(tblOrders[[#This Row],[Order Date]])/3,0)</f>
        <v>Q3</v>
      </c>
      <c r="H823">
        <f>YEAR(tblOrders[[#This Row],[Order Date]])</f>
        <v>2023</v>
      </c>
      <c r="I823" t="s">
        <v>35</v>
      </c>
      <c r="J823" t="s">
        <v>36</v>
      </c>
      <c r="K823" t="s">
        <v>37</v>
      </c>
      <c r="L823" t="s">
        <v>46</v>
      </c>
      <c r="M823">
        <v>34</v>
      </c>
      <c r="N823">
        <v>27</v>
      </c>
    </row>
    <row r="824" spans="1:14" x14ac:dyDescent="0.3">
      <c r="A824">
        <v>52604</v>
      </c>
      <c r="B824" t="s">
        <v>29</v>
      </c>
      <c r="C824" t="s">
        <v>77</v>
      </c>
      <c r="D824" s="1">
        <v>45182</v>
      </c>
      <c r="E824">
        <f>MONTH(tblOrders[[#This Row],[Order Date]])</f>
        <v>9</v>
      </c>
      <c r="F824" t="str">
        <f>TEXT(tblOrders[[#This Row],[Order Date]],"mm-mmm")</f>
        <v>09-Sep</v>
      </c>
      <c r="G824" t="str">
        <f>"Q"&amp;ROUNDUP(MONTH(tblOrders[[#This Row],[Order Date]])/3,0)</f>
        <v>Q3</v>
      </c>
      <c r="H824">
        <f>YEAR(tblOrders[[#This Row],[Order Date]])</f>
        <v>2023</v>
      </c>
      <c r="I824" t="s">
        <v>22</v>
      </c>
      <c r="J824" t="s">
        <v>23</v>
      </c>
      <c r="K824" t="s">
        <v>28</v>
      </c>
      <c r="L824" t="s">
        <v>40</v>
      </c>
      <c r="M824">
        <v>131</v>
      </c>
      <c r="N824">
        <v>76</v>
      </c>
    </row>
    <row r="825" spans="1:14" x14ac:dyDescent="0.3">
      <c r="A825">
        <v>52605</v>
      </c>
      <c r="B825" t="s">
        <v>29</v>
      </c>
      <c r="C825" t="s">
        <v>30</v>
      </c>
      <c r="D825" s="1">
        <v>45182</v>
      </c>
      <c r="E825">
        <f>MONTH(tblOrders[[#This Row],[Order Date]])</f>
        <v>9</v>
      </c>
      <c r="F825" t="str">
        <f>TEXT(tblOrders[[#This Row],[Order Date]],"mm-mmm")</f>
        <v>09-Sep</v>
      </c>
      <c r="G825" t="str">
        <f>"Q"&amp;ROUNDUP(MONTH(tblOrders[[#This Row],[Order Date]])/3,0)</f>
        <v>Q3</v>
      </c>
      <c r="H825">
        <f>YEAR(tblOrders[[#This Row],[Order Date]])</f>
        <v>2023</v>
      </c>
      <c r="I825" t="s">
        <v>66</v>
      </c>
      <c r="J825" t="s">
        <v>67</v>
      </c>
      <c r="K825" t="s">
        <v>45</v>
      </c>
      <c r="L825" t="s">
        <v>46</v>
      </c>
      <c r="M825">
        <v>109</v>
      </c>
      <c r="N825">
        <v>93</v>
      </c>
    </row>
    <row r="826" spans="1:14" x14ac:dyDescent="0.3">
      <c r="A826">
        <v>52606</v>
      </c>
      <c r="B826" t="s">
        <v>24</v>
      </c>
      <c r="C826" t="s">
        <v>25</v>
      </c>
      <c r="D826" s="1">
        <v>45182</v>
      </c>
      <c r="E826">
        <f>MONTH(tblOrders[[#This Row],[Order Date]])</f>
        <v>9</v>
      </c>
      <c r="F826" t="str">
        <f>TEXT(tblOrders[[#This Row],[Order Date]],"mm-mmm")</f>
        <v>09-Sep</v>
      </c>
      <c r="G826" t="str">
        <f>"Q"&amp;ROUNDUP(MONTH(tblOrders[[#This Row],[Order Date]])/3,0)</f>
        <v>Q3</v>
      </c>
      <c r="H826">
        <f>YEAR(tblOrders[[#This Row],[Order Date]])</f>
        <v>2023</v>
      </c>
      <c r="I826" t="s">
        <v>31</v>
      </c>
      <c r="J826" t="s">
        <v>32</v>
      </c>
      <c r="K826" t="s">
        <v>18</v>
      </c>
      <c r="L826" t="s">
        <v>46</v>
      </c>
      <c r="M826">
        <v>24</v>
      </c>
      <c r="N826">
        <v>24</v>
      </c>
    </row>
    <row r="827" spans="1:14" x14ac:dyDescent="0.3">
      <c r="A827">
        <v>52607</v>
      </c>
      <c r="B827" t="s">
        <v>59</v>
      </c>
      <c r="C827" t="s">
        <v>60</v>
      </c>
      <c r="D827" s="1">
        <v>45183</v>
      </c>
      <c r="E827">
        <f>MONTH(tblOrders[[#This Row],[Order Date]])</f>
        <v>9</v>
      </c>
      <c r="F827" t="str">
        <f>TEXT(tblOrders[[#This Row],[Order Date]],"mm-mmm")</f>
        <v>09-Sep</v>
      </c>
      <c r="G827" t="str">
        <f>"Q"&amp;ROUNDUP(MONTH(tblOrders[[#This Row],[Order Date]])/3,0)</f>
        <v>Q3</v>
      </c>
      <c r="H827">
        <f>YEAR(tblOrders[[#This Row],[Order Date]])</f>
        <v>2023</v>
      </c>
      <c r="I827" t="s">
        <v>26</v>
      </c>
      <c r="J827" t="s">
        <v>27</v>
      </c>
      <c r="K827" t="s">
        <v>45</v>
      </c>
      <c r="L827" t="s">
        <v>46</v>
      </c>
      <c r="M827">
        <v>110</v>
      </c>
      <c r="N827">
        <v>110</v>
      </c>
    </row>
    <row r="828" spans="1:14" x14ac:dyDescent="0.3">
      <c r="A828">
        <v>52608</v>
      </c>
      <c r="B828" t="s">
        <v>49</v>
      </c>
      <c r="C828" t="s">
        <v>61</v>
      </c>
      <c r="D828" s="1">
        <v>45183</v>
      </c>
      <c r="E828">
        <f>MONTH(tblOrders[[#This Row],[Order Date]])</f>
        <v>9</v>
      </c>
      <c r="F828" t="str">
        <f>TEXT(tblOrders[[#This Row],[Order Date]],"mm-mmm")</f>
        <v>09-Sep</v>
      </c>
      <c r="G828" t="str">
        <f>"Q"&amp;ROUNDUP(MONTH(tblOrders[[#This Row],[Order Date]])/3,0)</f>
        <v>Q3</v>
      </c>
      <c r="H828">
        <f>YEAR(tblOrders[[#This Row],[Order Date]])</f>
        <v>2023</v>
      </c>
      <c r="I828" t="s">
        <v>31</v>
      </c>
      <c r="J828" t="s">
        <v>32</v>
      </c>
      <c r="K828" t="s">
        <v>54</v>
      </c>
      <c r="L828" t="s">
        <v>19</v>
      </c>
      <c r="M828">
        <v>68</v>
      </c>
      <c r="N828">
        <v>68</v>
      </c>
    </row>
    <row r="829" spans="1:14" x14ac:dyDescent="0.3">
      <c r="A829">
        <v>52609</v>
      </c>
      <c r="B829" t="s">
        <v>49</v>
      </c>
      <c r="C829" t="s">
        <v>50</v>
      </c>
      <c r="D829" s="1">
        <v>45184</v>
      </c>
      <c r="E829">
        <f>MONTH(tblOrders[[#This Row],[Order Date]])</f>
        <v>9</v>
      </c>
      <c r="F829" t="str">
        <f>TEXT(tblOrders[[#This Row],[Order Date]],"mm-mmm")</f>
        <v>09-Sep</v>
      </c>
      <c r="G829" t="str">
        <f>"Q"&amp;ROUNDUP(MONTH(tblOrders[[#This Row],[Order Date]])/3,0)</f>
        <v>Q3</v>
      </c>
      <c r="H829">
        <f>YEAR(tblOrders[[#This Row],[Order Date]])</f>
        <v>2023</v>
      </c>
      <c r="I829" t="s">
        <v>16</v>
      </c>
      <c r="J829" t="s">
        <v>17</v>
      </c>
      <c r="K829" t="s">
        <v>37</v>
      </c>
      <c r="L829" t="s">
        <v>46</v>
      </c>
      <c r="M829">
        <v>125</v>
      </c>
      <c r="N829">
        <v>125</v>
      </c>
    </row>
    <row r="830" spans="1:14" x14ac:dyDescent="0.3">
      <c r="A830">
        <v>52610</v>
      </c>
      <c r="B830" t="s">
        <v>29</v>
      </c>
      <c r="C830" t="s">
        <v>30</v>
      </c>
      <c r="D830" s="1">
        <v>45184</v>
      </c>
      <c r="E830">
        <f>MONTH(tblOrders[[#This Row],[Order Date]])</f>
        <v>9</v>
      </c>
      <c r="F830" t="str">
        <f>TEXT(tblOrders[[#This Row],[Order Date]],"mm-mmm")</f>
        <v>09-Sep</v>
      </c>
      <c r="G830" t="str">
        <f>"Q"&amp;ROUNDUP(MONTH(tblOrders[[#This Row],[Order Date]])/3,0)</f>
        <v>Q3</v>
      </c>
      <c r="H830">
        <f>YEAR(tblOrders[[#This Row],[Order Date]])</f>
        <v>2023</v>
      </c>
      <c r="I830" t="s">
        <v>26</v>
      </c>
      <c r="J830" t="s">
        <v>27</v>
      </c>
      <c r="K830" t="s">
        <v>18</v>
      </c>
      <c r="L830" t="s">
        <v>19</v>
      </c>
      <c r="M830">
        <v>111</v>
      </c>
      <c r="N830">
        <v>111</v>
      </c>
    </row>
    <row r="831" spans="1:14" x14ac:dyDescent="0.3">
      <c r="A831">
        <v>52611</v>
      </c>
      <c r="B831" t="s">
        <v>38</v>
      </c>
      <c r="C831" t="s">
        <v>39</v>
      </c>
      <c r="D831" s="1">
        <v>45186</v>
      </c>
      <c r="E831">
        <f>MONTH(tblOrders[[#This Row],[Order Date]])</f>
        <v>9</v>
      </c>
      <c r="F831" t="str">
        <f>TEXT(tblOrders[[#This Row],[Order Date]],"mm-mmm")</f>
        <v>09-Sep</v>
      </c>
      <c r="G831" t="str">
        <f>"Q"&amp;ROUNDUP(MONTH(tblOrders[[#This Row],[Order Date]])/3,0)</f>
        <v>Q3</v>
      </c>
      <c r="H831">
        <f>YEAR(tblOrders[[#This Row],[Order Date]])</f>
        <v>2023</v>
      </c>
      <c r="I831" t="s">
        <v>62</v>
      </c>
      <c r="J831" t="s">
        <v>63</v>
      </c>
      <c r="K831" t="s">
        <v>28</v>
      </c>
      <c r="L831" t="s">
        <v>46</v>
      </c>
      <c r="M831">
        <v>218</v>
      </c>
      <c r="N831">
        <v>102</v>
      </c>
    </row>
    <row r="832" spans="1:14" x14ac:dyDescent="0.3">
      <c r="A832">
        <v>52612</v>
      </c>
      <c r="B832" t="s">
        <v>72</v>
      </c>
      <c r="C832" t="s">
        <v>73</v>
      </c>
      <c r="D832" s="1">
        <v>45186</v>
      </c>
      <c r="E832">
        <f>MONTH(tblOrders[[#This Row],[Order Date]])</f>
        <v>9</v>
      </c>
      <c r="F832" t="str">
        <f>TEXT(tblOrders[[#This Row],[Order Date]],"mm-mmm")</f>
        <v>09-Sep</v>
      </c>
      <c r="G832" t="str">
        <f>"Q"&amp;ROUNDUP(MONTH(tblOrders[[#This Row],[Order Date]])/3,0)</f>
        <v>Q3</v>
      </c>
      <c r="H832">
        <f>YEAR(tblOrders[[#This Row],[Order Date]])</f>
        <v>2023</v>
      </c>
      <c r="I832" t="s">
        <v>26</v>
      </c>
      <c r="J832" t="s">
        <v>27</v>
      </c>
      <c r="K832" t="s">
        <v>28</v>
      </c>
      <c r="L832" t="s">
        <v>19</v>
      </c>
      <c r="M832">
        <v>83</v>
      </c>
      <c r="N832">
        <v>49</v>
      </c>
    </row>
    <row r="833" spans="1:14" x14ac:dyDescent="0.3">
      <c r="A833">
        <v>52613</v>
      </c>
      <c r="B833" t="s">
        <v>72</v>
      </c>
      <c r="C833" t="s">
        <v>73</v>
      </c>
      <c r="D833" s="1">
        <v>45188</v>
      </c>
      <c r="E833">
        <f>MONTH(tblOrders[[#This Row],[Order Date]])</f>
        <v>9</v>
      </c>
      <c r="F833" t="str">
        <f>TEXT(tblOrders[[#This Row],[Order Date]],"mm-mmm")</f>
        <v>09-Sep</v>
      </c>
      <c r="G833" t="str">
        <f>"Q"&amp;ROUNDUP(MONTH(tblOrders[[#This Row],[Order Date]])/3,0)</f>
        <v>Q3</v>
      </c>
      <c r="H833">
        <f>YEAR(tblOrders[[#This Row],[Order Date]])</f>
        <v>2023</v>
      </c>
      <c r="I833" t="s">
        <v>43</v>
      </c>
      <c r="J833" t="s">
        <v>44</v>
      </c>
      <c r="K833" t="s">
        <v>51</v>
      </c>
      <c r="L833" t="s">
        <v>19</v>
      </c>
      <c r="M833">
        <v>70</v>
      </c>
      <c r="N833">
        <v>50</v>
      </c>
    </row>
    <row r="834" spans="1:14" x14ac:dyDescent="0.3">
      <c r="A834">
        <v>52614</v>
      </c>
      <c r="B834" t="s">
        <v>52</v>
      </c>
      <c r="C834" t="s">
        <v>53</v>
      </c>
      <c r="D834" s="1">
        <v>45188</v>
      </c>
      <c r="E834">
        <f>MONTH(tblOrders[[#This Row],[Order Date]])</f>
        <v>9</v>
      </c>
      <c r="F834" t="str">
        <f>TEXT(tblOrders[[#This Row],[Order Date]],"mm-mmm")</f>
        <v>09-Sep</v>
      </c>
      <c r="G834" t="str">
        <f>"Q"&amp;ROUNDUP(MONTH(tblOrders[[#This Row],[Order Date]])/3,0)</f>
        <v>Q3</v>
      </c>
      <c r="H834">
        <f>YEAR(tblOrders[[#This Row],[Order Date]])</f>
        <v>2023</v>
      </c>
      <c r="I834" t="s">
        <v>22</v>
      </c>
      <c r="J834" t="s">
        <v>23</v>
      </c>
      <c r="K834" t="s">
        <v>45</v>
      </c>
      <c r="L834" t="s">
        <v>46</v>
      </c>
      <c r="M834">
        <v>103</v>
      </c>
      <c r="N834">
        <v>69</v>
      </c>
    </row>
    <row r="835" spans="1:14" x14ac:dyDescent="0.3">
      <c r="A835">
        <v>52615</v>
      </c>
      <c r="B835" t="s">
        <v>41</v>
      </c>
      <c r="C835" t="s">
        <v>42</v>
      </c>
      <c r="D835" s="1">
        <v>45189</v>
      </c>
      <c r="E835">
        <f>MONTH(tblOrders[[#This Row],[Order Date]])</f>
        <v>9</v>
      </c>
      <c r="F835" t="str">
        <f>TEXT(tblOrders[[#This Row],[Order Date]],"mm-mmm")</f>
        <v>09-Sep</v>
      </c>
      <c r="G835" t="str">
        <f>"Q"&amp;ROUNDUP(MONTH(tblOrders[[#This Row],[Order Date]])/3,0)</f>
        <v>Q3</v>
      </c>
      <c r="H835">
        <f>YEAR(tblOrders[[#This Row],[Order Date]])</f>
        <v>2023</v>
      </c>
      <c r="I835" t="s">
        <v>47</v>
      </c>
      <c r="J835" t="s">
        <v>48</v>
      </c>
      <c r="K835" t="s">
        <v>37</v>
      </c>
      <c r="L835" t="s">
        <v>19</v>
      </c>
      <c r="M835">
        <v>118</v>
      </c>
      <c r="N835">
        <v>84</v>
      </c>
    </row>
    <row r="836" spans="1:14" x14ac:dyDescent="0.3">
      <c r="A836">
        <v>52616</v>
      </c>
      <c r="B836" t="s">
        <v>14</v>
      </c>
      <c r="C836" t="s">
        <v>15</v>
      </c>
      <c r="D836" s="1">
        <v>45189</v>
      </c>
      <c r="E836">
        <f>MONTH(tblOrders[[#This Row],[Order Date]])</f>
        <v>9</v>
      </c>
      <c r="F836" t="str">
        <f>TEXT(tblOrders[[#This Row],[Order Date]],"mm-mmm")</f>
        <v>09-Sep</v>
      </c>
      <c r="G836" t="str">
        <f>"Q"&amp;ROUNDUP(MONTH(tblOrders[[#This Row],[Order Date]])/3,0)</f>
        <v>Q3</v>
      </c>
      <c r="H836">
        <f>YEAR(tblOrders[[#This Row],[Order Date]])</f>
        <v>2023</v>
      </c>
      <c r="I836" t="s">
        <v>31</v>
      </c>
      <c r="J836" t="s">
        <v>32</v>
      </c>
      <c r="K836" t="s">
        <v>28</v>
      </c>
      <c r="L836" t="s">
        <v>19</v>
      </c>
      <c r="M836">
        <v>53</v>
      </c>
      <c r="N836">
        <v>31</v>
      </c>
    </row>
    <row r="837" spans="1:14" x14ac:dyDescent="0.3">
      <c r="A837">
        <v>52617</v>
      </c>
      <c r="B837" t="s">
        <v>70</v>
      </c>
      <c r="C837" t="s">
        <v>71</v>
      </c>
      <c r="D837" s="1">
        <v>45189</v>
      </c>
      <c r="E837">
        <f>MONTH(tblOrders[[#This Row],[Order Date]])</f>
        <v>9</v>
      </c>
      <c r="F837" t="str">
        <f>TEXT(tblOrders[[#This Row],[Order Date]],"mm-mmm")</f>
        <v>09-Sep</v>
      </c>
      <c r="G837" t="str">
        <f>"Q"&amp;ROUNDUP(MONTH(tblOrders[[#This Row],[Order Date]])/3,0)</f>
        <v>Q3</v>
      </c>
      <c r="H837">
        <f>YEAR(tblOrders[[#This Row],[Order Date]])</f>
        <v>2023</v>
      </c>
      <c r="I837" t="s">
        <v>43</v>
      </c>
      <c r="J837" t="s">
        <v>44</v>
      </c>
      <c r="K837" t="s">
        <v>51</v>
      </c>
      <c r="L837" t="s">
        <v>19</v>
      </c>
      <c r="M837">
        <v>79</v>
      </c>
      <c r="N837">
        <v>63</v>
      </c>
    </row>
    <row r="838" spans="1:14" x14ac:dyDescent="0.3">
      <c r="A838">
        <v>52618</v>
      </c>
      <c r="B838" t="s">
        <v>70</v>
      </c>
      <c r="C838" t="s">
        <v>71</v>
      </c>
      <c r="D838" s="1">
        <v>45190</v>
      </c>
      <c r="E838">
        <f>MONTH(tblOrders[[#This Row],[Order Date]])</f>
        <v>9</v>
      </c>
      <c r="F838" t="str">
        <f>TEXT(tblOrders[[#This Row],[Order Date]],"mm-mmm")</f>
        <v>09-Sep</v>
      </c>
      <c r="G838" t="str">
        <f>"Q"&amp;ROUNDUP(MONTH(tblOrders[[#This Row],[Order Date]])/3,0)</f>
        <v>Q3</v>
      </c>
      <c r="H838">
        <f>YEAR(tblOrders[[#This Row],[Order Date]])</f>
        <v>2023</v>
      </c>
      <c r="I838" t="s">
        <v>47</v>
      </c>
      <c r="J838" t="s">
        <v>48</v>
      </c>
      <c r="K838" t="s">
        <v>51</v>
      </c>
      <c r="L838" t="s">
        <v>19</v>
      </c>
      <c r="M838">
        <v>61</v>
      </c>
      <c r="N838">
        <v>56</v>
      </c>
    </row>
    <row r="839" spans="1:14" x14ac:dyDescent="0.3">
      <c r="A839">
        <v>52619</v>
      </c>
      <c r="B839" t="s">
        <v>29</v>
      </c>
      <c r="C839" t="s">
        <v>77</v>
      </c>
      <c r="D839" s="1">
        <v>45190</v>
      </c>
      <c r="E839">
        <f>MONTH(tblOrders[[#This Row],[Order Date]])</f>
        <v>9</v>
      </c>
      <c r="F839" t="str">
        <f>TEXT(tblOrders[[#This Row],[Order Date]],"mm-mmm")</f>
        <v>09-Sep</v>
      </c>
      <c r="G839" t="str">
        <f>"Q"&amp;ROUNDUP(MONTH(tblOrders[[#This Row],[Order Date]])/3,0)</f>
        <v>Q3</v>
      </c>
      <c r="H839">
        <f>YEAR(tblOrders[[#This Row],[Order Date]])</f>
        <v>2023</v>
      </c>
      <c r="I839" t="s">
        <v>26</v>
      </c>
      <c r="J839" t="s">
        <v>27</v>
      </c>
      <c r="K839" t="s">
        <v>28</v>
      </c>
      <c r="L839" t="s">
        <v>19</v>
      </c>
      <c r="M839">
        <v>206</v>
      </c>
      <c r="N839">
        <v>121</v>
      </c>
    </row>
    <row r="840" spans="1:14" x14ac:dyDescent="0.3">
      <c r="A840">
        <v>52620</v>
      </c>
      <c r="B840" t="s">
        <v>33</v>
      </c>
      <c r="C840" t="s">
        <v>34</v>
      </c>
      <c r="D840" s="1">
        <v>45193</v>
      </c>
      <c r="E840">
        <f>MONTH(tblOrders[[#This Row],[Order Date]])</f>
        <v>9</v>
      </c>
      <c r="F840" t="str">
        <f>TEXT(tblOrders[[#This Row],[Order Date]],"mm-mmm")</f>
        <v>09-Sep</v>
      </c>
      <c r="G840" t="str">
        <f>"Q"&amp;ROUNDUP(MONTH(tblOrders[[#This Row],[Order Date]])/3,0)</f>
        <v>Q3</v>
      </c>
      <c r="H840">
        <f>YEAR(tblOrders[[#This Row],[Order Date]])</f>
        <v>2023</v>
      </c>
      <c r="I840" t="s">
        <v>16</v>
      </c>
      <c r="J840" t="s">
        <v>17</v>
      </c>
      <c r="K840" t="s">
        <v>51</v>
      </c>
      <c r="L840" t="s">
        <v>46</v>
      </c>
      <c r="M840">
        <v>24</v>
      </c>
      <c r="N840">
        <v>24</v>
      </c>
    </row>
    <row r="841" spans="1:14" x14ac:dyDescent="0.3">
      <c r="A841">
        <v>52621</v>
      </c>
      <c r="B841" t="s">
        <v>59</v>
      </c>
      <c r="C841" t="s">
        <v>60</v>
      </c>
      <c r="D841" s="1">
        <v>45193</v>
      </c>
      <c r="E841">
        <f>MONTH(tblOrders[[#This Row],[Order Date]])</f>
        <v>9</v>
      </c>
      <c r="F841" t="str">
        <f>TEXT(tblOrders[[#This Row],[Order Date]],"mm-mmm")</f>
        <v>09-Sep</v>
      </c>
      <c r="G841" t="str">
        <f>"Q"&amp;ROUNDUP(MONTH(tblOrders[[#This Row],[Order Date]])/3,0)</f>
        <v>Q3</v>
      </c>
      <c r="H841">
        <f>YEAR(tblOrders[[#This Row],[Order Date]])</f>
        <v>2023</v>
      </c>
      <c r="I841" t="s">
        <v>22</v>
      </c>
      <c r="J841" t="s">
        <v>23</v>
      </c>
      <c r="K841" t="s">
        <v>18</v>
      </c>
      <c r="L841" t="s">
        <v>19</v>
      </c>
      <c r="M841">
        <v>68</v>
      </c>
      <c r="N841">
        <v>46</v>
      </c>
    </row>
    <row r="842" spans="1:14" x14ac:dyDescent="0.3">
      <c r="A842">
        <v>52622</v>
      </c>
      <c r="B842" t="s">
        <v>55</v>
      </c>
      <c r="C842" t="s">
        <v>56</v>
      </c>
      <c r="D842" s="1">
        <v>45193</v>
      </c>
      <c r="E842">
        <f>MONTH(tblOrders[[#This Row],[Order Date]])</f>
        <v>9</v>
      </c>
      <c r="F842" t="str">
        <f>TEXT(tblOrders[[#This Row],[Order Date]],"mm-mmm")</f>
        <v>09-Sep</v>
      </c>
      <c r="G842" t="str">
        <f>"Q"&amp;ROUNDUP(MONTH(tblOrders[[#This Row],[Order Date]])/3,0)</f>
        <v>Q3</v>
      </c>
      <c r="H842">
        <f>YEAR(tblOrders[[#This Row],[Order Date]])</f>
        <v>2023</v>
      </c>
      <c r="I842" t="s">
        <v>16</v>
      </c>
      <c r="J842" t="s">
        <v>17</v>
      </c>
      <c r="K842" t="s">
        <v>54</v>
      </c>
      <c r="L842" t="s">
        <v>19</v>
      </c>
      <c r="M842">
        <v>76</v>
      </c>
      <c r="N842">
        <v>76</v>
      </c>
    </row>
    <row r="843" spans="1:14" x14ac:dyDescent="0.3">
      <c r="A843">
        <v>52623</v>
      </c>
      <c r="B843" t="s">
        <v>70</v>
      </c>
      <c r="C843" t="s">
        <v>76</v>
      </c>
      <c r="D843" s="1">
        <v>45195</v>
      </c>
      <c r="E843">
        <f>MONTH(tblOrders[[#This Row],[Order Date]])</f>
        <v>9</v>
      </c>
      <c r="F843" t="str">
        <f>TEXT(tblOrders[[#This Row],[Order Date]],"mm-mmm")</f>
        <v>09-Sep</v>
      </c>
      <c r="G843" t="str">
        <f>"Q"&amp;ROUNDUP(MONTH(tblOrders[[#This Row],[Order Date]])/3,0)</f>
        <v>Q3</v>
      </c>
      <c r="H843">
        <f>YEAR(tblOrders[[#This Row],[Order Date]])</f>
        <v>2023</v>
      </c>
      <c r="I843" t="s">
        <v>66</v>
      </c>
      <c r="J843" t="s">
        <v>67</v>
      </c>
      <c r="K843" t="s">
        <v>45</v>
      </c>
      <c r="L843" t="s">
        <v>19</v>
      </c>
      <c r="M843">
        <v>95</v>
      </c>
      <c r="N843">
        <v>93</v>
      </c>
    </row>
    <row r="844" spans="1:14" x14ac:dyDescent="0.3">
      <c r="A844">
        <v>52624</v>
      </c>
      <c r="B844" t="s">
        <v>64</v>
      </c>
      <c r="C844" t="s">
        <v>65</v>
      </c>
      <c r="D844" s="1">
        <v>45195</v>
      </c>
      <c r="E844">
        <f>MONTH(tblOrders[[#This Row],[Order Date]])</f>
        <v>9</v>
      </c>
      <c r="F844" t="str">
        <f>TEXT(tblOrders[[#This Row],[Order Date]],"mm-mmm")</f>
        <v>09-Sep</v>
      </c>
      <c r="G844" t="str">
        <f>"Q"&amp;ROUNDUP(MONTH(tblOrders[[#This Row],[Order Date]])/3,0)</f>
        <v>Q3</v>
      </c>
      <c r="H844">
        <f>YEAR(tblOrders[[#This Row],[Order Date]])</f>
        <v>2023</v>
      </c>
      <c r="I844" t="s">
        <v>16</v>
      </c>
      <c r="J844" t="s">
        <v>17</v>
      </c>
      <c r="K844" t="s">
        <v>54</v>
      </c>
      <c r="L844" t="s">
        <v>46</v>
      </c>
      <c r="M844">
        <v>110</v>
      </c>
      <c r="N844">
        <v>110</v>
      </c>
    </row>
    <row r="845" spans="1:14" x14ac:dyDescent="0.3">
      <c r="A845">
        <v>52625</v>
      </c>
      <c r="B845" t="s">
        <v>55</v>
      </c>
      <c r="C845" t="s">
        <v>56</v>
      </c>
      <c r="D845" s="1">
        <v>45196</v>
      </c>
      <c r="E845">
        <f>MONTH(tblOrders[[#This Row],[Order Date]])</f>
        <v>9</v>
      </c>
      <c r="F845" t="str">
        <f>TEXT(tblOrders[[#This Row],[Order Date]],"mm-mmm")</f>
        <v>09-Sep</v>
      </c>
      <c r="G845" t="str">
        <f>"Q"&amp;ROUNDUP(MONTH(tblOrders[[#This Row],[Order Date]])/3,0)</f>
        <v>Q3</v>
      </c>
      <c r="H845">
        <f>YEAR(tblOrders[[#This Row],[Order Date]])</f>
        <v>2023</v>
      </c>
      <c r="I845" t="s">
        <v>47</v>
      </c>
      <c r="J845" t="s">
        <v>48</v>
      </c>
      <c r="K845" t="s">
        <v>37</v>
      </c>
      <c r="L845" t="s">
        <v>46</v>
      </c>
      <c r="M845">
        <v>123</v>
      </c>
      <c r="N845">
        <v>106</v>
      </c>
    </row>
    <row r="846" spans="1:14" x14ac:dyDescent="0.3">
      <c r="A846">
        <v>52626</v>
      </c>
      <c r="B846" t="s">
        <v>70</v>
      </c>
      <c r="C846" t="s">
        <v>71</v>
      </c>
      <c r="D846" s="1">
        <v>45197</v>
      </c>
      <c r="E846">
        <f>MONTH(tblOrders[[#This Row],[Order Date]])</f>
        <v>9</v>
      </c>
      <c r="F846" t="str">
        <f>TEXT(tblOrders[[#This Row],[Order Date]],"mm-mmm")</f>
        <v>09-Sep</v>
      </c>
      <c r="G846" t="str">
        <f>"Q"&amp;ROUNDUP(MONTH(tblOrders[[#This Row],[Order Date]])/3,0)</f>
        <v>Q3</v>
      </c>
      <c r="H846">
        <f>YEAR(tblOrders[[#This Row],[Order Date]])</f>
        <v>2023</v>
      </c>
      <c r="I846" t="s">
        <v>47</v>
      </c>
      <c r="J846" t="s">
        <v>48</v>
      </c>
      <c r="K846" t="s">
        <v>51</v>
      </c>
      <c r="L846" t="s">
        <v>19</v>
      </c>
      <c r="M846">
        <v>40</v>
      </c>
      <c r="N846">
        <v>37</v>
      </c>
    </row>
    <row r="847" spans="1:14" x14ac:dyDescent="0.3">
      <c r="A847">
        <v>52627</v>
      </c>
      <c r="B847" t="s">
        <v>24</v>
      </c>
      <c r="C847" t="s">
        <v>25</v>
      </c>
      <c r="D847" s="1">
        <v>45197</v>
      </c>
      <c r="E847">
        <f>MONTH(tblOrders[[#This Row],[Order Date]])</f>
        <v>9</v>
      </c>
      <c r="F847" t="str">
        <f>TEXT(tblOrders[[#This Row],[Order Date]],"mm-mmm")</f>
        <v>09-Sep</v>
      </c>
      <c r="G847" t="str">
        <f>"Q"&amp;ROUNDUP(MONTH(tblOrders[[#This Row],[Order Date]])/3,0)</f>
        <v>Q3</v>
      </c>
      <c r="H847">
        <f>YEAR(tblOrders[[#This Row],[Order Date]])</f>
        <v>2023</v>
      </c>
      <c r="I847" t="s">
        <v>47</v>
      </c>
      <c r="J847" t="s">
        <v>48</v>
      </c>
      <c r="K847" t="s">
        <v>45</v>
      </c>
      <c r="L847" t="s">
        <v>19</v>
      </c>
      <c r="M847">
        <v>46</v>
      </c>
      <c r="N847">
        <v>41</v>
      </c>
    </row>
    <row r="848" spans="1:14" x14ac:dyDescent="0.3">
      <c r="A848">
        <v>52628</v>
      </c>
      <c r="B848" t="s">
        <v>24</v>
      </c>
      <c r="C848" t="s">
        <v>25</v>
      </c>
      <c r="D848" s="1">
        <v>45197</v>
      </c>
      <c r="E848">
        <f>MONTH(tblOrders[[#This Row],[Order Date]])</f>
        <v>9</v>
      </c>
      <c r="F848" t="str">
        <f>TEXT(tblOrders[[#This Row],[Order Date]],"mm-mmm")</f>
        <v>09-Sep</v>
      </c>
      <c r="G848" t="str">
        <f>"Q"&amp;ROUNDUP(MONTH(tblOrders[[#This Row],[Order Date]])/3,0)</f>
        <v>Q3</v>
      </c>
      <c r="H848">
        <f>YEAR(tblOrders[[#This Row],[Order Date]])</f>
        <v>2023</v>
      </c>
      <c r="I848" t="s">
        <v>43</v>
      </c>
      <c r="J848" t="s">
        <v>44</v>
      </c>
      <c r="K848" t="s">
        <v>28</v>
      </c>
      <c r="L848" t="s">
        <v>40</v>
      </c>
      <c r="M848">
        <v>39</v>
      </c>
      <c r="N848">
        <v>19</v>
      </c>
    </row>
    <row r="849" spans="1:14" x14ac:dyDescent="0.3">
      <c r="A849">
        <v>52629</v>
      </c>
      <c r="B849" t="s">
        <v>49</v>
      </c>
      <c r="C849" t="s">
        <v>50</v>
      </c>
      <c r="D849" s="1">
        <v>45198</v>
      </c>
      <c r="E849">
        <f>MONTH(tblOrders[[#This Row],[Order Date]])</f>
        <v>9</v>
      </c>
      <c r="F849" t="str">
        <f>TEXT(tblOrders[[#This Row],[Order Date]],"mm-mmm")</f>
        <v>09-Sep</v>
      </c>
      <c r="G849" t="str">
        <f>"Q"&amp;ROUNDUP(MONTH(tblOrders[[#This Row],[Order Date]])/3,0)</f>
        <v>Q3</v>
      </c>
      <c r="H849">
        <f>YEAR(tblOrders[[#This Row],[Order Date]])</f>
        <v>2023</v>
      </c>
      <c r="I849" t="s">
        <v>43</v>
      </c>
      <c r="J849" t="s">
        <v>44</v>
      </c>
      <c r="K849" t="s">
        <v>28</v>
      </c>
      <c r="L849" t="s">
        <v>46</v>
      </c>
      <c r="M849">
        <v>192</v>
      </c>
      <c r="N849">
        <v>98</v>
      </c>
    </row>
    <row r="850" spans="1:14" x14ac:dyDescent="0.3">
      <c r="A850">
        <v>52630</v>
      </c>
      <c r="B850" t="s">
        <v>20</v>
      </c>
      <c r="C850" t="s">
        <v>21</v>
      </c>
      <c r="D850" s="1">
        <v>45198</v>
      </c>
      <c r="E850">
        <f>MONTH(tblOrders[[#This Row],[Order Date]])</f>
        <v>9</v>
      </c>
      <c r="F850" t="str">
        <f>TEXT(tblOrders[[#This Row],[Order Date]],"mm-mmm")</f>
        <v>09-Sep</v>
      </c>
      <c r="G850" t="str">
        <f>"Q"&amp;ROUNDUP(MONTH(tblOrders[[#This Row],[Order Date]])/3,0)</f>
        <v>Q3</v>
      </c>
      <c r="H850">
        <f>YEAR(tblOrders[[#This Row],[Order Date]])</f>
        <v>2023</v>
      </c>
      <c r="I850" t="s">
        <v>35</v>
      </c>
      <c r="J850" t="s">
        <v>36</v>
      </c>
      <c r="K850" t="s">
        <v>45</v>
      </c>
      <c r="L850" t="s">
        <v>19</v>
      </c>
      <c r="M850">
        <v>71</v>
      </c>
      <c r="N850">
        <v>60</v>
      </c>
    </row>
    <row r="851" spans="1:14" x14ac:dyDescent="0.3">
      <c r="A851">
        <v>52631</v>
      </c>
      <c r="B851" t="s">
        <v>59</v>
      </c>
      <c r="C851" t="s">
        <v>60</v>
      </c>
      <c r="D851" s="1">
        <v>45199</v>
      </c>
      <c r="E851">
        <f>MONTH(tblOrders[[#This Row],[Order Date]])</f>
        <v>9</v>
      </c>
      <c r="F851" t="str">
        <f>TEXT(tblOrders[[#This Row],[Order Date]],"mm-mmm")</f>
        <v>09-Sep</v>
      </c>
      <c r="G851" t="str">
        <f>"Q"&amp;ROUNDUP(MONTH(tblOrders[[#This Row],[Order Date]])/3,0)</f>
        <v>Q3</v>
      </c>
      <c r="H851">
        <f>YEAR(tblOrders[[#This Row],[Order Date]])</f>
        <v>2023</v>
      </c>
      <c r="I851" t="s">
        <v>22</v>
      </c>
      <c r="J851" t="s">
        <v>23</v>
      </c>
      <c r="K851" t="s">
        <v>54</v>
      </c>
      <c r="L851" t="s">
        <v>19</v>
      </c>
      <c r="M851">
        <v>33</v>
      </c>
      <c r="N851">
        <v>21</v>
      </c>
    </row>
    <row r="852" spans="1:14" x14ac:dyDescent="0.3">
      <c r="A852">
        <v>52632</v>
      </c>
      <c r="B852" t="s">
        <v>52</v>
      </c>
      <c r="C852" t="s">
        <v>53</v>
      </c>
      <c r="D852" s="1">
        <v>45200</v>
      </c>
      <c r="E852">
        <f>MONTH(tblOrders[[#This Row],[Order Date]])</f>
        <v>10</v>
      </c>
      <c r="F852" t="str">
        <f>TEXT(tblOrders[[#This Row],[Order Date]],"mm-mmm")</f>
        <v>10-Oct</v>
      </c>
      <c r="G852" t="str">
        <f>"Q"&amp;ROUNDUP(MONTH(tblOrders[[#This Row],[Order Date]])/3,0)</f>
        <v>Q4</v>
      </c>
      <c r="H852">
        <f>YEAR(tblOrders[[#This Row],[Order Date]])</f>
        <v>2023</v>
      </c>
      <c r="I852" t="s">
        <v>26</v>
      </c>
      <c r="J852" t="s">
        <v>27</v>
      </c>
      <c r="K852" t="s">
        <v>37</v>
      </c>
      <c r="L852" t="s">
        <v>19</v>
      </c>
      <c r="M852">
        <v>102</v>
      </c>
      <c r="N852">
        <v>102</v>
      </c>
    </row>
    <row r="853" spans="1:14" x14ac:dyDescent="0.3">
      <c r="A853">
        <v>52633</v>
      </c>
      <c r="B853" t="s">
        <v>59</v>
      </c>
      <c r="C853" t="s">
        <v>60</v>
      </c>
      <c r="D853" s="1">
        <v>45200</v>
      </c>
      <c r="E853">
        <f>MONTH(tblOrders[[#This Row],[Order Date]])</f>
        <v>10</v>
      </c>
      <c r="F853" t="str">
        <f>TEXT(tblOrders[[#This Row],[Order Date]],"mm-mmm")</f>
        <v>10-Oct</v>
      </c>
      <c r="G853" t="str">
        <f>"Q"&amp;ROUNDUP(MONTH(tblOrders[[#This Row],[Order Date]])/3,0)</f>
        <v>Q4</v>
      </c>
      <c r="H853">
        <f>YEAR(tblOrders[[#This Row],[Order Date]])</f>
        <v>2023</v>
      </c>
      <c r="I853" t="s">
        <v>26</v>
      </c>
      <c r="J853" t="s">
        <v>27</v>
      </c>
      <c r="K853" t="s">
        <v>45</v>
      </c>
      <c r="L853" t="s">
        <v>19</v>
      </c>
      <c r="M853">
        <v>92</v>
      </c>
      <c r="N853">
        <v>92</v>
      </c>
    </row>
    <row r="854" spans="1:14" x14ac:dyDescent="0.3">
      <c r="A854">
        <v>52634</v>
      </c>
      <c r="B854" t="s">
        <v>20</v>
      </c>
      <c r="C854" t="s">
        <v>21</v>
      </c>
      <c r="D854" s="1">
        <v>45200</v>
      </c>
      <c r="E854">
        <f>MONTH(tblOrders[[#This Row],[Order Date]])</f>
        <v>10</v>
      </c>
      <c r="F854" t="str">
        <f>TEXT(tblOrders[[#This Row],[Order Date]],"mm-mmm")</f>
        <v>10-Oct</v>
      </c>
      <c r="G854" t="str">
        <f>"Q"&amp;ROUNDUP(MONTH(tblOrders[[#This Row],[Order Date]])/3,0)</f>
        <v>Q4</v>
      </c>
      <c r="H854">
        <f>YEAR(tblOrders[[#This Row],[Order Date]])</f>
        <v>2023</v>
      </c>
      <c r="I854" t="s">
        <v>57</v>
      </c>
      <c r="J854" t="s">
        <v>58</v>
      </c>
      <c r="K854" t="s">
        <v>28</v>
      </c>
      <c r="L854" t="s">
        <v>19</v>
      </c>
      <c r="M854">
        <v>168</v>
      </c>
      <c r="N854">
        <v>89</v>
      </c>
    </row>
    <row r="855" spans="1:14" x14ac:dyDescent="0.3">
      <c r="A855">
        <v>52635</v>
      </c>
      <c r="B855" t="s">
        <v>72</v>
      </c>
      <c r="C855" t="s">
        <v>73</v>
      </c>
      <c r="D855" s="1">
        <v>45201</v>
      </c>
      <c r="E855">
        <f>MONTH(tblOrders[[#This Row],[Order Date]])</f>
        <v>10</v>
      </c>
      <c r="F855" t="str">
        <f>TEXT(tblOrders[[#This Row],[Order Date]],"mm-mmm")</f>
        <v>10-Oct</v>
      </c>
      <c r="G855" t="str">
        <f>"Q"&amp;ROUNDUP(MONTH(tblOrders[[#This Row],[Order Date]])/3,0)</f>
        <v>Q4</v>
      </c>
      <c r="H855">
        <f>YEAR(tblOrders[[#This Row],[Order Date]])</f>
        <v>2023</v>
      </c>
      <c r="I855" t="s">
        <v>22</v>
      </c>
      <c r="J855" t="s">
        <v>23</v>
      </c>
      <c r="K855" t="s">
        <v>18</v>
      </c>
      <c r="L855" t="s">
        <v>19</v>
      </c>
      <c r="M855">
        <v>116</v>
      </c>
      <c r="N855">
        <v>92</v>
      </c>
    </row>
    <row r="856" spans="1:14" x14ac:dyDescent="0.3">
      <c r="A856">
        <v>52636</v>
      </c>
      <c r="B856" t="s">
        <v>33</v>
      </c>
      <c r="C856" t="s">
        <v>34</v>
      </c>
      <c r="D856" s="1">
        <v>45203</v>
      </c>
      <c r="E856">
        <f>MONTH(tblOrders[[#This Row],[Order Date]])</f>
        <v>10</v>
      </c>
      <c r="F856" t="str">
        <f>TEXT(tblOrders[[#This Row],[Order Date]],"mm-mmm")</f>
        <v>10-Oct</v>
      </c>
      <c r="G856" t="str">
        <f>"Q"&amp;ROUNDUP(MONTH(tblOrders[[#This Row],[Order Date]])/3,0)</f>
        <v>Q4</v>
      </c>
      <c r="H856">
        <f>YEAR(tblOrders[[#This Row],[Order Date]])</f>
        <v>2023</v>
      </c>
      <c r="I856" t="s">
        <v>31</v>
      </c>
      <c r="J856" t="s">
        <v>32</v>
      </c>
      <c r="K856" t="s">
        <v>28</v>
      </c>
      <c r="L856" t="s">
        <v>46</v>
      </c>
      <c r="M856">
        <v>194</v>
      </c>
      <c r="N856">
        <v>114</v>
      </c>
    </row>
    <row r="857" spans="1:14" x14ac:dyDescent="0.3">
      <c r="A857">
        <v>52637</v>
      </c>
      <c r="B857" t="s">
        <v>72</v>
      </c>
      <c r="C857" t="s">
        <v>73</v>
      </c>
      <c r="D857" s="1">
        <v>45204</v>
      </c>
      <c r="E857">
        <f>MONTH(tblOrders[[#This Row],[Order Date]])</f>
        <v>10</v>
      </c>
      <c r="F857" t="str">
        <f>TEXT(tblOrders[[#This Row],[Order Date]],"mm-mmm")</f>
        <v>10-Oct</v>
      </c>
      <c r="G857" t="str">
        <f>"Q"&amp;ROUNDUP(MONTH(tblOrders[[#This Row],[Order Date]])/3,0)</f>
        <v>Q4</v>
      </c>
      <c r="H857">
        <f>YEAR(tblOrders[[#This Row],[Order Date]])</f>
        <v>2023</v>
      </c>
      <c r="I857" t="s">
        <v>43</v>
      </c>
      <c r="J857" t="s">
        <v>44</v>
      </c>
      <c r="K857" t="s">
        <v>18</v>
      </c>
      <c r="L857" t="s">
        <v>19</v>
      </c>
      <c r="M857">
        <v>134</v>
      </c>
      <c r="N857">
        <v>105</v>
      </c>
    </row>
    <row r="858" spans="1:14" x14ac:dyDescent="0.3">
      <c r="A858">
        <v>52638</v>
      </c>
      <c r="B858" t="s">
        <v>52</v>
      </c>
      <c r="C858" t="s">
        <v>53</v>
      </c>
      <c r="D858" s="1">
        <v>45204</v>
      </c>
      <c r="E858">
        <f>MONTH(tblOrders[[#This Row],[Order Date]])</f>
        <v>10</v>
      </c>
      <c r="F858" t="str">
        <f>TEXT(tblOrders[[#This Row],[Order Date]],"mm-mmm")</f>
        <v>10-Oct</v>
      </c>
      <c r="G858" t="str">
        <f>"Q"&amp;ROUNDUP(MONTH(tblOrders[[#This Row],[Order Date]])/3,0)</f>
        <v>Q4</v>
      </c>
      <c r="H858">
        <f>YEAR(tblOrders[[#This Row],[Order Date]])</f>
        <v>2023</v>
      </c>
      <c r="I858" t="s">
        <v>62</v>
      </c>
      <c r="J858" t="s">
        <v>63</v>
      </c>
      <c r="K858" t="s">
        <v>28</v>
      </c>
      <c r="L858" t="s">
        <v>19</v>
      </c>
      <c r="M858">
        <v>145</v>
      </c>
      <c r="N858">
        <v>82</v>
      </c>
    </row>
    <row r="859" spans="1:14" x14ac:dyDescent="0.3">
      <c r="A859">
        <v>52639</v>
      </c>
      <c r="B859" t="s">
        <v>49</v>
      </c>
      <c r="C859" t="s">
        <v>61</v>
      </c>
      <c r="D859" s="1">
        <v>45204</v>
      </c>
      <c r="E859">
        <f>MONTH(tblOrders[[#This Row],[Order Date]])</f>
        <v>10</v>
      </c>
      <c r="F859" t="str">
        <f>TEXT(tblOrders[[#This Row],[Order Date]],"mm-mmm")</f>
        <v>10-Oct</v>
      </c>
      <c r="G859" t="str">
        <f>"Q"&amp;ROUNDUP(MONTH(tblOrders[[#This Row],[Order Date]])/3,0)</f>
        <v>Q4</v>
      </c>
      <c r="H859">
        <f>YEAR(tblOrders[[#This Row],[Order Date]])</f>
        <v>2023</v>
      </c>
      <c r="I859" t="s">
        <v>31</v>
      </c>
      <c r="J859" t="s">
        <v>32</v>
      </c>
      <c r="K859" t="s">
        <v>37</v>
      </c>
      <c r="L859" t="s">
        <v>19</v>
      </c>
      <c r="M859">
        <v>38</v>
      </c>
      <c r="N859">
        <v>38</v>
      </c>
    </row>
    <row r="860" spans="1:14" x14ac:dyDescent="0.3">
      <c r="A860">
        <v>52640</v>
      </c>
      <c r="B860" t="s">
        <v>20</v>
      </c>
      <c r="C860" t="s">
        <v>21</v>
      </c>
      <c r="D860" s="1">
        <v>45205</v>
      </c>
      <c r="E860">
        <f>MONTH(tblOrders[[#This Row],[Order Date]])</f>
        <v>10</v>
      </c>
      <c r="F860" t="str">
        <f>TEXT(tblOrders[[#This Row],[Order Date]],"mm-mmm")</f>
        <v>10-Oct</v>
      </c>
      <c r="G860" t="str">
        <f>"Q"&amp;ROUNDUP(MONTH(tblOrders[[#This Row],[Order Date]])/3,0)</f>
        <v>Q4</v>
      </c>
      <c r="H860">
        <f>YEAR(tblOrders[[#This Row],[Order Date]])</f>
        <v>2023</v>
      </c>
      <c r="I860" t="s">
        <v>43</v>
      </c>
      <c r="J860" t="s">
        <v>44</v>
      </c>
      <c r="K860" t="s">
        <v>18</v>
      </c>
      <c r="L860" t="s">
        <v>19</v>
      </c>
      <c r="M860">
        <v>119</v>
      </c>
      <c r="N860">
        <v>92</v>
      </c>
    </row>
    <row r="861" spans="1:14" x14ac:dyDescent="0.3">
      <c r="A861">
        <v>52641</v>
      </c>
      <c r="B861" t="s">
        <v>20</v>
      </c>
      <c r="C861" t="s">
        <v>21</v>
      </c>
      <c r="D861" s="1">
        <v>45205</v>
      </c>
      <c r="E861">
        <f>MONTH(tblOrders[[#This Row],[Order Date]])</f>
        <v>10</v>
      </c>
      <c r="F861" t="str">
        <f>TEXT(tblOrders[[#This Row],[Order Date]],"mm-mmm")</f>
        <v>10-Oct</v>
      </c>
      <c r="G861" t="str">
        <f>"Q"&amp;ROUNDUP(MONTH(tblOrders[[#This Row],[Order Date]])/3,0)</f>
        <v>Q4</v>
      </c>
      <c r="H861">
        <f>YEAR(tblOrders[[#This Row],[Order Date]])</f>
        <v>2023</v>
      </c>
      <c r="I861" t="s">
        <v>26</v>
      </c>
      <c r="J861" t="s">
        <v>27</v>
      </c>
      <c r="K861" t="s">
        <v>45</v>
      </c>
      <c r="L861" t="s">
        <v>19</v>
      </c>
      <c r="M861">
        <v>41</v>
      </c>
      <c r="N861">
        <v>41</v>
      </c>
    </row>
    <row r="862" spans="1:14" x14ac:dyDescent="0.3">
      <c r="A862">
        <v>52642</v>
      </c>
      <c r="B862" t="s">
        <v>33</v>
      </c>
      <c r="C862" t="s">
        <v>34</v>
      </c>
      <c r="D862" s="1">
        <v>45206</v>
      </c>
      <c r="E862">
        <f>MONTH(tblOrders[[#This Row],[Order Date]])</f>
        <v>10</v>
      </c>
      <c r="F862" t="str">
        <f>TEXT(tblOrders[[#This Row],[Order Date]],"mm-mmm")</f>
        <v>10-Oct</v>
      </c>
      <c r="G862" t="str">
        <f>"Q"&amp;ROUNDUP(MONTH(tblOrders[[#This Row],[Order Date]])/3,0)</f>
        <v>Q4</v>
      </c>
      <c r="H862">
        <f>YEAR(tblOrders[[#This Row],[Order Date]])</f>
        <v>2023</v>
      </c>
      <c r="I862" t="s">
        <v>68</v>
      </c>
      <c r="J862" t="s">
        <v>69</v>
      </c>
      <c r="K862" t="s">
        <v>54</v>
      </c>
      <c r="L862" t="s">
        <v>19</v>
      </c>
      <c r="M862">
        <v>98</v>
      </c>
      <c r="N862">
        <v>98</v>
      </c>
    </row>
    <row r="863" spans="1:14" x14ac:dyDescent="0.3">
      <c r="A863">
        <v>52643</v>
      </c>
      <c r="B863" t="s">
        <v>74</v>
      </c>
      <c r="C863" t="s">
        <v>75</v>
      </c>
      <c r="D863" s="1">
        <v>45207</v>
      </c>
      <c r="E863">
        <f>MONTH(tblOrders[[#This Row],[Order Date]])</f>
        <v>10</v>
      </c>
      <c r="F863" t="str">
        <f>TEXT(tblOrders[[#This Row],[Order Date]],"mm-mmm")</f>
        <v>10-Oct</v>
      </c>
      <c r="G863" t="str">
        <f>"Q"&amp;ROUNDUP(MONTH(tblOrders[[#This Row],[Order Date]])/3,0)</f>
        <v>Q4</v>
      </c>
      <c r="H863">
        <f>YEAR(tblOrders[[#This Row],[Order Date]])</f>
        <v>2023</v>
      </c>
      <c r="I863" t="s">
        <v>31</v>
      </c>
      <c r="J863" t="s">
        <v>32</v>
      </c>
      <c r="K863" t="s">
        <v>18</v>
      </c>
      <c r="L863" t="s">
        <v>19</v>
      </c>
      <c r="M863">
        <v>90</v>
      </c>
      <c r="N863">
        <v>90</v>
      </c>
    </row>
    <row r="864" spans="1:14" x14ac:dyDescent="0.3">
      <c r="A864">
        <v>52644</v>
      </c>
      <c r="B864" t="s">
        <v>20</v>
      </c>
      <c r="C864" t="s">
        <v>21</v>
      </c>
      <c r="D864" s="1">
        <v>45208</v>
      </c>
      <c r="E864">
        <f>MONTH(tblOrders[[#This Row],[Order Date]])</f>
        <v>10</v>
      </c>
      <c r="F864" t="str">
        <f>TEXT(tblOrders[[#This Row],[Order Date]],"mm-mmm")</f>
        <v>10-Oct</v>
      </c>
      <c r="G864" t="str">
        <f>"Q"&amp;ROUNDUP(MONTH(tblOrders[[#This Row],[Order Date]])/3,0)</f>
        <v>Q4</v>
      </c>
      <c r="H864">
        <f>YEAR(tblOrders[[#This Row],[Order Date]])</f>
        <v>2023</v>
      </c>
      <c r="I864" t="s">
        <v>68</v>
      </c>
      <c r="J864" t="s">
        <v>69</v>
      </c>
      <c r="K864" t="s">
        <v>37</v>
      </c>
      <c r="L864" t="s">
        <v>46</v>
      </c>
      <c r="M864">
        <v>105</v>
      </c>
      <c r="N864">
        <v>105</v>
      </c>
    </row>
    <row r="865" spans="1:14" x14ac:dyDescent="0.3">
      <c r="A865">
        <v>52645</v>
      </c>
      <c r="B865" t="s">
        <v>20</v>
      </c>
      <c r="C865" t="s">
        <v>21</v>
      </c>
      <c r="D865" s="1">
        <v>45209</v>
      </c>
      <c r="E865">
        <f>MONTH(tblOrders[[#This Row],[Order Date]])</f>
        <v>10</v>
      </c>
      <c r="F865" t="str">
        <f>TEXT(tblOrders[[#This Row],[Order Date]],"mm-mmm")</f>
        <v>10-Oct</v>
      </c>
      <c r="G865" t="str">
        <f>"Q"&amp;ROUNDUP(MONTH(tblOrders[[#This Row],[Order Date]])/3,0)</f>
        <v>Q4</v>
      </c>
      <c r="H865">
        <f>YEAR(tblOrders[[#This Row],[Order Date]])</f>
        <v>2023</v>
      </c>
      <c r="I865" t="s">
        <v>16</v>
      </c>
      <c r="J865" t="s">
        <v>17</v>
      </c>
      <c r="K865" t="s">
        <v>28</v>
      </c>
      <c r="L865" t="s">
        <v>40</v>
      </c>
      <c r="M865">
        <v>41</v>
      </c>
      <c r="N865">
        <v>24</v>
      </c>
    </row>
    <row r="866" spans="1:14" x14ac:dyDescent="0.3">
      <c r="A866">
        <v>52646</v>
      </c>
      <c r="B866" t="s">
        <v>33</v>
      </c>
      <c r="C866" t="s">
        <v>34</v>
      </c>
      <c r="D866" s="1">
        <v>45210</v>
      </c>
      <c r="E866">
        <f>MONTH(tblOrders[[#This Row],[Order Date]])</f>
        <v>10</v>
      </c>
      <c r="F866" t="str">
        <f>TEXT(tblOrders[[#This Row],[Order Date]],"mm-mmm")</f>
        <v>10-Oct</v>
      </c>
      <c r="G866" t="str">
        <f>"Q"&amp;ROUNDUP(MONTH(tblOrders[[#This Row],[Order Date]])/3,0)</f>
        <v>Q4</v>
      </c>
      <c r="H866">
        <f>YEAR(tblOrders[[#This Row],[Order Date]])</f>
        <v>2023</v>
      </c>
      <c r="I866" t="s">
        <v>57</v>
      </c>
      <c r="J866" t="s">
        <v>58</v>
      </c>
      <c r="K866" t="s">
        <v>37</v>
      </c>
      <c r="L866" t="s">
        <v>46</v>
      </c>
      <c r="M866">
        <v>22</v>
      </c>
      <c r="N866">
        <v>19</v>
      </c>
    </row>
    <row r="867" spans="1:14" x14ac:dyDescent="0.3">
      <c r="A867">
        <v>52647</v>
      </c>
      <c r="B867" t="s">
        <v>24</v>
      </c>
      <c r="C867" t="s">
        <v>25</v>
      </c>
      <c r="D867" s="1">
        <v>45210</v>
      </c>
      <c r="E867">
        <f>MONTH(tblOrders[[#This Row],[Order Date]])</f>
        <v>10</v>
      </c>
      <c r="F867" t="str">
        <f>TEXT(tblOrders[[#This Row],[Order Date]],"mm-mmm")</f>
        <v>10-Oct</v>
      </c>
      <c r="G867" t="str">
        <f>"Q"&amp;ROUNDUP(MONTH(tblOrders[[#This Row],[Order Date]])/3,0)</f>
        <v>Q4</v>
      </c>
      <c r="H867">
        <f>YEAR(tblOrders[[#This Row],[Order Date]])</f>
        <v>2023</v>
      </c>
      <c r="I867" t="s">
        <v>35</v>
      </c>
      <c r="J867" t="s">
        <v>36</v>
      </c>
      <c r="K867" t="s">
        <v>28</v>
      </c>
      <c r="L867" t="s">
        <v>46</v>
      </c>
      <c r="M867">
        <v>112</v>
      </c>
      <c r="N867">
        <v>62</v>
      </c>
    </row>
    <row r="868" spans="1:14" x14ac:dyDescent="0.3">
      <c r="A868">
        <v>52648</v>
      </c>
      <c r="B868" t="s">
        <v>29</v>
      </c>
      <c r="C868" t="s">
        <v>30</v>
      </c>
      <c r="D868" s="1">
        <v>45211</v>
      </c>
      <c r="E868">
        <f>MONTH(tblOrders[[#This Row],[Order Date]])</f>
        <v>10</v>
      </c>
      <c r="F868" t="str">
        <f>TEXT(tblOrders[[#This Row],[Order Date]],"mm-mmm")</f>
        <v>10-Oct</v>
      </c>
      <c r="G868" t="str">
        <f>"Q"&amp;ROUNDUP(MONTH(tblOrders[[#This Row],[Order Date]])/3,0)</f>
        <v>Q4</v>
      </c>
      <c r="H868">
        <f>YEAR(tblOrders[[#This Row],[Order Date]])</f>
        <v>2023</v>
      </c>
      <c r="I868" t="s">
        <v>68</v>
      </c>
      <c r="J868" t="s">
        <v>69</v>
      </c>
      <c r="K868" t="s">
        <v>54</v>
      </c>
      <c r="L868" t="s">
        <v>19</v>
      </c>
      <c r="M868">
        <v>41</v>
      </c>
      <c r="N868">
        <v>41</v>
      </c>
    </row>
    <row r="869" spans="1:14" x14ac:dyDescent="0.3">
      <c r="A869">
        <v>52649</v>
      </c>
      <c r="B869" t="s">
        <v>20</v>
      </c>
      <c r="C869" t="s">
        <v>21</v>
      </c>
      <c r="D869" s="1">
        <v>45211</v>
      </c>
      <c r="E869">
        <f>MONTH(tblOrders[[#This Row],[Order Date]])</f>
        <v>10</v>
      </c>
      <c r="F869" t="str">
        <f>TEXT(tblOrders[[#This Row],[Order Date]],"mm-mmm")</f>
        <v>10-Oct</v>
      </c>
      <c r="G869" t="str">
        <f>"Q"&amp;ROUNDUP(MONTH(tblOrders[[#This Row],[Order Date]])/3,0)</f>
        <v>Q4</v>
      </c>
      <c r="H869">
        <f>YEAR(tblOrders[[#This Row],[Order Date]])</f>
        <v>2023</v>
      </c>
      <c r="I869" t="s">
        <v>26</v>
      </c>
      <c r="J869" t="s">
        <v>27</v>
      </c>
      <c r="K869" t="s">
        <v>28</v>
      </c>
      <c r="L869" t="s">
        <v>19</v>
      </c>
      <c r="M869">
        <v>248</v>
      </c>
      <c r="N869">
        <v>146</v>
      </c>
    </row>
    <row r="870" spans="1:14" x14ac:dyDescent="0.3">
      <c r="A870">
        <v>52650</v>
      </c>
      <c r="B870" t="s">
        <v>38</v>
      </c>
      <c r="C870" t="s">
        <v>39</v>
      </c>
      <c r="D870" s="1">
        <v>45212</v>
      </c>
      <c r="E870">
        <f>MONTH(tblOrders[[#This Row],[Order Date]])</f>
        <v>10</v>
      </c>
      <c r="F870" t="str">
        <f>TEXT(tblOrders[[#This Row],[Order Date]],"mm-mmm")</f>
        <v>10-Oct</v>
      </c>
      <c r="G870" t="str">
        <f>"Q"&amp;ROUNDUP(MONTH(tblOrders[[#This Row],[Order Date]])/3,0)</f>
        <v>Q4</v>
      </c>
      <c r="H870">
        <f>YEAR(tblOrders[[#This Row],[Order Date]])</f>
        <v>2023</v>
      </c>
      <c r="I870" t="s">
        <v>16</v>
      </c>
      <c r="J870" t="s">
        <v>17</v>
      </c>
      <c r="K870" t="s">
        <v>45</v>
      </c>
      <c r="L870" t="s">
        <v>46</v>
      </c>
      <c r="M870">
        <v>79</v>
      </c>
      <c r="N870">
        <v>79</v>
      </c>
    </row>
    <row r="871" spans="1:14" x14ac:dyDescent="0.3">
      <c r="A871">
        <v>52651</v>
      </c>
      <c r="B871" t="s">
        <v>52</v>
      </c>
      <c r="C871" t="s">
        <v>53</v>
      </c>
      <c r="D871" s="1">
        <v>45212</v>
      </c>
      <c r="E871">
        <f>MONTH(tblOrders[[#This Row],[Order Date]])</f>
        <v>10</v>
      </c>
      <c r="F871" t="str">
        <f>TEXT(tblOrders[[#This Row],[Order Date]],"mm-mmm")</f>
        <v>10-Oct</v>
      </c>
      <c r="G871" t="str">
        <f>"Q"&amp;ROUNDUP(MONTH(tblOrders[[#This Row],[Order Date]])/3,0)</f>
        <v>Q4</v>
      </c>
      <c r="H871">
        <f>YEAR(tblOrders[[#This Row],[Order Date]])</f>
        <v>2023</v>
      </c>
      <c r="I871" t="s">
        <v>35</v>
      </c>
      <c r="J871" t="s">
        <v>36</v>
      </c>
      <c r="K871" t="s">
        <v>45</v>
      </c>
      <c r="L871" t="s">
        <v>19</v>
      </c>
      <c r="M871">
        <v>59</v>
      </c>
      <c r="N871">
        <v>47</v>
      </c>
    </row>
    <row r="872" spans="1:14" x14ac:dyDescent="0.3">
      <c r="A872">
        <v>52652</v>
      </c>
      <c r="B872" t="s">
        <v>55</v>
      </c>
      <c r="C872" t="s">
        <v>56</v>
      </c>
      <c r="D872" s="1">
        <v>45212</v>
      </c>
      <c r="E872">
        <f>MONTH(tblOrders[[#This Row],[Order Date]])</f>
        <v>10</v>
      </c>
      <c r="F872" t="str">
        <f>TEXT(tblOrders[[#This Row],[Order Date]],"mm-mmm")</f>
        <v>10-Oct</v>
      </c>
      <c r="G872" t="str">
        <f>"Q"&amp;ROUNDUP(MONTH(tblOrders[[#This Row],[Order Date]])/3,0)</f>
        <v>Q4</v>
      </c>
      <c r="H872">
        <f>YEAR(tblOrders[[#This Row],[Order Date]])</f>
        <v>2023</v>
      </c>
      <c r="I872" t="s">
        <v>43</v>
      </c>
      <c r="J872" t="s">
        <v>44</v>
      </c>
      <c r="K872" t="s">
        <v>54</v>
      </c>
      <c r="L872" t="s">
        <v>46</v>
      </c>
      <c r="M872">
        <v>102</v>
      </c>
      <c r="N872">
        <v>78</v>
      </c>
    </row>
    <row r="873" spans="1:14" x14ac:dyDescent="0.3">
      <c r="A873">
        <v>52653</v>
      </c>
      <c r="B873" t="s">
        <v>52</v>
      </c>
      <c r="C873" t="s">
        <v>53</v>
      </c>
      <c r="D873" s="1">
        <v>45212</v>
      </c>
      <c r="E873">
        <f>MONTH(tblOrders[[#This Row],[Order Date]])</f>
        <v>10</v>
      </c>
      <c r="F873" t="str">
        <f>TEXT(tblOrders[[#This Row],[Order Date]],"mm-mmm")</f>
        <v>10-Oct</v>
      </c>
      <c r="G873" t="str">
        <f>"Q"&amp;ROUNDUP(MONTH(tblOrders[[#This Row],[Order Date]])/3,0)</f>
        <v>Q4</v>
      </c>
      <c r="H873">
        <f>YEAR(tblOrders[[#This Row],[Order Date]])</f>
        <v>2023</v>
      </c>
      <c r="I873" t="s">
        <v>57</v>
      </c>
      <c r="J873" t="s">
        <v>58</v>
      </c>
      <c r="K873" t="s">
        <v>37</v>
      </c>
      <c r="L873" t="s">
        <v>19</v>
      </c>
      <c r="M873">
        <v>30</v>
      </c>
      <c r="N873">
        <v>23</v>
      </c>
    </row>
    <row r="874" spans="1:14" x14ac:dyDescent="0.3">
      <c r="A874">
        <v>52654</v>
      </c>
      <c r="B874" t="s">
        <v>41</v>
      </c>
      <c r="C874" t="s">
        <v>42</v>
      </c>
      <c r="D874" s="1">
        <v>45214</v>
      </c>
      <c r="E874">
        <f>MONTH(tblOrders[[#This Row],[Order Date]])</f>
        <v>10</v>
      </c>
      <c r="F874" t="str">
        <f>TEXT(tblOrders[[#This Row],[Order Date]],"mm-mmm")</f>
        <v>10-Oct</v>
      </c>
      <c r="G874" t="str">
        <f>"Q"&amp;ROUNDUP(MONTH(tblOrders[[#This Row],[Order Date]])/3,0)</f>
        <v>Q4</v>
      </c>
      <c r="H874">
        <f>YEAR(tblOrders[[#This Row],[Order Date]])</f>
        <v>2023</v>
      </c>
      <c r="I874" t="s">
        <v>31</v>
      </c>
      <c r="J874" t="s">
        <v>32</v>
      </c>
      <c r="K874" t="s">
        <v>37</v>
      </c>
      <c r="L874" t="s">
        <v>19</v>
      </c>
      <c r="M874">
        <v>55</v>
      </c>
      <c r="N874">
        <v>55</v>
      </c>
    </row>
    <row r="875" spans="1:14" x14ac:dyDescent="0.3">
      <c r="A875">
        <v>52655</v>
      </c>
      <c r="B875" t="s">
        <v>14</v>
      </c>
      <c r="C875" t="s">
        <v>15</v>
      </c>
      <c r="D875" s="1">
        <v>45214</v>
      </c>
      <c r="E875">
        <f>MONTH(tblOrders[[#This Row],[Order Date]])</f>
        <v>10</v>
      </c>
      <c r="F875" t="str">
        <f>TEXT(tblOrders[[#This Row],[Order Date]],"mm-mmm")</f>
        <v>10-Oct</v>
      </c>
      <c r="G875" t="str">
        <f>"Q"&amp;ROUNDUP(MONTH(tblOrders[[#This Row],[Order Date]])/3,0)</f>
        <v>Q4</v>
      </c>
      <c r="H875">
        <f>YEAR(tblOrders[[#This Row],[Order Date]])</f>
        <v>2023</v>
      </c>
      <c r="I875" t="s">
        <v>68</v>
      </c>
      <c r="J875" t="s">
        <v>69</v>
      </c>
      <c r="K875" t="s">
        <v>18</v>
      </c>
      <c r="L875" t="s">
        <v>19</v>
      </c>
      <c r="M875">
        <v>111</v>
      </c>
      <c r="N875">
        <v>111</v>
      </c>
    </row>
    <row r="876" spans="1:14" x14ac:dyDescent="0.3">
      <c r="A876">
        <v>52656</v>
      </c>
      <c r="B876" t="s">
        <v>24</v>
      </c>
      <c r="C876" t="s">
        <v>25</v>
      </c>
      <c r="D876" s="1">
        <v>45215</v>
      </c>
      <c r="E876">
        <f>MONTH(tblOrders[[#This Row],[Order Date]])</f>
        <v>10</v>
      </c>
      <c r="F876" t="str">
        <f>TEXT(tblOrders[[#This Row],[Order Date]],"mm-mmm")</f>
        <v>10-Oct</v>
      </c>
      <c r="G876" t="str">
        <f>"Q"&amp;ROUNDUP(MONTH(tblOrders[[#This Row],[Order Date]])/3,0)</f>
        <v>Q4</v>
      </c>
      <c r="H876">
        <f>YEAR(tblOrders[[#This Row],[Order Date]])</f>
        <v>2023</v>
      </c>
      <c r="I876" t="s">
        <v>31</v>
      </c>
      <c r="J876" t="s">
        <v>32</v>
      </c>
      <c r="K876" t="s">
        <v>28</v>
      </c>
      <c r="L876" t="s">
        <v>19</v>
      </c>
      <c r="M876">
        <v>221</v>
      </c>
      <c r="N876">
        <v>130</v>
      </c>
    </row>
    <row r="877" spans="1:14" x14ac:dyDescent="0.3">
      <c r="A877">
        <v>52657</v>
      </c>
      <c r="B877" t="s">
        <v>29</v>
      </c>
      <c r="C877" t="s">
        <v>30</v>
      </c>
      <c r="D877" s="1">
        <v>45215</v>
      </c>
      <c r="E877">
        <f>MONTH(tblOrders[[#This Row],[Order Date]])</f>
        <v>10</v>
      </c>
      <c r="F877" t="str">
        <f>TEXT(tblOrders[[#This Row],[Order Date]],"mm-mmm")</f>
        <v>10-Oct</v>
      </c>
      <c r="G877" t="str">
        <f>"Q"&amp;ROUNDUP(MONTH(tblOrders[[#This Row],[Order Date]])/3,0)</f>
        <v>Q4</v>
      </c>
      <c r="H877">
        <f>YEAR(tblOrders[[#This Row],[Order Date]])</f>
        <v>2023</v>
      </c>
      <c r="I877" t="s">
        <v>43</v>
      </c>
      <c r="J877" t="s">
        <v>44</v>
      </c>
      <c r="K877" t="s">
        <v>45</v>
      </c>
      <c r="L877" t="s">
        <v>46</v>
      </c>
      <c r="M877">
        <v>90</v>
      </c>
      <c r="N877">
        <v>65</v>
      </c>
    </row>
    <row r="878" spans="1:14" x14ac:dyDescent="0.3">
      <c r="A878">
        <v>52658</v>
      </c>
      <c r="B878" t="s">
        <v>49</v>
      </c>
      <c r="C878" t="s">
        <v>61</v>
      </c>
      <c r="D878" s="1">
        <v>45217</v>
      </c>
      <c r="E878">
        <f>MONTH(tblOrders[[#This Row],[Order Date]])</f>
        <v>10</v>
      </c>
      <c r="F878" t="str">
        <f>TEXT(tblOrders[[#This Row],[Order Date]],"mm-mmm")</f>
        <v>10-Oct</v>
      </c>
      <c r="G878" t="str">
        <f>"Q"&amp;ROUNDUP(MONTH(tblOrders[[#This Row],[Order Date]])/3,0)</f>
        <v>Q4</v>
      </c>
      <c r="H878">
        <f>YEAR(tblOrders[[#This Row],[Order Date]])</f>
        <v>2023</v>
      </c>
      <c r="I878" t="s">
        <v>35</v>
      </c>
      <c r="J878" t="s">
        <v>36</v>
      </c>
      <c r="K878" t="s">
        <v>51</v>
      </c>
      <c r="L878" t="s">
        <v>19</v>
      </c>
      <c r="M878">
        <v>109</v>
      </c>
      <c r="N878">
        <v>104</v>
      </c>
    </row>
    <row r="879" spans="1:14" x14ac:dyDescent="0.3">
      <c r="A879">
        <v>52659</v>
      </c>
      <c r="B879" t="s">
        <v>52</v>
      </c>
      <c r="C879" t="s">
        <v>53</v>
      </c>
      <c r="D879" s="1">
        <v>45217</v>
      </c>
      <c r="E879">
        <f>MONTH(tblOrders[[#This Row],[Order Date]])</f>
        <v>10</v>
      </c>
      <c r="F879" t="str">
        <f>TEXT(tblOrders[[#This Row],[Order Date]],"mm-mmm")</f>
        <v>10-Oct</v>
      </c>
      <c r="G879" t="str">
        <f>"Q"&amp;ROUNDUP(MONTH(tblOrders[[#This Row],[Order Date]])/3,0)</f>
        <v>Q4</v>
      </c>
      <c r="H879">
        <f>YEAR(tblOrders[[#This Row],[Order Date]])</f>
        <v>2023</v>
      </c>
      <c r="I879" t="s">
        <v>26</v>
      </c>
      <c r="J879" t="s">
        <v>27</v>
      </c>
      <c r="K879" t="s">
        <v>51</v>
      </c>
      <c r="L879" t="s">
        <v>19</v>
      </c>
      <c r="M879">
        <v>87</v>
      </c>
      <c r="N879">
        <v>87</v>
      </c>
    </row>
    <row r="880" spans="1:14" x14ac:dyDescent="0.3">
      <c r="A880">
        <v>52660</v>
      </c>
      <c r="B880" t="s">
        <v>74</v>
      </c>
      <c r="C880" t="s">
        <v>75</v>
      </c>
      <c r="D880" s="1">
        <v>45218</v>
      </c>
      <c r="E880">
        <f>MONTH(tblOrders[[#This Row],[Order Date]])</f>
        <v>10</v>
      </c>
      <c r="F880" t="str">
        <f>TEXT(tblOrders[[#This Row],[Order Date]],"mm-mmm")</f>
        <v>10-Oct</v>
      </c>
      <c r="G880" t="str">
        <f>"Q"&amp;ROUNDUP(MONTH(tblOrders[[#This Row],[Order Date]])/3,0)</f>
        <v>Q4</v>
      </c>
      <c r="H880">
        <f>YEAR(tblOrders[[#This Row],[Order Date]])</f>
        <v>2023</v>
      </c>
      <c r="I880" t="s">
        <v>62</v>
      </c>
      <c r="J880" t="s">
        <v>63</v>
      </c>
      <c r="K880" t="s">
        <v>37</v>
      </c>
      <c r="L880" t="s">
        <v>19</v>
      </c>
      <c r="M880">
        <v>90</v>
      </c>
      <c r="N880">
        <v>60</v>
      </c>
    </row>
    <row r="881" spans="1:14" x14ac:dyDescent="0.3">
      <c r="A881">
        <v>52661</v>
      </c>
      <c r="B881" t="s">
        <v>49</v>
      </c>
      <c r="C881" t="s">
        <v>61</v>
      </c>
      <c r="D881" s="1">
        <v>45219</v>
      </c>
      <c r="E881">
        <f>MONTH(tblOrders[[#This Row],[Order Date]])</f>
        <v>10</v>
      </c>
      <c r="F881" t="str">
        <f>TEXT(tblOrders[[#This Row],[Order Date]],"mm-mmm")</f>
        <v>10-Oct</v>
      </c>
      <c r="G881" t="str">
        <f>"Q"&amp;ROUNDUP(MONTH(tblOrders[[#This Row],[Order Date]])/3,0)</f>
        <v>Q4</v>
      </c>
      <c r="H881">
        <f>YEAR(tblOrders[[#This Row],[Order Date]])</f>
        <v>2023</v>
      </c>
      <c r="I881" t="s">
        <v>68</v>
      </c>
      <c r="J881" t="s">
        <v>69</v>
      </c>
      <c r="K881" t="s">
        <v>37</v>
      </c>
      <c r="L881" t="s">
        <v>46</v>
      </c>
      <c r="M881">
        <v>121</v>
      </c>
      <c r="N881">
        <v>121</v>
      </c>
    </row>
    <row r="882" spans="1:14" x14ac:dyDescent="0.3">
      <c r="A882">
        <v>52662</v>
      </c>
      <c r="B882" t="s">
        <v>72</v>
      </c>
      <c r="C882" t="s">
        <v>73</v>
      </c>
      <c r="D882" s="1">
        <v>45220</v>
      </c>
      <c r="E882">
        <f>MONTH(tblOrders[[#This Row],[Order Date]])</f>
        <v>10</v>
      </c>
      <c r="F882" t="str">
        <f>TEXT(tblOrders[[#This Row],[Order Date]],"mm-mmm")</f>
        <v>10-Oct</v>
      </c>
      <c r="G882" t="str">
        <f>"Q"&amp;ROUNDUP(MONTH(tblOrders[[#This Row],[Order Date]])/3,0)</f>
        <v>Q4</v>
      </c>
      <c r="H882">
        <f>YEAR(tblOrders[[#This Row],[Order Date]])</f>
        <v>2023</v>
      </c>
      <c r="I882" t="s">
        <v>62</v>
      </c>
      <c r="J882" t="s">
        <v>63</v>
      </c>
      <c r="K882" t="s">
        <v>45</v>
      </c>
      <c r="L882" t="s">
        <v>19</v>
      </c>
      <c r="M882">
        <v>117</v>
      </c>
      <c r="N882">
        <v>77</v>
      </c>
    </row>
    <row r="883" spans="1:14" x14ac:dyDescent="0.3">
      <c r="A883">
        <v>52663</v>
      </c>
      <c r="B883" t="s">
        <v>38</v>
      </c>
      <c r="C883" t="s">
        <v>39</v>
      </c>
      <c r="D883" s="1">
        <v>45223</v>
      </c>
      <c r="E883">
        <f>MONTH(tblOrders[[#This Row],[Order Date]])</f>
        <v>10</v>
      </c>
      <c r="F883" t="str">
        <f>TEXT(tblOrders[[#This Row],[Order Date]],"mm-mmm")</f>
        <v>10-Oct</v>
      </c>
      <c r="G883" t="str">
        <f>"Q"&amp;ROUNDUP(MONTH(tblOrders[[#This Row],[Order Date]])/3,0)</f>
        <v>Q4</v>
      </c>
      <c r="H883">
        <f>YEAR(tblOrders[[#This Row],[Order Date]])</f>
        <v>2023</v>
      </c>
      <c r="I883" t="s">
        <v>31</v>
      </c>
      <c r="J883" t="s">
        <v>32</v>
      </c>
      <c r="K883" t="s">
        <v>45</v>
      </c>
      <c r="L883" t="s">
        <v>19</v>
      </c>
      <c r="M883">
        <v>35</v>
      </c>
      <c r="N883">
        <v>35</v>
      </c>
    </row>
    <row r="884" spans="1:14" x14ac:dyDescent="0.3">
      <c r="A884">
        <v>52664</v>
      </c>
      <c r="B884" t="s">
        <v>24</v>
      </c>
      <c r="C884" t="s">
        <v>25</v>
      </c>
      <c r="D884" s="1">
        <v>45224</v>
      </c>
      <c r="E884">
        <f>MONTH(tblOrders[[#This Row],[Order Date]])</f>
        <v>10</v>
      </c>
      <c r="F884" t="str">
        <f>TEXT(tblOrders[[#This Row],[Order Date]],"mm-mmm")</f>
        <v>10-Oct</v>
      </c>
      <c r="G884" t="str">
        <f>"Q"&amp;ROUNDUP(MONTH(tblOrders[[#This Row],[Order Date]])/3,0)</f>
        <v>Q4</v>
      </c>
      <c r="H884">
        <f>YEAR(tblOrders[[#This Row],[Order Date]])</f>
        <v>2023</v>
      </c>
      <c r="I884" t="s">
        <v>22</v>
      </c>
      <c r="J884" t="s">
        <v>23</v>
      </c>
      <c r="K884" t="s">
        <v>54</v>
      </c>
      <c r="L884" t="s">
        <v>19</v>
      </c>
      <c r="M884">
        <v>42</v>
      </c>
      <c r="N884">
        <v>42</v>
      </c>
    </row>
    <row r="885" spans="1:14" x14ac:dyDescent="0.3">
      <c r="A885">
        <v>52665</v>
      </c>
      <c r="B885" t="s">
        <v>70</v>
      </c>
      <c r="C885" t="s">
        <v>71</v>
      </c>
      <c r="D885" s="1">
        <v>45225</v>
      </c>
      <c r="E885">
        <f>MONTH(tblOrders[[#This Row],[Order Date]])</f>
        <v>10</v>
      </c>
      <c r="F885" t="str">
        <f>TEXT(tblOrders[[#This Row],[Order Date]],"mm-mmm")</f>
        <v>10-Oct</v>
      </c>
      <c r="G885" t="str">
        <f>"Q"&amp;ROUNDUP(MONTH(tblOrders[[#This Row],[Order Date]])/3,0)</f>
        <v>Q4</v>
      </c>
      <c r="H885">
        <f>YEAR(tblOrders[[#This Row],[Order Date]])</f>
        <v>2023</v>
      </c>
      <c r="I885" t="s">
        <v>47</v>
      </c>
      <c r="J885" t="s">
        <v>48</v>
      </c>
      <c r="K885" t="s">
        <v>45</v>
      </c>
      <c r="L885" t="s">
        <v>19</v>
      </c>
      <c r="M885">
        <v>120</v>
      </c>
      <c r="N885">
        <v>118</v>
      </c>
    </row>
    <row r="886" spans="1:14" x14ac:dyDescent="0.3">
      <c r="A886">
        <v>52666</v>
      </c>
      <c r="B886" t="s">
        <v>38</v>
      </c>
      <c r="C886" t="s">
        <v>39</v>
      </c>
      <c r="D886" s="1">
        <v>45225</v>
      </c>
      <c r="E886">
        <f>MONTH(tblOrders[[#This Row],[Order Date]])</f>
        <v>10</v>
      </c>
      <c r="F886" t="str">
        <f>TEXT(tblOrders[[#This Row],[Order Date]],"mm-mmm")</f>
        <v>10-Oct</v>
      </c>
      <c r="G886" t="str">
        <f>"Q"&amp;ROUNDUP(MONTH(tblOrders[[#This Row],[Order Date]])/3,0)</f>
        <v>Q4</v>
      </c>
      <c r="H886">
        <f>YEAR(tblOrders[[#This Row],[Order Date]])</f>
        <v>2023</v>
      </c>
      <c r="I886" t="s">
        <v>57</v>
      </c>
      <c r="J886" t="s">
        <v>58</v>
      </c>
      <c r="K886" t="s">
        <v>51</v>
      </c>
      <c r="L886" t="s">
        <v>46</v>
      </c>
      <c r="M886">
        <v>21</v>
      </c>
      <c r="N886">
        <v>18</v>
      </c>
    </row>
    <row r="887" spans="1:14" x14ac:dyDescent="0.3">
      <c r="A887">
        <v>52667</v>
      </c>
      <c r="B887" t="s">
        <v>64</v>
      </c>
      <c r="C887" t="s">
        <v>65</v>
      </c>
      <c r="D887" s="1">
        <v>45225</v>
      </c>
      <c r="E887">
        <f>MONTH(tblOrders[[#This Row],[Order Date]])</f>
        <v>10</v>
      </c>
      <c r="F887" t="str">
        <f>TEXT(tblOrders[[#This Row],[Order Date]],"mm-mmm")</f>
        <v>10-Oct</v>
      </c>
      <c r="G887" t="str">
        <f>"Q"&amp;ROUNDUP(MONTH(tblOrders[[#This Row],[Order Date]])/3,0)</f>
        <v>Q4</v>
      </c>
      <c r="H887">
        <f>YEAR(tblOrders[[#This Row],[Order Date]])</f>
        <v>2023</v>
      </c>
      <c r="I887" t="s">
        <v>68</v>
      </c>
      <c r="J887" t="s">
        <v>69</v>
      </c>
      <c r="K887" t="s">
        <v>51</v>
      </c>
      <c r="L887" t="s">
        <v>19</v>
      </c>
      <c r="M887">
        <v>99</v>
      </c>
      <c r="N887">
        <v>99</v>
      </c>
    </row>
    <row r="888" spans="1:14" x14ac:dyDescent="0.3">
      <c r="A888">
        <v>52668</v>
      </c>
      <c r="B888" t="s">
        <v>14</v>
      </c>
      <c r="C888" t="s">
        <v>15</v>
      </c>
      <c r="D888" s="1">
        <v>45226</v>
      </c>
      <c r="E888">
        <f>MONTH(tblOrders[[#This Row],[Order Date]])</f>
        <v>10</v>
      </c>
      <c r="F888" t="str">
        <f>TEXT(tblOrders[[#This Row],[Order Date]],"mm-mmm")</f>
        <v>10-Oct</v>
      </c>
      <c r="G888" t="str">
        <f>"Q"&amp;ROUNDUP(MONTH(tblOrders[[#This Row],[Order Date]])/3,0)</f>
        <v>Q4</v>
      </c>
      <c r="H888">
        <f>YEAR(tblOrders[[#This Row],[Order Date]])</f>
        <v>2023</v>
      </c>
      <c r="I888" t="s">
        <v>57</v>
      </c>
      <c r="J888" t="s">
        <v>58</v>
      </c>
      <c r="K888" t="s">
        <v>37</v>
      </c>
      <c r="L888" t="s">
        <v>19</v>
      </c>
      <c r="M888">
        <v>135</v>
      </c>
      <c r="N888">
        <v>123</v>
      </c>
    </row>
    <row r="889" spans="1:14" x14ac:dyDescent="0.3">
      <c r="A889">
        <v>52669</v>
      </c>
      <c r="B889" t="s">
        <v>59</v>
      </c>
      <c r="C889" t="s">
        <v>60</v>
      </c>
      <c r="D889" s="1">
        <v>45228</v>
      </c>
      <c r="E889">
        <f>MONTH(tblOrders[[#This Row],[Order Date]])</f>
        <v>10</v>
      </c>
      <c r="F889" t="str">
        <f>TEXT(tblOrders[[#This Row],[Order Date]],"mm-mmm")</f>
        <v>10-Oct</v>
      </c>
      <c r="G889" t="str">
        <f>"Q"&amp;ROUNDUP(MONTH(tblOrders[[#This Row],[Order Date]])/3,0)</f>
        <v>Q4</v>
      </c>
      <c r="H889">
        <f>YEAR(tblOrders[[#This Row],[Order Date]])</f>
        <v>2023</v>
      </c>
      <c r="I889" t="s">
        <v>68</v>
      </c>
      <c r="J889" t="s">
        <v>69</v>
      </c>
      <c r="K889" t="s">
        <v>18</v>
      </c>
      <c r="L889" t="s">
        <v>19</v>
      </c>
      <c r="M889">
        <v>150</v>
      </c>
      <c r="N889">
        <v>150</v>
      </c>
    </row>
    <row r="890" spans="1:14" x14ac:dyDescent="0.3">
      <c r="A890">
        <v>52670</v>
      </c>
      <c r="B890" t="s">
        <v>52</v>
      </c>
      <c r="C890" t="s">
        <v>53</v>
      </c>
      <c r="D890" s="1">
        <v>45228</v>
      </c>
      <c r="E890">
        <f>MONTH(tblOrders[[#This Row],[Order Date]])</f>
        <v>10</v>
      </c>
      <c r="F890" t="str">
        <f>TEXT(tblOrders[[#This Row],[Order Date]],"mm-mmm")</f>
        <v>10-Oct</v>
      </c>
      <c r="G890" t="str">
        <f>"Q"&amp;ROUNDUP(MONTH(tblOrders[[#This Row],[Order Date]])/3,0)</f>
        <v>Q4</v>
      </c>
      <c r="H890">
        <f>YEAR(tblOrders[[#This Row],[Order Date]])</f>
        <v>2023</v>
      </c>
      <c r="I890" t="s">
        <v>57</v>
      </c>
      <c r="J890" t="s">
        <v>58</v>
      </c>
      <c r="K890" t="s">
        <v>51</v>
      </c>
      <c r="L890" t="s">
        <v>19</v>
      </c>
      <c r="M890">
        <v>90</v>
      </c>
      <c r="N890">
        <v>59</v>
      </c>
    </row>
    <row r="891" spans="1:14" x14ac:dyDescent="0.3">
      <c r="A891">
        <v>52671</v>
      </c>
      <c r="B891" t="s">
        <v>20</v>
      </c>
      <c r="C891" t="s">
        <v>21</v>
      </c>
      <c r="D891" s="1">
        <v>45229</v>
      </c>
      <c r="E891">
        <f>MONTH(tblOrders[[#This Row],[Order Date]])</f>
        <v>10</v>
      </c>
      <c r="F891" t="str">
        <f>TEXT(tblOrders[[#This Row],[Order Date]],"mm-mmm")</f>
        <v>10-Oct</v>
      </c>
      <c r="G891" t="str">
        <f>"Q"&amp;ROUNDUP(MONTH(tblOrders[[#This Row],[Order Date]])/3,0)</f>
        <v>Q4</v>
      </c>
      <c r="H891">
        <f>YEAR(tblOrders[[#This Row],[Order Date]])</f>
        <v>2023</v>
      </c>
      <c r="I891" t="s">
        <v>57</v>
      </c>
      <c r="J891" t="s">
        <v>58</v>
      </c>
      <c r="K891" t="s">
        <v>18</v>
      </c>
      <c r="L891" t="s">
        <v>19</v>
      </c>
      <c r="M891">
        <v>48</v>
      </c>
      <c r="N891">
        <v>40</v>
      </c>
    </row>
    <row r="892" spans="1:14" x14ac:dyDescent="0.3">
      <c r="A892">
        <v>52672</v>
      </c>
      <c r="B892" t="s">
        <v>14</v>
      </c>
      <c r="C892" t="s">
        <v>15</v>
      </c>
      <c r="D892" s="1">
        <v>45229</v>
      </c>
      <c r="E892">
        <f>MONTH(tblOrders[[#This Row],[Order Date]])</f>
        <v>10</v>
      </c>
      <c r="F892" t="str">
        <f>TEXT(tblOrders[[#This Row],[Order Date]],"mm-mmm")</f>
        <v>10-Oct</v>
      </c>
      <c r="G892" t="str">
        <f>"Q"&amp;ROUNDUP(MONTH(tblOrders[[#This Row],[Order Date]])/3,0)</f>
        <v>Q4</v>
      </c>
      <c r="H892">
        <f>YEAR(tblOrders[[#This Row],[Order Date]])</f>
        <v>2023</v>
      </c>
      <c r="I892" t="s">
        <v>22</v>
      </c>
      <c r="J892" t="s">
        <v>23</v>
      </c>
      <c r="K892" t="s">
        <v>28</v>
      </c>
      <c r="L892" t="s">
        <v>19</v>
      </c>
      <c r="M892">
        <v>100</v>
      </c>
      <c r="N892">
        <v>58</v>
      </c>
    </row>
    <row r="893" spans="1:14" x14ac:dyDescent="0.3">
      <c r="A893">
        <v>52673</v>
      </c>
      <c r="B893" t="s">
        <v>52</v>
      </c>
      <c r="C893" t="s">
        <v>53</v>
      </c>
      <c r="D893" s="1">
        <v>45230</v>
      </c>
      <c r="E893">
        <f>MONTH(tblOrders[[#This Row],[Order Date]])</f>
        <v>10</v>
      </c>
      <c r="F893" t="str">
        <f>TEXT(tblOrders[[#This Row],[Order Date]],"mm-mmm")</f>
        <v>10-Oct</v>
      </c>
      <c r="G893" t="str">
        <f>"Q"&amp;ROUNDUP(MONTH(tblOrders[[#This Row],[Order Date]])/3,0)</f>
        <v>Q4</v>
      </c>
      <c r="H893">
        <f>YEAR(tblOrders[[#This Row],[Order Date]])</f>
        <v>2023</v>
      </c>
      <c r="I893" t="s">
        <v>62</v>
      </c>
      <c r="J893" t="s">
        <v>63</v>
      </c>
      <c r="K893" t="s">
        <v>28</v>
      </c>
      <c r="L893" t="s">
        <v>19</v>
      </c>
      <c r="M893">
        <v>138</v>
      </c>
      <c r="N893">
        <v>58</v>
      </c>
    </row>
    <row r="894" spans="1:14" x14ac:dyDescent="0.3">
      <c r="A894">
        <v>52674</v>
      </c>
      <c r="B894" t="s">
        <v>70</v>
      </c>
      <c r="C894" t="s">
        <v>76</v>
      </c>
      <c r="D894" s="1">
        <v>45231</v>
      </c>
      <c r="E894">
        <f>MONTH(tblOrders[[#This Row],[Order Date]])</f>
        <v>11</v>
      </c>
      <c r="F894" t="str">
        <f>TEXT(tblOrders[[#This Row],[Order Date]],"mm-mmm")</f>
        <v>11-Nov</v>
      </c>
      <c r="G894" t="str">
        <f>"Q"&amp;ROUNDUP(MONTH(tblOrders[[#This Row],[Order Date]])/3,0)</f>
        <v>Q4</v>
      </c>
      <c r="H894">
        <f>YEAR(tblOrders[[#This Row],[Order Date]])</f>
        <v>2023</v>
      </c>
      <c r="I894" t="s">
        <v>31</v>
      </c>
      <c r="J894" t="s">
        <v>32</v>
      </c>
      <c r="K894" t="s">
        <v>54</v>
      </c>
      <c r="L894" t="s">
        <v>19</v>
      </c>
      <c r="M894">
        <v>92</v>
      </c>
      <c r="N894">
        <v>92</v>
      </c>
    </row>
    <row r="895" spans="1:14" x14ac:dyDescent="0.3">
      <c r="A895">
        <v>52675</v>
      </c>
      <c r="B895" t="s">
        <v>14</v>
      </c>
      <c r="C895" t="s">
        <v>15</v>
      </c>
      <c r="D895" s="1">
        <v>45232</v>
      </c>
      <c r="E895">
        <f>MONTH(tblOrders[[#This Row],[Order Date]])</f>
        <v>11</v>
      </c>
      <c r="F895" t="str">
        <f>TEXT(tblOrders[[#This Row],[Order Date]],"mm-mmm")</f>
        <v>11-Nov</v>
      </c>
      <c r="G895" t="str">
        <f>"Q"&amp;ROUNDUP(MONTH(tblOrders[[#This Row],[Order Date]])/3,0)</f>
        <v>Q4</v>
      </c>
      <c r="H895">
        <f>YEAR(tblOrders[[#This Row],[Order Date]])</f>
        <v>2023</v>
      </c>
      <c r="I895" t="s">
        <v>31</v>
      </c>
      <c r="J895" t="s">
        <v>32</v>
      </c>
      <c r="K895" t="s">
        <v>54</v>
      </c>
      <c r="L895" t="s">
        <v>46</v>
      </c>
      <c r="M895">
        <v>118</v>
      </c>
      <c r="N895">
        <v>118</v>
      </c>
    </row>
    <row r="896" spans="1:14" x14ac:dyDescent="0.3">
      <c r="A896">
        <v>52676</v>
      </c>
      <c r="B896" t="s">
        <v>14</v>
      </c>
      <c r="C896" t="s">
        <v>15</v>
      </c>
      <c r="D896" s="1">
        <v>45233</v>
      </c>
      <c r="E896">
        <f>MONTH(tblOrders[[#This Row],[Order Date]])</f>
        <v>11</v>
      </c>
      <c r="F896" t="str">
        <f>TEXT(tblOrders[[#This Row],[Order Date]],"mm-mmm")</f>
        <v>11-Nov</v>
      </c>
      <c r="G896" t="str">
        <f>"Q"&amp;ROUNDUP(MONTH(tblOrders[[#This Row],[Order Date]])/3,0)</f>
        <v>Q4</v>
      </c>
      <c r="H896">
        <f>YEAR(tblOrders[[#This Row],[Order Date]])</f>
        <v>2023</v>
      </c>
      <c r="I896" t="s">
        <v>47</v>
      </c>
      <c r="J896" t="s">
        <v>48</v>
      </c>
      <c r="K896" t="s">
        <v>51</v>
      </c>
      <c r="L896" t="s">
        <v>19</v>
      </c>
      <c r="M896">
        <v>83</v>
      </c>
      <c r="N896">
        <v>73</v>
      </c>
    </row>
    <row r="897" spans="1:14" x14ac:dyDescent="0.3">
      <c r="A897">
        <v>52677</v>
      </c>
      <c r="B897" t="s">
        <v>64</v>
      </c>
      <c r="C897" t="s">
        <v>65</v>
      </c>
      <c r="D897" s="1">
        <v>45234</v>
      </c>
      <c r="E897">
        <f>MONTH(tblOrders[[#This Row],[Order Date]])</f>
        <v>11</v>
      </c>
      <c r="F897" t="str">
        <f>TEXT(tblOrders[[#This Row],[Order Date]],"mm-mmm")</f>
        <v>11-Nov</v>
      </c>
      <c r="G897" t="str">
        <f>"Q"&amp;ROUNDUP(MONTH(tblOrders[[#This Row],[Order Date]])/3,0)</f>
        <v>Q4</v>
      </c>
      <c r="H897">
        <f>YEAR(tblOrders[[#This Row],[Order Date]])</f>
        <v>2023</v>
      </c>
      <c r="I897" t="s">
        <v>57</v>
      </c>
      <c r="J897" t="s">
        <v>58</v>
      </c>
      <c r="K897" t="s">
        <v>37</v>
      </c>
      <c r="L897" t="s">
        <v>19</v>
      </c>
      <c r="M897">
        <v>52</v>
      </c>
      <c r="N897">
        <v>43</v>
      </c>
    </row>
    <row r="898" spans="1:14" x14ac:dyDescent="0.3">
      <c r="A898">
        <v>52678</v>
      </c>
      <c r="B898" t="s">
        <v>72</v>
      </c>
      <c r="C898" t="s">
        <v>73</v>
      </c>
      <c r="D898" s="1">
        <v>45235</v>
      </c>
      <c r="E898">
        <f>MONTH(tblOrders[[#This Row],[Order Date]])</f>
        <v>11</v>
      </c>
      <c r="F898" t="str">
        <f>TEXT(tblOrders[[#This Row],[Order Date]],"mm-mmm")</f>
        <v>11-Nov</v>
      </c>
      <c r="G898" t="str">
        <f>"Q"&amp;ROUNDUP(MONTH(tblOrders[[#This Row],[Order Date]])/3,0)</f>
        <v>Q4</v>
      </c>
      <c r="H898">
        <f>YEAR(tblOrders[[#This Row],[Order Date]])</f>
        <v>2023</v>
      </c>
      <c r="I898" t="s">
        <v>16</v>
      </c>
      <c r="J898" t="s">
        <v>17</v>
      </c>
      <c r="K898" t="s">
        <v>37</v>
      </c>
      <c r="L898" t="s">
        <v>46</v>
      </c>
      <c r="M898">
        <v>124</v>
      </c>
      <c r="N898">
        <v>124</v>
      </c>
    </row>
    <row r="899" spans="1:14" x14ac:dyDescent="0.3">
      <c r="A899">
        <v>52679</v>
      </c>
      <c r="B899" t="s">
        <v>74</v>
      </c>
      <c r="C899" t="s">
        <v>75</v>
      </c>
      <c r="D899" s="1">
        <v>45238</v>
      </c>
      <c r="E899">
        <f>MONTH(tblOrders[[#This Row],[Order Date]])</f>
        <v>11</v>
      </c>
      <c r="F899" t="str">
        <f>TEXT(tblOrders[[#This Row],[Order Date]],"mm-mmm")</f>
        <v>11-Nov</v>
      </c>
      <c r="G899" t="str">
        <f>"Q"&amp;ROUNDUP(MONTH(tblOrders[[#This Row],[Order Date]])/3,0)</f>
        <v>Q4</v>
      </c>
      <c r="H899">
        <f>YEAR(tblOrders[[#This Row],[Order Date]])</f>
        <v>2023</v>
      </c>
      <c r="I899" t="s">
        <v>57</v>
      </c>
      <c r="J899" t="s">
        <v>58</v>
      </c>
      <c r="K899" t="s">
        <v>18</v>
      </c>
      <c r="L899" t="s">
        <v>19</v>
      </c>
      <c r="M899">
        <v>90</v>
      </c>
      <c r="N899">
        <v>78</v>
      </c>
    </row>
    <row r="900" spans="1:14" x14ac:dyDescent="0.3">
      <c r="A900">
        <v>52680</v>
      </c>
      <c r="B900" t="s">
        <v>74</v>
      </c>
      <c r="C900" t="s">
        <v>75</v>
      </c>
      <c r="D900" s="1">
        <v>45238</v>
      </c>
      <c r="E900">
        <f>MONTH(tblOrders[[#This Row],[Order Date]])</f>
        <v>11</v>
      </c>
      <c r="F900" t="str">
        <f>TEXT(tblOrders[[#This Row],[Order Date]],"mm-mmm")</f>
        <v>11-Nov</v>
      </c>
      <c r="G900" t="str">
        <f>"Q"&amp;ROUNDUP(MONTH(tblOrders[[#This Row],[Order Date]])/3,0)</f>
        <v>Q4</v>
      </c>
      <c r="H900">
        <f>YEAR(tblOrders[[#This Row],[Order Date]])</f>
        <v>2023</v>
      </c>
      <c r="I900" t="s">
        <v>35</v>
      </c>
      <c r="J900" t="s">
        <v>36</v>
      </c>
      <c r="K900" t="s">
        <v>51</v>
      </c>
      <c r="L900" t="s">
        <v>19</v>
      </c>
      <c r="M900">
        <v>146</v>
      </c>
      <c r="N900">
        <v>111</v>
      </c>
    </row>
    <row r="901" spans="1:14" x14ac:dyDescent="0.3">
      <c r="A901">
        <v>52681</v>
      </c>
      <c r="B901" t="s">
        <v>64</v>
      </c>
      <c r="C901" t="s">
        <v>65</v>
      </c>
      <c r="D901" s="1">
        <v>45239</v>
      </c>
      <c r="E901">
        <f>MONTH(tblOrders[[#This Row],[Order Date]])</f>
        <v>11</v>
      </c>
      <c r="F901" t="str">
        <f>TEXT(tblOrders[[#This Row],[Order Date]],"mm-mmm")</f>
        <v>11-Nov</v>
      </c>
      <c r="G901" t="str">
        <f>"Q"&amp;ROUNDUP(MONTH(tblOrders[[#This Row],[Order Date]])/3,0)</f>
        <v>Q4</v>
      </c>
      <c r="H901">
        <f>YEAR(tblOrders[[#This Row],[Order Date]])</f>
        <v>2023</v>
      </c>
      <c r="I901" t="s">
        <v>16</v>
      </c>
      <c r="J901" t="s">
        <v>17</v>
      </c>
      <c r="K901" t="s">
        <v>45</v>
      </c>
      <c r="L901" t="s">
        <v>46</v>
      </c>
      <c r="M901">
        <v>42</v>
      </c>
      <c r="N901">
        <v>42</v>
      </c>
    </row>
    <row r="902" spans="1:14" x14ac:dyDescent="0.3">
      <c r="A902">
        <v>52682</v>
      </c>
      <c r="B902" t="s">
        <v>64</v>
      </c>
      <c r="C902" t="s">
        <v>65</v>
      </c>
      <c r="D902" s="1">
        <v>45239</v>
      </c>
      <c r="E902">
        <f>MONTH(tblOrders[[#This Row],[Order Date]])</f>
        <v>11</v>
      </c>
      <c r="F902" t="str">
        <f>TEXT(tblOrders[[#This Row],[Order Date]],"mm-mmm")</f>
        <v>11-Nov</v>
      </c>
      <c r="G902" t="str">
        <f>"Q"&amp;ROUNDUP(MONTH(tblOrders[[#This Row],[Order Date]])/3,0)</f>
        <v>Q4</v>
      </c>
      <c r="H902">
        <f>YEAR(tblOrders[[#This Row],[Order Date]])</f>
        <v>2023</v>
      </c>
      <c r="I902" t="s">
        <v>35</v>
      </c>
      <c r="J902" t="s">
        <v>36</v>
      </c>
      <c r="K902" t="s">
        <v>18</v>
      </c>
      <c r="L902" t="s">
        <v>46</v>
      </c>
      <c r="M902">
        <v>99</v>
      </c>
      <c r="N902">
        <v>85</v>
      </c>
    </row>
    <row r="903" spans="1:14" x14ac:dyDescent="0.3">
      <c r="A903">
        <v>52683</v>
      </c>
      <c r="B903" t="s">
        <v>70</v>
      </c>
      <c r="C903" t="s">
        <v>76</v>
      </c>
      <c r="D903" s="1">
        <v>45239</v>
      </c>
      <c r="E903">
        <f>MONTH(tblOrders[[#This Row],[Order Date]])</f>
        <v>11</v>
      </c>
      <c r="F903" t="str">
        <f>TEXT(tblOrders[[#This Row],[Order Date]],"mm-mmm")</f>
        <v>11-Nov</v>
      </c>
      <c r="G903" t="str">
        <f>"Q"&amp;ROUNDUP(MONTH(tblOrders[[#This Row],[Order Date]])/3,0)</f>
        <v>Q4</v>
      </c>
      <c r="H903">
        <f>YEAR(tblOrders[[#This Row],[Order Date]])</f>
        <v>2023</v>
      </c>
      <c r="I903" t="s">
        <v>22</v>
      </c>
      <c r="J903" t="s">
        <v>23</v>
      </c>
      <c r="K903" t="s">
        <v>37</v>
      </c>
      <c r="L903" t="s">
        <v>46</v>
      </c>
      <c r="M903">
        <v>117</v>
      </c>
      <c r="N903">
        <v>83</v>
      </c>
    </row>
    <row r="904" spans="1:14" x14ac:dyDescent="0.3">
      <c r="A904">
        <v>52684</v>
      </c>
      <c r="B904" t="s">
        <v>14</v>
      </c>
      <c r="C904" t="s">
        <v>15</v>
      </c>
      <c r="D904" s="1">
        <v>45240</v>
      </c>
      <c r="E904">
        <f>MONTH(tblOrders[[#This Row],[Order Date]])</f>
        <v>11</v>
      </c>
      <c r="F904" t="str">
        <f>TEXT(tblOrders[[#This Row],[Order Date]],"mm-mmm")</f>
        <v>11-Nov</v>
      </c>
      <c r="G904" t="str">
        <f>"Q"&amp;ROUNDUP(MONTH(tblOrders[[#This Row],[Order Date]])/3,0)</f>
        <v>Q4</v>
      </c>
      <c r="H904">
        <f>YEAR(tblOrders[[#This Row],[Order Date]])</f>
        <v>2023</v>
      </c>
      <c r="I904" t="s">
        <v>68</v>
      </c>
      <c r="J904" t="s">
        <v>69</v>
      </c>
      <c r="K904" t="s">
        <v>18</v>
      </c>
      <c r="L904" t="s">
        <v>19</v>
      </c>
      <c r="M904">
        <v>75</v>
      </c>
      <c r="N904">
        <v>75</v>
      </c>
    </row>
    <row r="905" spans="1:14" x14ac:dyDescent="0.3">
      <c r="A905">
        <v>52685</v>
      </c>
      <c r="B905" t="s">
        <v>59</v>
      </c>
      <c r="C905" t="s">
        <v>60</v>
      </c>
      <c r="D905" s="1">
        <v>45241</v>
      </c>
      <c r="E905">
        <f>MONTH(tblOrders[[#This Row],[Order Date]])</f>
        <v>11</v>
      </c>
      <c r="F905" t="str">
        <f>TEXT(tblOrders[[#This Row],[Order Date]],"mm-mmm")</f>
        <v>11-Nov</v>
      </c>
      <c r="G905" t="str">
        <f>"Q"&amp;ROUNDUP(MONTH(tblOrders[[#This Row],[Order Date]])/3,0)</f>
        <v>Q4</v>
      </c>
      <c r="H905">
        <f>YEAR(tblOrders[[#This Row],[Order Date]])</f>
        <v>2023</v>
      </c>
      <c r="I905" t="s">
        <v>62</v>
      </c>
      <c r="J905" t="s">
        <v>63</v>
      </c>
      <c r="K905" t="s">
        <v>54</v>
      </c>
      <c r="L905" t="s">
        <v>19</v>
      </c>
      <c r="M905">
        <v>123</v>
      </c>
      <c r="N905">
        <v>112</v>
      </c>
    </row>
    <row r="906" spans="1:14" x14ac:dyDescent="0.3">
      <c r="A906">
        <v>52686</v>
      </c>
      <c r="B906" t="s">
        <v>52</v>
      </c>
      <c r="C906" t="s">
        <v>53</v>
      </c>
      <c r="D906" s="1">
        <v>45242</v>
      </c>
      <c r="E906">
        <f>MONTH(tblOrders[[#This Row],[Order Date]])</f>
        <v>11</v>
      </c>
      <c r="F906" t="str">
        <f>TEXT(tblOrders[[#This Row],[Order Date]],"mm-mmm")</f>
        <v>11-Nov</v>
      </c>
      <c r="G906" t="str">
        <f>"Q"&amp;ROUNDUP(MONTH(tblOrders[[#This Row],[Order Date]])/3,0)</f>
        <v>Q4</v>
      </c>
      <c r="H906">
        <f>YEAR(tblOrders[[#This Row],[Order Date]])</f>
        <v>2023</v>
      </c>
      <c r="I906" t="s">
        <v>26</v>
      </c>
      <c r="J906" t="s">
        <v>27</v>
      </c>
      <c r="K906" t="s">
        <v>54</v>
      </c>
      <c r="L906" t="s">
        <v>19</v>
      </c>
      <c r="M906">
        <v>36</v>
      </c>
      <c r="N906">
        <v>36</v>
      </c>
    </row>
    <row r="907" spans="1:14" x14ac:dyDescent="0.3">
      <c r="A907">
        <v>52687</v>
      </c>
      <c r="B907" t="s">
        <v>49</v>
      </c>
      <c r="C907" t="s">
        <v>50</v>
      </c>
      <c r="D907" s="1">
        <v>45242</v>
      </c>
      <c r="E907">
        <f>MONTH(tblOrders[[#This Row],[Order Date]])</f>
        <v>11</v>
      </c>
      <c r="F907" t="str">
        <f>TEXT(tblOrders[[#This Row],[Order Date]],"mm-mmm")</f>
        <v>11-Nov</v>
      </c>
      <c r="G907" t="str">
        <f>"Q"&amp;ROUNDUP(MONTH(tblOrders[[#This Row],[Order Date]])/3,0)</f>
        <v>Q4</v>
      </c>
      <c r="H907">
        <f>YEAR(tblOrders[[#This Row],[Order Date]])</f>
        <v>2023</v>
      </c>
      <c r="I907" t="s">
        <v>66</v>
      </c>
      <c r="J907" t="s">
        <v>67</v>
      </c>
      <c r="K907" t="s">
        <v>51</v>
      </c>
      <c r="L907" t="s">
        <v>19</v>
      </c>
      <c r="M907">
        <v>142</v>
      </c>
      <c r="N907">
        <v>125</v>
      </c>
    </row>
    <row r="908" spans="1:14" x14ac:dyDescent="0.3">
      <c r="A908">
        <v>52688</v>
      </c>
      <c r="B908" t="s">
        <v>41</v>
      </c>
      <c r="C908" t="s">
        <v>42</v>
      </c>
      <c r="D908" s="1">
        <v>45246</v>
      </c>
      <c r="E908">
        <f>MONTH(tblOrders[[#This Row],[Order Date]])</f>
        <v>11</v>
      </c>
      <c r="F908" t="str">
        <f>TEXT(tblOrders[[#This Row],[Order Date]],"mm-mmm")</f>
        <v>11-Nov</v>
      </c>
      <c r="G908" t="str">
        <f>"Q"&amp;ROUNDUP(MONTH(tblOrders[[#This Row],[Order Date]])/3,0)</f>
        <v>Q4</v>
      </c>
      <c r="H908">
        <f>YEAR(tblOrders[[#This Row],[Order Date]])</f>
        <v>2023</v>
      </c>
      <c r="I908" t="s">
        <v>16</v>
      </c>
      <c r="J908" t="s">
        <v>17</v>
      </c>
      <c r="K908" t="s">
        <v>37</v>
      </c>
      <c r="L908" t="s">
        <v>19</v>
      </c>
      <c r="M908">
        <v>116</v>
      </c>
      <c r="N908">
        <v>116</v>
      </c>
    </row>
    <row r="909" spans="1:14" x14ac:dyDescent="0.3">
      <c r="A909">
        <v>52689</v>
      </c>
      <c r="B909" t="s">
        <v>24</v>
      </c>
      <c r="C909" t="s">
        <v>25</v>
      </c>
      <c r="D909" s="1">
        <v>45246</v>
      </c>
      <c r="E909">
        <f>MONTH(tblOrders[[#This Row],[Order Date]])</f>
        <v>11</v>
      </c>
      <c r="F909" t="str">
        <f>TEXT(tblOrders[[#This Row],[Order Date]],"mm-mmm")</f>
        <v>11-Nov</v>
      </c>
      <c r="G909" t="str">
        <f>"Q"&amp;ROUNDUP(MONTH(tblOrders[[#This Row],[Order Date]])/3,0)</f>
        <v>Q4</v>
      </c>
      <c r="H909">
        <f>YEAR(tblOrders[[#This Row],[Order Date]])</f>
        <v>2023</v>
      </c>
      <c r="I909" t="s">
        <v>31</v>
      </c>
      <c r="J909" t="s">
        <v>32</v>
      </c>
      <c r="K909" t="s">
        <v>37</v>
      </c>
      <c r="L909" t="s">
        <v>40</v>
      </c>
      <c r="M909">
        <v>134</v>
      </c>
      <c r="N909">
        <v>134</v>
      </c>
    </row>
    <row r="910" spans="1:14" x14ac:dyDescent="0.3">
      <c r="A910">
        <v>52690</v>
      </c>
      <c r="B910" t="s">
        <v>33</v>
      </c>
      <c r="C910" t="s">
        <v>34</v>
      </c>
      <c r="D910" s="1">
        <v>45247</v>
      </c>
      <c r="E910">
        <f>MONTH(tblOrders[[#This Row],[Order Date]])</f>
        <v>11</v>
      </c>
      <c r="F910" t="str">
        <f>TEXT(tblOrders[[#This Row],[Order Date]],"mm-mmm")</f>
        <v>11-Nov</v>
      </c>
      <c r="G910" t="str">
        <f>"Q"&amp;ROUNDUP(MONTH(tblOrders[[#This Row],[Order Date]])/3,0)</f>
        <v>Q4</v>
      </c>
      <c r="H910">
        <f>YEAR(tblOrders[[#This Row],[Order Date]])</f>
        <v>2023</v>
      </c>
      <c r="I910" t="s">
        <v>22</v>
      </c>
      <c r="J910" t="s">
        <v>23</v>
      </c>
      <c r="K910" t="s">
        <v>51</v>
      </c>
      <c r="L910" t="s">
        <v>19</v>
      </c>
      <c r="M910">
        <v>95</v>
      </c>
      <c r="N910">
        <v>94</v>
      </c>
    </row>
    <row r="911" spans="1:14" x14ac:dyDescent="0.3">
      <c r="A911">
        <v>52691</v>
      </c>
      <c r="B911" t="s">
        <v>41</v>
      </c>
      <c r="C911" t="s">
        <v>42</v>
      </c>
      <c r="D911" s="1">
        <v>45247</v>
      </c>
      <c r="E911">
        <f>MONTH(tblOrders[[#This Row],[Order Date]])</f>
        <v>11</v>
      </c>
      <c r="F911" t="str">
        <f>TEXT(tblOrders[[#This Row],[Order Date]],"mm-mmm")</f>
        <v>11-Nov</v>
      </c>
      <c r="G911" t="str">
        <f>"Q"&amp;ROUNDUP(MONTH(tblOrders[[#This Row],[Order Date]])/3,0)</f>
        <v>Q4</v>
      </c>
      <c r="H911">
        <f>YEAR(tblOrders[[#This Row],[Order Date]])</f>
        <v>2023</v>
      </c>
      <c r="I911" t="s">
        <v>47</v>
      </c>
      <c r="J911" t="s">
        <v>48</v>
      </c>
      <c r="K911" t="s">
        <v>28</v>
      </c>
      <c r="L911" t="s">
        <v>19</v>
      </c>
      <c r="M911">
        <v>126</v>
      </c>
      <c r="N911">
        <v>61</v>
      </c>
    </row>
    <row r="912" spans="1:14" x14ac:dyDescent="0.3">
      <c r="A912">
        <v>52692</v>
      </c>
      <c r="B912" t="s">
        <v>29</v>
      </c>
      <c r="C912" t="s">
        <v>77</v>
      </c>
      <c r="D912" s="1">
        <v>45247</v>
      </c>
      <c r="E912">
        <f>MONTH(tblOrders[[#This Row],[Order Date]])</f>
        <v>11</v>
      </c>
      <c r="F912" t="str">
        <f>TEXT(tblOrders[[#This Row],[Order Date]],"mm-mmm")</f>
        <v>11-Nov</v>
      </c>
      <c r="G912" t="str">
        <f>"Q"&amp;ROUNDUP(MONTH(tblOrders[[#This Row],[Order Date]])/3,0)</f>
        <v>Q4</v>
      </c>
      <c r="H912">
        <f>YEAR(tblOrders[[#This Row],[Order Date]])</f>
        <v>2023</v>
      </c>
      <c r="I912" t="s">
        <v>66</v>
      </c>
      <c r="J912" t="s">
        <v>67</v>
      </c>
      <c r="K912" t="s">
        <v>51</v>
      </c>
      <c r="L912" t="s">
        <v>19</v>
      </c>
      <c r="M912">
        <v>28</v>
      </c>
      <c r="N912">
        <v>28</v>
      </c>
    </row>
    <row r="913" spans="1:14" x14ac:dyDescent="0.3">
      <c r="A913">
        <v>52693</v>
      </c>
      <c r="B913" t="s">
        <v>38</v>
      </c>
      <c r="C913" t="s">
        <v>39</v>
      </c>
      <c r="D913" s="1">
        <v>45247</v>
      </c>
      <c r="E913">
        <f>MONTH(tblOrders[[#This Row],[Order Date]])</f>
        <v>11</v>
      </c>
      <c r="F913" t="str">
        <f>TEXT(tblOrders[[#This Row],[Order Date]],"mm-mmm")</f>
        <v>11-Nov</v>
      </c>
      <c r="G913" t="str">
        <f>"Q"&amp;ROUNDUP(MONTH(tblOrders[[#This Row],[Order Date]])/3,0)</f>
        <v>Q4</v>
      </c>
      <c r="H913">
        <f>YEAR(tblOrders[[#This Row],[Order Date]])</f>
        <v>2023</v>
      </c>
      <c r="I913" t="s">
        <v>57</v>
      </c>
      <c r="J913" t="s">
        <v>58</v>
      </c>
      <c r="K913" t="s">
        <v>37</v>
      </c>
      <c r="L913" t="s">
        <v>19</v>
      </c>
      <c r="M913">
        <v>27</v>
      </c>
      <c r="N913">
        <v>21</v>
      </c>
    </row>
    <row r="914" spans="1:14" x14ac:dyDescent="0.3">
      <c r="A914">
        <v>52694</v>
      </c>
      <c r="B914" t="s">
        <v>33</v>
      </c>
      <c r="C914" t="s">
        <v>34</v>
      </c>
      <c r="D914" s="1">
        <v>45247</v>
      </c>
      <c r="E914">
        <f>MONTH(tblOrders[[#This Row],[Order Date]])</f>
        <v>11</v>
      </c>
      <c r="F914" t="str">
        <f>TEXT(tblOrders[[#This Row],[Order Date]],"mm-mmm")</f>
        <v>11-Nov</v>
      </c>
      <c r="G914" t="str">
        <f>"Q"&amp;ROUNDUP(MONTH(tblOrders[[#This Row],[Order Date]])/3,0)</f>
        <v>Q4</v>
      </c>
      <c r="H914">
        <f>YEAR(tblOrders[[#This Row],[Order Date]])</f>
        <v>2023</v>
      </c>
      <c r="I914" t="s">
        <v>57</v>
      </c>
      <c r="J914" t="s">
        <v>58</v>
      </c>
      <c r="K914" t="s">
        <v>45</v>
      </c>
      <c r="L914" t="s">
        <v>19</v>
      </c>
      <c r="M914">
        <v>149</v>
      </c>
      <c r="N914">
        <v>97</v>
      </c>
    </row>
    <row r="915" spans="1:14" x14ac:dyDescent="0.3">
      <c r="A915">
        <v>52695</v>
      </c>
      <c r="B915" t="s">
        <v>29</v>
      </c>
      <c r="C915" t="s">
        <v>77</v>
      </c>
      <c r="D915" s="1">
        <v>45248</v>
      </c>
      <c r="E915">
        <f>MONTH(tblOrders[[#This Row],[Order Date]])</f>
        <v>11</v>
      </c>
      <c r="F915" t="str">
        <f>TEXT(tblOrders[[#This Row],[Order Date]],"mm-mmm")</f>
        <v>11-Nov</v>
      </c>
      <c r="G915" t="str">
        <f>"Q"&amp;ROUNDUP(MONTH(tblOrders[[#This Row],[Order Date]])/3,0)</f>
        <v>Q4</v>
      </c>
      <c r="H915">
        <f>YEAR(tblOrders[[#This Row],[Order Date]])</f>
        <v>2023</v>
      </c>
      <c r="I915" t="s">
        <v>16</v>
      </c>
      <c r="J915" t="s">
        <v>17</v>
      </c>
      <c r="K915" t="s">
        <v>18</v>
      </c>
      <c r="L915" t="s">
        <v>19</v>
      </c>
      <c r="M915">
        <v>82</v>
      </c>
      <c r="N915">
        <v>82</v>
      </c>
    </row>
    <row r="916" spans="1:14" x14ac:dyDescent="0.3">
      <c r="A916">
        <v>52696</v>
      </c>
      <c r="B916" t="s">
        <v>41</v>
      </c>
      <c r="C916" t="s">
        <v>42</v>
      </c>
      <c r="D916" s="1">
        <v>45249</v>
      </c>
      <c r="E916">
        <f>MONTH(tblOrders[[#This Row],[Order Date]])</f>
        <v>11</v>
      </c>
      <c r="F916" t="str">
        <f>TEXT(tblOrders[[#This Row],[Order Date]],"mm-mmm")</f>
        <v>11-Nov</v>
      </c>
      <c r="G916" t="str">
        <f>"Q"&amp;ROUNDUP(MONTH(tblOrders[[#This Row],[Order Date]])/3,0)</f>
        <v>Q4</v>
      </c>
      <c r="H916">
        <f>YEAR(tblOrders[[#This Row],[Order Date]])</f>
        <v>2023</v>
      </c>
      <c r="I916" t="s">
        <v>31</v>
      </c>
      <c r="J916" t="s">
        <v>32</v>
      </c>
      <c r="K916" t="s">
        <v>54</v>
      </c>
      <c r="L916" t="s">
        <v>46</v>
      </c>
      <c r="M916">
        <v>63</v>
      </c>
      <c r="N916">
        <v>63</v>
      </c>
    </row>
    <row r="917" spans="1:14" x14ac:dyDescent="0.3">
      <c r="A917">
        <v>52697</v>
      </c>
      <c r="B917" t="s">
        <v>70</v>
      </c>
      <c r="C917" t="s">
        <v>76</v>
      </c>
      <c r="D917" s="1">
        <v>45250</v>
      </c>
      <c r="E917">
        <f>MONTH(tblOrders[[#This Row],[Order Date]])</f>
        <v>11</v>
      </c>
      <c r="F917" t="str">
        <f>TEXT(tblOrders[[#This Row],[Order Date]],"mm-mmm")</f>
        <v>11-Nov</v>
      </c>
      <c r="G917" t="str">
        <f>"Q"&amp;ROUNDUP(MONTH(tblOrders[[#This Row],[Order Date]])/3,0)</f>
        <v>Q4</v>
      </c>
      <c r="H917">
        <f>YEAR(tblOrders[[#This Row],[Order Date]])</f>
        <v>2023</v>
      </c>
      <c r="I917" t="s">
        <v>26</v>
      </c>
      <c r="J917" t="s">
        <v>27</v>
      </c>
      <c r="K917" t="s">
        <v>28</v>
      </c>
      <c r="L917" t="s">
        <v>46</v>
      </c>
      <c r="M917">
        <v>231</v>
      </c>
      <c r="N917">
        <v>136</v>
      </c>
    </row>
    <row r="918" spans="1:14" x14ac:dyDescent="0.3">
      <c r="A918">
        <v>52698</v>
      </c>
      <c r="B918" t="s">
        <v>20</v>
      </c>
      <c r="C918" t="s">
        <v>21</v>
      </c>
      <c r="D918" s="1">
        <v>45250</v>
      </c>
      <c r="E918">
        <f>MONTH(tblOrders[[#This Row],[Order Date]])</f>
        <v>11</v>
      </c>
      <c r="F918" t="str">
        <f>TEXT(tblOrders[[#This Row],[Order Date]],"mm-mmm")</f>
        <v>11-Nov</v>
      </c>
      <c r="G918" t="str">
        <f>"Q"&amp;ROUNDUP(MONTH(tblOrders[[#This Row],[Order Date]])/3,0)</f>
        <v>Q4</v>
      </c>
      <c r="H918">
        <f>YEAR(tblOrders[[#This Row],[Order Date]])</f>
        <v>2023</v>
      </c>
      <c r="I918" t="s">
        <v>35</v>
      </c>
      <c r="J918" t="s">
        <v>36</v>
      </c>
      <c r="K918" t="s">
        <v>51</v>
      </c>
      <c r="L918" t="s">
        <v>19</v>
      </c>
      <c r="M918">
        <v>141</v>
      </c>
      <c r="N918">
        <v>117</v>
      </c>
    </row>
    <row r="919" spans="1:14" x14ac:dyDescent="0.3">
      <c r="A919">
        <v>52699</v>
      </c>
      <c r="B919" t="s">
        <v>55</v>
      </c>
      <c r="C919" t="s">
        <v>56</v>
      </c>
      <c r="D919" s="1">
        <v>45251</v>
      </c>
      <c r="E919">
        <f>MONTH(tblOrders[[#This Row],[Order Date]])</f>
        <v>11</v>
      </c>
      <c r="F919" t="str">
        <f>TEXT(tblOrders[[#This Row],[Order Date]],"mm-mmm")</f>
        <v>11-Nov</v>
      </c>
      <c r="G919" t="str">
        <f>"Q"&amp;ROUNDUP(MONTH(tblOrders[[#This Row],[Order Date]])/3,0)</f>
        <v>Q4</v>
      </c>
      <c r="H919">
        <f>YEAR(tblOrders[[#This Row],[Order Date]])</f>
        <v>2023</v>
      </c>
      <c r="I919" t="s">
        <v>22</v>
      </c>
      <c r="J919" t="s">
        <v>23</v>
      </c>
      <c r="K919" t="s">
        <v>18</v>
      </c>
      <c r="L919" t="s">
        <v>19</v>
      </c>
      <c r="M919">
        <v>43</v>
      </c>
      <c r="N919">
        <v>38</v>
      </c>
    </row>
    <row r="920" spans="1:14" x14ac:dyDescent="0.3">
      <c r="A920">
        <v>52700</v>
      </c>
      <c r="B920" t="s">
        <v>64</v>
      </c>
      <c r="C920" t="s">
        <v>65</v>
      </c>
      <c r="D920" s="1">
        <v>45251</v>
      </c>
      <c r="E920">
        <f>MONTH(tblOrders[[#This Row],[Order Date]])</f>
        <v>11</v>
      </c>
      <c r="F920" t="str">
        <f>TEXT(tblOrders[[#This Row],[Order Date]],"mm-mmm")</f>
        <v>11-Nov</v>
      </c>
      <c r="G920" t="str">
        <f>"Q"&amp;ROUNDUP(MONTH(tblOrders[[#This Row],[Order Date]])/3,0)</f>
        <v>Q4</v>
      </c>
      <c r="H920">
        <f>YEAR(tblOrders[[#This Row],[Order Date]])</f>
        <v>2023</v>
      </c>
      <c r="I920" t="s">
        <v>68</v>
      </c>
      <c r="J920" t="s">
        <v>69</v>
      </c>
      <c r="K920" t="s">
        <v>37</v>
      </c>
      <c r="L920" t="s">
        <v>46</v>
      </c>
      <c r="M920">
        <v>88</v>
      </c>
      <c r="N920">
        <v>88</v>
      </c>
    </row>
    <row r="921" spans="1:14" x14ac:dyDescent="0.3">
      <c r="A921">
        <v>52701</v>
      </c>
      <c r="B921" t="s">
        <v>70</v>
      </c>
      <c r="C921" t="s">
        <v>76</v>
      </c>
      <c r="D921" s="1">
        <v>45254</v>
      </c>
      <c r="E921">
        <f>MONTH(tblOrders[[#This Row],[Order Date]])</f>
        <v>11</v>
      </c>
      <c r="F921" t="str">
        <f>TEXT(tblOrders[[#This Row],[Order Date]],"mm-mmm")</f>
        <v>11-Nov</v>
      </c>
      <c r="G921" t="str">
        <f>"Q"&amp;ROUNDUP(MONTH(tblOrders[[#This Row],[Order Date]])/3,0)</f>
        <v>Q4</v>
      </c>
      <c r="H921">
        <f>YEAR(tblOrders[[#This Row],[Order Date]])</f>
        <v>2023</v>
      </c>
      <c r="I921" t="s">
        <v>62</v>
      </c>
      <c r="J921" t="s">
        <v>63</v>
      </c>
      <c r="K921" t="s">
        <v>45</v>
      </c>
      <c r="L921" t="s">
        <v>19</v>
      </c>
      <c r="M921">
        <v>134</v>
      </c>
      <c r="N921">
        <v>123</v>
      </c>
    </row>
    <row r="922" spans="1:14" x14ac:dyDescent="0.3">
      <c r="A922">
        <v>52702</v>
      </c>
      <c r="B922" t="s">
        <v>49</v>
      </c>
      <c r="C922" t="s">
        <v>50</v>
      </c>
      <c r="D922" s="1">
        <v>45255</v>
      </c>
      <c r="E922">
        <f>MONTH(tblOrders[[#This Row],[Order Date]])</f>
        <v>11</v>
      </c>
      <c r="F922" t="str">
        <f>TEXT(tblOrders[[#This Row],[Order Date]],"mm-mmm")</f>
        <v>11-Nov</v>
      </c>
      <c r="G922" t="str">
        <f>"Q"&amp;ROUNDUP(MONTH(tblOrders[[#This Row],[Order Date]])/3,0)</f>
        <v>Q4</v>
      </c>
      <c r="H922">
        <f>YEAR(tblOrders[[#This Row],[Order Date]])</f>
        <v>2023</v>
      </c>
      <c r="I922" t="s">
        <v>47</v>
      </c>
      <c r="J922" t="s">
        <v>48</v>
      </c>
      <c r="K922" t="s">
        <v>18</v>
      </c>
      <c r="L922" t="s">
        <v>40</v>
      </c>
      <c r="M922">
        <v>101</v>
      </c>
      <c r="N922">
        <v>85</v>
      </c>
    </row>
    <row r="923" spans="1:14" x14ac:dyDescent="0.3">
      <c r="A923">
        <v>52703</v>
      </c>
      <c r="B923" t="s">
        <v>41</v>
      </c>
      <c r="C923" t="s">
        <v>42</v>
      </c>
      <c r="D923" s="1">
        <v>45257</v>
      </c>
      <c r="E923">
        <f>MONTH(tblOrders[[#This Row],[Order Date]])</f>
        <v>11</v>
      </c>
      <c r="F923" t="str">
        <f>TEXT(tblOrders[[#This Row],[Order Date]],"mm-mmm")</f>
        <v>11-Nov</v>
      </c>
      <c r="G923" t="str">
        <f>"Q"&amp;ROUNDUP(MONTH(tblOrders[[#This Row],[Order Date]])/3,0)</f>
        <v>Q4</v>
      </c>
      <c r="H923">
        <f>YEAR(tblOrders[[#This Row],[Order Date]])</f>
        <v>2023</v>
      </c>
      <c r="I923" t="s">
        <v>35</v>
      </c>
      <c r="J923" t="s">
        <v>36</v>
      </c>
      <c r="K923" t="s">
        <v>45</v>
      </c>
      <c r="L923" t="s">
        <v>46</v>
      </c>
      <c r="M923">
        <v>91</v>
      </c>
      <c r="N923">
        <v>62</v>
      </c>
    </row>
    <row r="924" spans="1:14" x14ac:dyDescent="0.3">
      <c r="A924">
        <v>52704</v>
      </c>
      <c r="B924" t="s">
        <v>38</v>
      </c>
      <c r="C924" t="s">
        <v>39</v>
      </c>
      <c r="D924" s="1">
        <v>45258</v>
      </c>
      <c r="E924">
        <f>MONTH(tblOrders[[#This Row],[Order Date]])</f>
        <v>11</v>
      </c>
      <c r="F924" t="str">
        <f>TEXT(tblOrders[[#This Row],[Order Date]],"mm-mmm")</f>
        <v>11-Nov</v>
      </c>
      <c r="G924" t="str">
        <f>"Q"&amp;ROUNDUP(MONTH(tblOrders[[#This Row],[Order Date]])/3,0)</f>
        <v>Q4</v>
      </c>
      <c r="H924">
        <f>YEAR(tblOrders[[#This Row],[Order Date]])</f>
        <v>2023</v>
      </c>
      <c r="I924" t="s">
        <v>57</v>
      </c>
      <c r="J924" t="s">
        <v>58</v>
      </c>
      <c r="K924" t="s">
        <v>54</v>
      </c>
      <c r="L924" t="s">
        <v>19</v>
      </c>
      <c r="M924">
        <v>121</v>
      </c>
      <c r="N924">
        <v>105</v>
      </c>
    </row>
    <row r="925" spans="1:14" x14ac:dyDescent="0.3">
      <c r="A925">
        <v>52705</v>
      </c>
      <c r="B925" t="s">
        <v>72</v>
      </c>
      <c r="C925" t="s">
        <v>73</v>
      </c>
      <c r="D925" s="1">
        <v>45260</v>
      </c>
      <c r="E925">
        <f>MONTH(tblOrders[[#This Row],[Order Date]])</f>
        <v>11</v>
      </c>
      <c r="F925" t="str">
        <f>TEXT(tblOrders[[#This Row],[Order Date]],"mm-mmm")</f>
        <v>11-Nov</v>
      </c>
      <c r="G925" t="str">
        <f>"Q"&amp;ROUNDUP(MONTH(tblOrders[[#This Row],[Order Date]])/3,0)</f>
        <v>Q4</v>
      </c>
      <c r="H925">
        <f>YEAR(tblOrders[[#This Row],[Order Date]])</f>
        <v>2023</v>
      </c>
      <c r="I925" t="s">
        <v>35</v>
      </c>
      <c r="J925" t="s">
        <v>36</v>
      </c>
      <c r="K925" t="s">
        <v>45</v>
      </c>
      <c r="L925" t="s">
        <v>19</v>
      </c>
      <c r="M925">
        <v>70</v>
      </c>
      <c r="N925">
        <v>66</v>
      </c>
    </row>
    <row r="926" spans="1:14" x14ac:dyDescent="0.3">
      <c r="A926">
        <v>52706</v>
      </c>
      <c r="B926" t="s">
        <v>59</v>
      </c>
      <c r="C926" t="s">
        <v>60</v>
      </c>
      <c r="D926" s="1">
        <v>45260</v>
      </c>
      <c r="E926">
        <f>MONTH(tblOrders[[#This Row],[Order Date]])</f>
        <v>11</v>
      </c>
      <c r="F926" t="str">
        <f>TEXT(tblOrders[[#This Row],[Order Date]],"mm-mmm")</f>
        <v>11-Nov</v>
      </c>
      <c r="G926" t="str">
        <f>"Q"&amp;ROUNDUP(MONTH(tblOrders[[#This Row],[Order Date]])/3,0)</f>
        <v>Q4</v>
      </c>
      <c r="H926">
        <f>YEAR(tblOrders[[#This Row],[Order Date]])</f>
        <v>2023</v>
      </c>
      <c r="I926" t="s">
        <v>57</v>
      </c>
      <c r="J926" t="s">
        <v>58</v>
      </c>
      <c r="K926" t="s">
        <v>37</v>
      </c>
      <c r="L926" t="s">
        <v>19</v>
      </c>
      <c r="M926">
        <v>87</v>
      </c>
      <c r="N926">
        <v>83</v>
      </c>
    </row>
    <row r="927" spans="1:14" x14ac:dyDescent="0.3">
      <c r="A927">
        <v>52707</v>
      </c>
      <c r="B927" t="s">
        <v>55</v>
      </c>
      <c r="C927" t="s">
        <v>56</v>
      </c>
      <c r="D927" s="1">
        <v>45260</v>
      </c>
      <c r="E927">
        <f>MONTH(tblOrders[[#This Row],[Order Date]])</f>
        <v>11</v>
      </c>
      <c r="F927" t="str">
        <f>TEXT(tblOrders[[#This Row],[Order Date]],"mm-mmm")</f>
        <v>11-Nov</v>
      </c>
      <c r="G927" t="str">
        <f>"Q"&amp;ROUNDUP(MONTH(tblOrders[[#This Row],[Order Date]])/3,0)</f>
        <v>Q4</v>
      </c>
      <c r="H927">
        <f>YEAR(tblOrders[[#This Row],[Order Date]])</f>
        <v>2023</v>
      </c>
      <c r="I927" t="s">
        <v>57</v>
      </c>
      <c r="J927" t="s">
        <v>58</v>
      </c>
      <c r="K927" t="s">
        <v>28</v>
      </c>
      <c r="L927" t="s">
        <v>19</v>
      </c>
      <c r="M927">
        <v>114</v>
      </c>
      <c r="N927">
        <v>58</v>
      </c>
    </row>
    <row r="928" spans="1:14" x14ac:dyDescent="0.3">
      <c r="A928">
        <v>52708</v>
      </c>
      <c r="B928" t="s">
        <v>38</v>
      </c>
      <c r="C928" t="s">
        <v>39</v>
      </c>
      <c r="D928" s="1">
        <v>45262</v>
      </c>
      <c r="E928">
        <f>MONTH(tblOrders[[#This Row],[Order Date]])</f>
        <v>12</v>
      </c>
      <c r="F928" t="str">
        <f>TEXT(tblOrders[[#This Row],[Order Date]],"mm-mmm")</f>
        <v>12-Dec</v>
      </c>
      <c r="G928" t="str">
        <f>"Q"&amp;ROUNDUP(MONTH(tblOrders[[#This Row],[Order Date]])/3,0)</f>
        <v>Q4</v>
      </c>
      <c r="H928">
        <f>YEAR(tblOrders[[#This Row],[Order Date]])</f>
        <v>2023</v>
      </c>
      <c r="I928" t="s">
        <v>68</v>
      </c>
      <c r="J928" t="s">
        <v>69</v>
      </c>
      <c r="K928" t="s">
        <v>28</v>
      </c>
      <c r="L928" t="s">
        <v>19</v>
      </c>
      <c r="M928">
        <v>250</v>
      </c>
      <c r="N928">
        <v>147</v>
      </c>
    </row>
    <row r="929" spans="1:14" x14ac:dyDescent="0.3">
      <c r="A929">
        <v>52709</v>
      </c>
      <c r="B929" t="s">
        <v>70</v>
      </c>
      <c r="C929" t="s">
        <v>76</v>
      </c>
      <c r="D929" s="1">
        <v>45263</v>
      </c>
      <c r="E929">
        <f>MONTH(tblOrders[[#This Row],[Order Date]])</f>
        <v>12</v>
      </c>
      <c r="F929" t="str">
        <f>TEXT(tblOrders[[#This Row],[Order Date]],"mm-mmm")</f>
        <v>12-Dec</v>
      </c>
      <c r="G929" t="str">
        <f>"Q"&amp;ROUNDUP(MONTH(tblOrders[[#This Row],[Order Date]])/3,0)</f>
        <v>Q4</v>
      </c>
      <c r="H929">
        <f>YEAR(tblOrders[[#This Row],[Order Date]])</f>
        <v>2023</v>
      </c>
      <c r="I929" t="s">
        <v>16</v>
      </c>
      <c r="J929" t="s">
        <v>17</v>
      </c>
      <c r="K929" t="s">
        <v>18</v>
      </c>
      <c r="L929" t="s">
        <v>19</v>
      </c>
      <c r="M929">
        <v>49</v>
      </c>
      <c r="N929">
        <v>49</v>
      </c>
    </row>
    <row r="930" spans="1:14" x14ac:dyDescent="0.3">
      <c r="A930">
        <v>52710</v>
      </c>
      <c r="B930" t="s">
        <v>38</v>
      </c>
      <c r="C930" t="s">
        <v>39</v>
      </c>
      <c r="D930" s="1">
        <v>45263</v>
      </c>
      <c r="E930">
        <f>MONTH(tblOrders[[#This Row],[Order Date]])</f>
        <v>12</v>
      </c>
      <c r="F930" t="str">
        <f>TEXT(tblOrders[[#This Row],[Order Date]],"mm-mmm")</f>
        <v>12-Dec</v>
      </c>
      <c r="G930" t="str">
        <f>"Q"&amp;ROUNDUP(MONTH(tblOrders[[#This Row],[Order Date]])/3,0)</f>
        <v>Q4</v>
      </c>
      <c r="H930">
        <f>YEAR(tblOrders[[#This Row],[Order Date]])</f>
        <v>2023</v>
      </c>
      <c r="I930" t="s">
        <v>68</v>
      </c>
      <c r="J930" t="s">
        <v>69</v>
      </c>
      <c r="K930" t="s">
        <v>51</v>
      </c>
      <c r="L930" t="s">
        <v>46</v>
      </c>
      <c r="M930">
        <v>132</v>
      </c>
      <c r="N930">
        <v>132</v>
      </c>
    </row>
    <row r="931" spans="1:14" x14ac:dyDescent="0.3">
      <c r="A931">
        <v>52711</v>
      </c>
      <c r="B931" t="s">
        <v>59</v>
      </c>
      <c r="C931" t="s">
        <v>60</v>
      </c>
      <c r="D931" s="1">
        <v>45264</v>
      </c>
      <c r="E931">
        <f>MONTH(tblOrders[[#This Row],[Order Date]])</f>
        <v>12</v>
      </c>
      <c r="F931" t="str">
        <f>TEXT(tblOrders[[#This Row],[Order Date]],"mm-mmm")</f>
        <v>12-Dec</v>
      </c>
      <c r="G931" t="str">
        <f>"Q"&amp;ROUNDUP(MONTH(tblOrders[[#This Row],[Order Date]])/3,0)</f>
        <v>Q4</v>
      </c>
      <c r="H931">
        <f>YEAR(tblOrders[[#This Row],[Order Date]])</f>
        <v>2023</v>
      </c>
      <c r="I931" t="s">
        <v>16</v>
      </c>
      <c r="J931" t="s">
        <v>17</v>
      </c>
      <c r="K931" t="s">
        <v>28</v>
      </c>
      <c r="L931" t="s">
        <v>19</v>
      </c>
      <c r="M931">
        <v>43</v>
      </c>
      <c r="N931">
        <v>25</v>
      </c>
    </row>
    <row r="932" spans="1:14" x14ac:dyDescent="0.3">
      <c r="A932">
        <v>52712</v>
      </c>
      <c r="B932" t="s">
        <v>24</v>
      </c>
      <c r="C932" t="s">
        <v>25</v>
      </c>
      <c r="D932" s="1">
        <v>45264</v>
      </c>
      <c r="E932">
        <f>MONTH(tblOrders[[#This Row],[Order Date]])</f>
        <v>12</v>
      </c>
      <c r="F932" t="str">
        <f>TEXT(tblOrders[[#This Row],[Order Date]],"mm-mmm")</f>
        <v>12-Dec</v>
      </c>
      <c r="G932" t="str">
        <f>"Q"&amp;ROUNDUP(MONTH(tblOrders[[#This Row],[Order Date]])/3,0)</f>
        <v>Q4</v>
      </c>
      <c r="H932">
        <f>YEAR(tblOrders[[#This Row],[Order Date]])</f>
        <v>2023</v>
      </c>
      <c r="I932" t="s">
        <v>16</v>
      </c>
      <c r="J932" t="s">
        <v>17</v>
      </c>
      <c r="K932" t="s">
        <v>51</v>
      </c>
      <c r="L932" t="s">
        <v>19</v>
      </c>
      <c r="M932">
        <v>81</v>
      </c>
      <c r="N932">
        <v>81</v>
      </c>
    </row>
    <row r="933" spans="1:14" x14ac:dyDescent="0.3">
      <c r="A933">
        <v>52713</v>
      </c>
      <c r="B933" t="s">
        <v>49</v>
      </c>
      <c r="C933" t="s">
        <v>61</v>
      </c>
      <c r="D933" s="1">
        <v>45264</v>
      </c>
      <c r="E933">
        <f>MONTH(tblOrders[[#This Row],[Order Date]])</f>
        <v>12</v>
      </c>
      <c r="F933" t="str">
        <f>TEXT(tblOrders[[#This Row],[Order Date]],"mm-mmm")</f>
        <v>12-Dec</v>
      </c>
      <c r="G933" t="str">
        <f>"Q"&amp;ROUNDUP(MONTH(tblOrders[[#This Row],[Order Date]])/3,0)</f>
        <v>Q4</v>
      </c>
      <c r="H933">
        <f>YEAR(tblOrders[[#This Row],[Order Date]])</f>
        <v>2023</v>
      </c>
      <c r="I933" t="s">
        <v>57</v>
      </c>
      <c r="J933" t="s">
        <v>58</v>
      </c>
      <c r="K933" t="s">
        <v>18</v>
      </c>
      <c r="L933" t="s">
        <v>19</v>
      </c>
      <c r="M933">
        <v>65</v>
      </c>
      <c r="N933">
        <v>55</v>
      </c>
    </row>
    <row r="934" spans="1:14" x14ac:dyDescent="0.3">
      <c r="A934">
        <v>52714</v>
      </c>
      <c r="B934" t="s">
        <v>24</v>
      </c>
      <c r="C934" t="s">
        <v>25</v>
      </c>
      <c r="D934" s="1">
        <v>45265</v>
      </c>
      <c r="E934">
        <f>MONTH(tblOrders[[#This Row],[Order Date]])</f>
        <v>12</v>
      </c>
      <c r="F934" t="str">
        <f>TEXT(tblOrders[[#This Row],[Order Date]],"mm-mmm")</f>
        <v>12-Dec</v>
      </c>
      <c r="G934" t="str">
        <f>"Q"&amp;ROUNDUP(MONTH(tblOrders[[#This Row],[Order Date]])/3,0)</f>
        <v>Q4</v>
      </c>
      <c r="H934">
        <f>YEAR(tblOrders[[#This Row],[Order Date]])</f>
        <v>2023</v>
      </c>
      <c r="I934" t="s">
        <v>62</v>
      </c>
      <c r="J934" t="s">
        <v>63</v>
      </c>
      <c r="K934" t="s">
        <v>45</v>
      </c>
      <c r="L934" t="s">
        <v>19</v>
      </c>
      <c r="M934">
        <v>149</v>
      </c>
      <c r="N934">
        <v>139</v>
      </c>
    </row>
    <row r="935" spans="1:14" x14ac:dyDescent="0.3">
      <c r="A935">
        <v>52715</v>
      </c>
      <c r="B935" t="s">
        <v>70</v>
      </c>
      <c r="C935" t="s">
        <v>76</v>
      </c>
      <c r="D935" s="1">
        <v>45267</v>
      </c>
      <c r="E935">
        <f>MONTH(tblOrders[[#This Row],[Order Date]])</f>
        <v>12</v>
      </c>
      <c r="F935" t="str">
        <f>TEXT(tblOrders[[#This Row],[Order Date]],"mm-mmm")</f>
        <v>12-Dec</v>
      </c>
      <c r="G935" t="str">
        <f>"Q"&amp;ROUNDUP(MONTH(tblOrders[[#This Row],[Order Date]])/3,0)</f>
        <v>Q4</v>
      </c>
      <c r="H935">
        <f>YEAR(tblOrders[[#This Row],[Order Date]])</f>
        <v>2023</v>
      </c>
      <c r="I935" t="s">
        <v>35</v>
      </c>
      <c r="J935" t="s">
        <v>36</v>
      </c>
      <c r="K935" t="s">
        <v>18</v>
      </c>
      <c r="L935" t="s">
        <v>19</v>
      </c>
      <c r="M935">
        <v>50</v>
      </c>
      <c r="N935">
        <v>33</v>
      </c>
    </row>
    <row r="936" spans="1:14" x14ac:dyDescent="0.3">
      <c r="A936">
        <v>52716</v>
      </c>
      <c r="B936" t="s">
        <v>52</v>
      </c>
      <c r="C936" t="s">
        <v>53</v>
      </c>
      <c r="D936" s="1">
        <v>45269</v>
      </c>
      <c r="E936">
        <f>MONTH(tblOrders[[#This Row],[Order Date]])</f>
        <v>12</v>
      </c>
      <c r="F936" t="str">
        <f>TEXT(tblOrders[[#This Row],[Order Date]],"mm-mmm")</f>
        <v>12-Dec</v>
      </c>
      <c r="G936" t="str">
        <f>"Q"&amp;ROUNDUP(MONTH(tblOrders[[#This Row],[Order Date]])/3,0)</f>
        <v>Q4</v>
      </c>
      <c r="H936">
        <f>YEAR(tblOrders[[#This Row],[Order Date]])</f>
        <v>2023</v>
      </c>
      <c r="I936" t="s">
        <v>35</v>
      </c>
      <c r="J936" t="s">
        <v>36</v>
      </c>
      <c r="K936" t="s">
        <v>37</v>
      </c>
      <c r="L936" t="s">
        <v>19</v>
      </c>
      <c r="M936">
        <v>73</v>
      </c>
      <c r="N936">
        <v>58</v>
      </c>
    </row>
    <row r="937" spans="1:14" x14ac:dyDescent="0.3">
      <c r="A937">
        <v>52717</v>
      </c>
      <c r="B937" t="s">
        <v>33</v>
      </c>
      <c r="C937" t="s">
        <v>34</v>
      </c>
      <c r="D937" s="1">
        <v>45269</v>
      </c>
      <c r="E937">
        <f>MONTH(tblOrders[[#This Row],[Order Date]])</f>
        <v>12</v>
      </c>
      <c r="F937" t="str">
        <f>TEXT(tblOrders[[#This Row],[Order Date]],"mm-mmm")</f>
        <v>12-Dec</v>
      </c>
      <c r="G937" t="str">
        <f>"Q"&amp;ROUNDUP(MONTH(tblOrders[[#This Row],[Order Date]])/3,0)</f>
        <v>Q4</v>
      </c>
      <c r="H937">
        <f>YEAR(tblOrders[[#This Row],[Order Date]])</f>
        <v>2023</v>
      </c>
      <c r="I937" t="s">
        <v>16</v>
      </c>
      <c r="J937" t="s">
        <v>17</v>
      </c>
      <c r="K937" t="s">
        <v>37</v>
      </c>
      <c r="L937" t="s">
        <v>19</v>
      </c>
      <c r="M937">
        <v>107</v>
      </c>
      <c r="N937">
        <v>107</v>
      </c>
    </row>
    <row r="938" spans="1:14" x14ac:dyDescent="0.3">
      <c r="A938">
        <v>52718</v>
      </c>
      <c r="B938" t="s">
        <v>38</v>
      </c>
      <c r="C938" t="s">
        <v>39</v>
      </c>
      <c r="D938" s="1">
        <v>45272</v>
      </c>
      <c r="E938">
        <f>MONTH(tblOrders[[#This Row],[Order Date]])</f>
        <v>12</v>
      </c>
      <c r="F938" t="str">
        <f>TEXT(tblOrders[[#This Row],[Order Date]],"mm-mmm")</f>
        <v>12-Dec</v>
      </c>
      <c r="G938" t="str">
        <f>"Q"&amp;ROUNDUP(MONTH(tblOrders[[#This Row],[Order Date]])/3,0)</f>
        <v>Q4</v>
      </c>
      <c r="H938">
        <f>YEAR(tblOrders[[#This Row],[Order Date]])</f>
        <v>2023</v>
      </c>
      <c r="I938" t="s">
        <v>66</v>
      </c>
      <c r="J938" t="s">
        <v>67</v>
      </c>
      <c r="K938" t="s">
        <v>51</v>
      </c>
      <c r="L938" t="s">
        <v>19</v>
      </c>
      <c r="M938">
        <v>124</v>
      </c>
      <c r="N938">
        <v>81</v>
      </c>
    </row>
    <row r="939" spans="1:14" x14ac:dyDescent="0.3">
      <c r="A939">
        <v>52719</v>
      </c>
      <c r="B939" t="s">
        <v>24</v>
      </c>
      <c r="C939" t="s">
        <v>25</v>
      </c>
      <c r="D939" s="1">
        <v>45273</v>
      </c>
      <c r="E939">
        <f>MONTH(tblOrders[[#This Row],[Order Date]])</f>
        <v>12</v>
      </c>
      <c r="F939" t="str">
        <f>TEXT(tblOrders[[#This Row],[Order Date]],"mm-mmm")</f>
        <v>12-Dec</v>
      </c>
      <c r="G939" t="str">
        <f>"Q"&amp;ROUNDUP(MONTH(tblOrders[[#This Row],[Order Date]])/3,0)</f>
        <v>Q4</v>
      </c>
      <c r="H939">
        <f>YEAR(tblOrders[[#This Row],[Order Date]])</f>
        <v>2023</v>
      </c>
      <c r="I939" t="s">
        <v>22</v>
      </c>
      <c r="J939" t="s">
        <v>23</v>
      </c>
      <c r="K939" t="s">
        <v>18</v>
      </c>
      <c r="L939" t="s">
        <v>40</v>
      </c>
      <c r="M939">
        <v>135</v>
      </c>
      <c r="N939">
        <v>130</v>
      </c>
    </row>
    <row r="940" spans="1:14" x14ac:dyDescent="0.3">
      <c r="A940">
        <v>52720</v>
      </c>
      <c r="B940" t="s">
        <v>14</v>
      </c>
      <c r="C940" t="s">
        <v>15</v>
      </c>
      <c r="D940" s="1">
        <v>45273</v>
      </c>
      <c r="E940">
        <f>MONTH(tblOrders[[#This Row],[Order Date]])</f>
        <v>12</v>
      </c>
      <c r="F940" t="str">
        <f>TEXT(tblOrders[[#This Row],[Order Date]],"mm-mmm")</f>
        <v>12-Dec</v>
      </c>
      <c r="G940" t="str">
        <f>"Q"&amp;ROUNDUP(MONTH(tblOrders[[#This Row],[Order Date]])/3,0)</f>
        <v>Q4</v>
      </c>
      <c r="H940">
        <f>YEAR(tblOrders[[#This Row],[Order Date]])</f>
        <v>2023</v>
      </c>
      <c r="I940" t="s">
        <v>35</v>
      </c>
      <c r="J940" t="s">
        <v>36</v>
      </c>
      <c r="K940" t="s">
        <v>28</v>
      </c>
      <c r="L940" t="s">
        <v>19</v>
      </c>
      <c r="M940">
        <v>97</v>
      </c>
      <c r="N940">
        <v>47</v>
      </c>
    </row>
    <row r="941" spans="1:14" x14ac:dyDescent="0.3">
      <c r="A941">
        <v>52721</v>
      </c>
      <c r="B941" t="s">
        <v>24</v>
      </c>
      <c r="C941" t="s">
        <v>25</v>
      </c>
      <c r="D941" s="1">
        <v>45275</v>
      </c>
      <c r="E941">
        <f>MONTH(tblOrders[[#This Row],[Order Date]])</f>
        <v>12</v>
      </c>
      <c r="F941" t="str">
        <f>TEXT(tblOrders[[#This Row],[Order Date]],"mm-mmm")</f>
        <v>12-Dec</v>
      </c>
      <c r="G941" t="str">
        <f>"Q"&amp;ROUNDUP(MONTH(tblOrders[[#This Row],[Order Date]])/3,0)</f>
        <v>Q4</v>
      </c>
      <c r="H941">
        <f>YEAR(tblOrders[[#This Row],[Order Date]])</f>
        <v>2023</v>
      </c>
      <c r="I941" t="s">
        <v>22</v>
      </c>
      <c r="J941" t="s">
        <v>23</v>
      </c>
      <c r="K941" t="s">
        <v>54</v>
      </c>
      <c r="L941" t="s">
        <v>19</v>
      </c>
      <c r="M941">
        <v>42</v>
      </c>
      <c r="N941">
        <v>40</v>
      </c>
    </row>
    <row r="942" spans="1:14" x14ac:dyDescent="0.3">
      <c r="A942">
        <v>52722</v>
      </c>
      <c r="B942" t="s">
        <v>20</v>
      </c>
      <c r="C942" t="s">
        <v>21</v>
      </c>
      <c r="D942" s="1">
        <v>45276</v>
      </c>
      <c r="E942">
        <f>MONTH(tblOrders[[#This Row],[Order Date]])</f>
        <v>12</v>
      </c>
      <c r="F942" t="str">
        <f>TEXT(tblOrders[[#This Row],[Order Date]],"mm-mmm")</f>
        <v>12-Dec</v>
      </c>
      <c r="G942" t="str">
        <f>"Q"&amp;ROUNDUP(MONTH(tblOrders[[#This Row],[Order Date]])/3,0)</f>
        <v>Q4</v>
      </c>
      <c r="H942">
        <f>YEAR(tblOrders[[#This Row],[Order Date]])</f>
        <v>2023</v>
      </c>
      <c r="I942" t="s">
        <v>43</v>
      </c>
      <c r="J942" t="s">
        <v>44</v>
      </c>
      <c r="K942" t="s">
        <v>51</v>
      </c>
      <c r="L942" t="s">
        <v>40</v>
      </c>
      <c r="M942">
        <v>126</v>
      </c>
      <c r="N942">
        <v>93</v>
      </c>
    </row>
    <row r="943" spans="1:14" x14ac:dyDescent="0.3">
      <c r="A943">
        <v>52723</v>
      </c>
      <c r="B943" t="s">
        <v>64</v>
      </c>
      <c r="C943" t="s">
        <v>65</v>
      </c>
      <c r="D943" s="1">
        <v>45276</v>
      </c>
      <c r="E943">
        <f>MONTH(tblOrders[[#This Row],[Order Date]])</f>
        <v>12</v>
      </c>
      <c r="F943" t="str">
        <f>TEXT(tblOrders[[#This Row],[Order Date]],"mm-mmm")</f>
        <v>12-Dec</v>
      </c>
      <c r="G943" t="str">
        <f>"Q"&amp;ROUNDUP(MONTH(tblOrders[[#This Row],[Order Date]])/3,0)</f>
        <v>Q4</v>
      </c>
      <c r="H943">
        <f>YEAR(tblOrders[[#This Row],[Order Date]])</f>
        <v>2023</v>
      </c>
      <c r="I943" t="s">
        <v>47</v>
      </c>
      <c r="J943" t="s">
        <v>48</v>
      </c>
      <c r="K943" t="s">
        <v>54</v>
      </c>
      <c r="L943" t="s">
        <v>19</v>
      </c>
      <c r="M943">
        <v>22</v>
      </c>
      <c r="N943">
        <v>16</v>
      </c>
    </row>
    <row r="944" spans="1:14" x14ac:dyDescent="0.3">
      <c r="A944">
        <v>52724</v>
      </c>
      <c r="B944" t="s">
        <v>52</v>
      </c>
      <c r="C944" t="s">
        <v>53</v>
      </c>
      <c r="D944" s="1">
        <v>45276</v>
      </c>
      <c r="E944">
        <f>MONTH(tblOrders[[#This Row],[Order Date]])</f>
        <v>12</v>
      </c>
      <c r="F944" t="str">
        <f>TEXT(tblOrders[[#This Row],[Order Date]],"mm-mmm")</f>
        <v>12-Dec</v>
      </c>
      <c r="G944" t="str">
        <f>"Q"&amp;ROUNDUP(MONTH(tblOrders[[#This Row],[Order Date]])/3,0)</f>
        <v>Q4</v>
      </c>
      <c r="H944">
        <f>YEAR(tblOrders[[#This Row],[Order Date]])</f>
        <v>2023</v>
      </c>
      <c r="I944" t="s">
        <v>47</v>
      </c>
      <c r="J944" t="s">
        <v>48</v>
      </c>
      <c r="K944" t="s">
        <v>28</v>
      </c>
      <c r="L944" t="s">
        <v>19</v>
      </c>
      <c r="M944">
        <v>192</v>
      </c>
      <c r="N944">
        <v>84</v>
      </c>
    </row>
    <row r="945" spans="1:14" x14ac:dyDescent="0.3">
      <c r="A945">
        <v>52725</v>
      </c>
      <c r="B945" t="s">
        <v>64</v>
      </c>
      <c r="C945" t="s">
        <v>65</v>
      </c>
      <c r="D945" s="1">
        <v>45277</v>
      </c>
      <c r="E945">
        <f>MONTH(tblOrders[[#This Row],[Order Date]])</f>
        <v>12</v>
      </c>
      <c r="F945" t="str">
        <f>TEXT(tblOrders[[#This Row],[Order Date]],"mm-mmm")</f>
        <v>12-Dec</v>
      </c>
      <c r="G945" t="str">
        <f>"Q"&amp;ROUNDUP(MONTH(tblOrders[[#This Row],[Order Date]])/3,0)</f>
        <v>Q4</v>
      </c>
      <c r="H945">
        <f>YEAR(tblOrders[[#This Row],[Order Date]])</f>
        <v>2023</v>
      </c>
      <c r="I945" t="s">
        <v>66</v>
      </c>
      <c r="J945" t="s">
        <v>67</v>
      </c>
      <c r="K945" t="s">
        <v>37</v>
      </c>
      <c r="L945" t="s">
        <v>46</v>
      </c>
      <c r="M945">
        <v>23</v>
      </c>
      <c r="N945">
        <v>22</v>
      </c>
    </row>
    <row r="946" spans="1:14" x14ac:dyDescent="0.3">
      <c r="A946">
        <v>52726</v>
      </c>
      <c r="B946" t="s">
        <v>33</v>
      </c>
      <c r="C946" t="s">
        <v>34</v>
      </c>
      <c r="D946" s="1">
        <v>45278</v>
      </c>
      <c r="E946">
        <f>MONTH(tblOrders[[#This Row],[Order Date]])</f>
        <v>12</v>
      </c>
      <c r="F946" t="str">
        <f>TEXT(tblOrders[[#This Row],[Order Date]],"mm-mmm")</f>
        <v>12-Dec</v>
      </c>
      <c r="G946" t="str">
        <f>"Q"&amp;ROUNDUP(MONTH(tblOrders[[#This Row],[Order Date]])/3,0)</f>
        <v>Q4</v>
      </c>
      <c r="H946">
        <f>YEAR(tblOrders[[#This Row],[Order Date]])</f>
        <v>2023</v>
      </c>
      <c r="I946" t="s">
        <v>35</v>
      </c>
      <c r="J946" t="s">
        <v>36</v>
      </c>
      <c r="K946" t="s">
        <v>51</v>
      </c>
      <c r="L946" t="s">
        <v>40</v>
      </c>
      <c r="M946">
        <v>82</v>
      </c>
      <c r="N946">
        <v>71</v>
      </c>
    </row>
    <row r="947" spans="1:14" x14ac:dyDescent="0.3">
      <c r="A947">
        <v>52727</v>
      </c>
      <c r="B947" t="s">
        <v>55</v>
      </c>
      <c r="C947" t="s">
        <v>56</v>
      </c>
      <c r="D947" s="1">
        <v>45279</v>
      </c>
      <c r="E947">
        <f>MONTH(tblOrders[[#This Row],[Order Date]])</f>
        <v>12</v>
      </c>
      <c r="F947" t="str">
        <f>TEXT(tblOrders[[#This Row],[Order Date]],"mm-mmm")</f>
        <v>12-Dec</v>
      </c>
      <c r="G947" t="str">
        <f>"Q"&amp;ROUNDUP(MONTH(tblOrders[[#This Row],[Order Date]])/3,0)</f>
        <v>Q4</v>
      </c>
      <c r="H947">
        <f>YEAR(tblOrders[[#This Row],[Order Date]])</f>
        <v>2023</v>
      </c>
      <c r="I947" t="s">
        <v>16</v>
      </c>
      <c r="J947" t="s">
        <v>17</v>
      </c>
      <c r="K947" t="s">
        <v>28</v>
      </c>
      <c r="L947" t="s">
        <v>19</v>
      </c>
      <c r="M947">
        <v>201</v>
      </c>
      <c r="N947">
        <v>118</v>
      </c>
    </row>
    <row r="948" spans="1:14" x14ac:dyDescent="0.3">
      <c r="A948">
        <v>52728</v>
      </c>
      <c r="B948" t="s">
        <v>33</v>
      </c>
      <c r="C948" t="s">
        <v>34</v>
      </c>
      <c r="D948" s="1">
        <v>45279</v>
      </c>
      <c r="E948">
        <f>MONTH(tblOrders[[#This Row],[Order Date]])</f>
        <v>12</v>
      </c>
      <c r="F948" t="str">
        <f>TEXT(tblOrders[[#This Row],[Order Date]],"mm-mmm")</f>
        <v>12-Dec</v>
      </c>
      <c r="G948" t="str">
        <f>"Q"&amp;ROUNDUP(MONTH(tblOrders[[#This Row],[Order Date]])/3,0)</f>
        <v>Q4</v>
      </c>
      <c r="H948">
        <f>YEAR(tblOrders[[#This Row],[Order Date]])</f>
        <v>2023</v>
      </c>
      <c r="I948" t="s">
        <v>62</v>
      </c>
      <c r="J948" t="s">
        <v>63</v>
      </c>
      <c r="K948" t="s">
        <v>45</v>
      </c>
      <c r="L948" t="s">
        <v>19</v>
      </c>
      <c r="M948">
        <v>59</v>
      </c>
      <c r="N948">
        <v>38</v>
      </c>
    </row>
    <row r="949" spans="1:14" x14ac:dyDescent="0.3">
      <c r="A949">
        <v>52729</v>
      </c>
      <c r="B949" t="s">
        <v>70</v>
      </c>
      <c r="C949" t="s">
        <v>71</v>
      </c>
      <c r="D949" s="1">
        <v>45279</v>
      </c>
      <c r="E949">
        <f>MONTH(tblOrders[[#This Row],[Order Date]])</f>
        <v>12</v>
      </c>
      <c r="F949" t="str">
        <f>TEXT(tblOrders[[#This Row],[Order Date]],"mm-mmm")</f>
        <v>12-Dec</v>
      </c>
      <c r="G949" t="str">
        <f>"Q"&amp;ROUNDUP(MONTH(tblOrders[[#This Row],[Order Date]])/3,0)</f>
        <v>Q4</v>
      </c>
      <c r="H949">
        <f>YEAR(tblOrders[[#This Row],[Order Date]])</f>
        <v>2023</v>
      </c>
      <c r="I949" t="s">
        <v>26</v>
      </c>
      <c r="J949" t="s">
        <v>27</v>
      </c>
      <c r="K949" t="s">
        <v>37</v>
      </c>
      <c r="L949" t="s">
        <v>19</v>
      </c>
      <c r="M949">
        <v>33</v>
      </c>
      <c r="N949">
        <v>33</v>
      </c>
    </row>
    <row r="950" spans="1:14" x14ac:dyDescent="0.3">
      <c r="A950">
        <v>52730</v>
      </c>
      <c r="B950" t="s">
        <v>20</v>
      </c>
      <c r="C950" t="s">
        <v>21</v>
      </c>
      <c r="D950" s="1">
        <v>45279</v>
      </c>
      <c r="E950">
        <f>MONTH(tblOrders[[#This Row],[Order Date]])</f>
        <v>12</v>
      </c>
      <c r="F950" t="str">
        <f>TEXT(tblOrders[[#This Row],[Order Date]],"mm-mmm")</f>
        <v>12-Dec</v>
      </c>
      <c r="G950" t="str">
        <f>"Q"&amp;ROUNDUP(MONTH(tblOrders[[#This Row],[Order Date]])/3,0)</f>
        <v>Q4</v>
      </c>
      <c r="H950">
        <f>YEAR(tblOrders[[#This Row],[Order Date]])</f>
        <v>2023</v>
      </c>
      <c r="I950" t="s">
        <v>66</v>
      </c>
      <c r="J950" t="s">
        <v>67</v>
      </c>
      <c r="K950" t="s">
        <v>28</v>
      </c>
      <c r="L950" t="s">
        <v>19</v>
      </c>
      <c r="M950">
        <v>63</v>
      </c>
      <c r="N950">
        <v>35</v>
      </c>
    </row>
    <row r="951" spans="1:14" x14ac:dyDescent="0.3">
      <c r="A951">
        <v>52731</v>
      </c>
      <c r="B951" t="s">
        <v>55</v>
      </c>
      <c r="C951" t="s">
        <v>56</v>
      </c>
      <c r="D951" s="1">
        <v>45280</v>
      </c>
      <c r="E951">
        <f>MONTH(tblOrders[[#This Row],[Order Date]])</f>
        <v>12</v>
      </c>
      <c r="F951" t="str">
        <f>TEXT(tblOrders[[#This Row],[Order Date]],"mm-mmm")</f>
        <v>12-Dec</v>
      </c>
      <c r="G951" t="str">
        <f>"Q"&amp;ROUNDUP(MONTH(tblOrders[[#This Row],[Order Date]])/3,0)</f>
        <v>Q4</v>
      </c>
      <c r="H951">
        <f>YEAR(tblOrders[[#This Row],[Order Date]])</f>
        <v>2023</v>
      </c>
      <c r="I951" t="s">
        <v>47</v>
      </c>
      <c r="J951" t="s">
        <v>48</v>
      </c>
      <c r="K951" t="s">
        <v>51</v>
      </c>
      <c r="L951" t="s">
        <v>46</v>
      </c>
      <c r="M951">
        <v>33</v>
      </c>
      <c r="N951">
        <v>26</v>
      </c>
    </row>
    <row r="952" spans="1:14" x14ac:dyDescent="0.3">
      <c r="A952">
        <v>52732</v>
      </c>
      <c r="B952" t="s">
        <v>14</v>
      </c>
      <c r="C952" t="s">
        <v>15</v>
      </c>
      <c r="D952" s="1">
        <v>45280</v>
      </c>
      <c r="E952">
        <f>MONTH(tblOrders[[#This Row],[Order Date]])</f>
        <v>12</v>
      </c>
      <c r="F952" t="str">
        <f>TEXT(tblOrders[[#This Row],[Order Date]],"mm-mmm")</f>
        <v>12-Dec</v>
      </c>
      <c r="G952" t="str">
        <f>"Q"&amp;ROUNDUP(MONTH(tblOrders[[#This Row],[Order Date]])/3,0)</f>
        <v>Q4</v>
      </c>
      <c r="H952">
        <f>YEAR(tblOrders[[#This Row],[Order Date]])</f>
        <v>2023</v>
      </c>
      <c r="I952" t="s">
        <v>16</v>
      </c>
      <c r="J952" t="s">
        <v>17</v>
      </c>
      <c r="K952" t="s">
        <v>54</v>
      </c>
      <c r="L952" t="s">
        <v>19</v>
      </c>
      <c r="M952">
        <v>80</v>
      </c>
      <c r="N952">
        <v>80</v>
      </c>
    </row>
    <row r="953" spans="1:14" x14ac:dyDescent="0.3">
      <c r="A953">
        <v>52733</v>
      </c>
      <c r="B953" t="s">
        <v>14</v>
      </c>
      <c r="C953" t="s">
        <v>15</v>
      </c>
      <c r="D953" s="1">
        <v>45280</v>
      </c>
      <c r="E953">
        <f>MONTH(tblOrders[[#This Row],[Order Date]])</f>
        <v>12</v>
      </c>
      <c r="F953" t="str">
        <f>TEXT(tblOrders[[#This Row],[Order Date]],"mm-mmm")</f>
        <v>12-Dec</v>
      </c>
      <c r="G953" t="str">
        <f>"Q"&amp;ROUNDUP(MONTH(tblOrders[[#This Row],[Order Date]])/3,0)</f>
        <v>Q4</v>
      </c>
      <c r="H953">
        <f>YEAR(tblOrders[[#This Row],[Order Date]])</f>
        <v>2023</v>
      </c>
      <c r="I953" t="s">
        <v>57</v>
      </c>
      <c r="J953" t="s">
        <v>58</v>
      </c>
      <c r="K953" t="s">
        <v>18</v>
      </c>
      <c r="L953" t="s">
        <v>46</v>
      </c>
      <c r="M953">
        <v>28</v>
      </c>
      <c r="N953">
        <v>21</v>
      </c>
    </row>
    <row r="954" spans="1:14" x14ac:dyDescent="0.3">
      <c r="A954">
        <v>52734</v>
      </c>
      <c r="B954" t="s">
        <v>72</v>
      </c>
      <c r="C954" t="s">
        <v>73</v>
      </c>
      <c r="D954" s="1">
        <v>45281</v>
      </c>
      <c r="E954">
        <f>MONTH(tblOrders[[#This Row],[Order Date]])</f>
        <v>12</v>
      </c>
      <c r="F954" t="str">
        <f>TEXT(tblOrders[[#This Row],[Order Date]],"mm-mmm")</f>
        <v>12-Dec</v>
      </c>
      <c r="G954" t="str">
        <f>"Q"&amp;ROUNDUP(MONTH(tblOrders[[#This Row],[Order Date]])/3,0)</f>
        <v>Q4</v>
      </c>
      <c r="H954">
        <f>YEAR(tblOrders[[#This Row],[Order Date]])</f>
        <v>2023</v>
      </c>
      <c r="I954" t="s">
        <v>66</v>
      </c>
      <c r="J954" t="s">
        <v>67</v>
      </c>
      <c r="K954" t="s">
        <v>51</v>
      </c>
      <c r="L954" t="s">
        <v>46</v>
      </c>
      <c r="M954">
        <v>123</v>
      </c>
      <c r="N954">
        <v>89</v>
      </c>
    </row>
    <row r="955" spans="1:14" x14ac:dyDescent="0.3">
      <c r="A955">
        <v>52735</v>
      </c>
      <c r="B955" t="s">
        <v>49</v>
      </c>
      <c r="C955" t="s">
        <v>61</v>
      </c>
      <c r="D955" s="1">
        <v>45281</v>
      </c>
      <c r="E955">
        <f>MONTH(tblOrders[[#This Row],[Order Date]])</f>
        <v>12</v>
      </c>
      <c r="F955" t="str">
        <f>TEXT(tblOrders[[#This Row],[Order Date]],"mm-mmm")</f>
        <v>12-Dec</v>
      </c>
      <c r="G955" t="str">
        <f>"Q"&amp;ROUNDUP(MONTH(tblOrders[[#This Row],[Order Date]])/3,0)</f>
        <v>Q4</v>
      </c>
      <c r="H955">
        <f>YEAR(tblOrders[[#This Row],[Order Date]])</f>
        <v>2023</v>
      </c>
      <c r="I955" t="s">
        <v>62</v>
      </c>
      <c r="J955" t="s">
        <v>63</v>
      </c>
      <c r="K955" t="s">
        <v>18</v>
      </c>
      <c r="L955" t="s">
        <v>46</v>
      </c>
      <c r="M955">
        <v>150</v>
      </c>
      <c r="N955">
        <v>137</v>
      </c>
    </row>
    <row r="956" spans="1:14" x14ac:dyDescent="0.3">
      <c r="A956">
        <v>52736</v>
      </c>
      <c r="B956" t="s">
        <v>14</v>
      </c>
      <c r="C956" t="s">
        <v>15</v>
      </c>
      <c r="D956" s="1">
        <v>45283</v>
      </c>
      <c r="E956">
        <f>MONTH(tblOrders[[#This Row],[Order Date]])</f>
        <v>12</v>
      </c>
      <c r="F956" t="str">
        <f>TEXT(tblOrders[[#This Row],[Order Date]],"mm-mmm")</f>
        <v>12-Dec</v>
      </c>
      <c r="G956" t="str">
        <f>"Q"&amp;ROUNDUP(MONTH(tblOrders[[#This Row],[Order Date]])/3,0)</f>
        <v>Q4</v>
      </c>
      <c r="H956">
        <f>YEAR(tblOrders[[#This Row],[Order Date]])</f>
        <v>2023</v>
      </c>
      <c r="I956" t="s">
        <v>31</v>
      </c>
      <c r="J956" t="s">
        <v>32</v>
      </c>
      <c r="K956" t="s">
        <v>45</v>
      </c>
      <c r="L956" t="s">
        <v>19</v>
      </c>
      <c r="M956">
        <v>82</v>
      </c>
      <c r="N956">
        <v>82</v>
      </c>
    </row>
    <row r="957" spans="1:14" x14ac:dyDescent="0.3">
      <c r="A957">
        <v>52737</v>
      </c>
      <c r="B957" t="s">
        <v>74</v>
      </c>
      <c r="C957" t="s">
        <v>75</v>
      </c>
      <c r="D957" s="1">
        <v>45283</v>
      </c>
      <c r="E957">
        <f>MONTH(tblOrders[[#This Row],[Order Date]])</f>
        <v>12</v>
      </c>
      <c r="F957" t="str">
        <f>TEXT(tblOrders[[#This Row],[Order Date]],"mm-mmm")</f>
        <v>12-Dec</v>
      </c>
      <c r="G957" t="str">
        <f>"Q"&amp;ROUNDUP(MONTH(tblOrders[[#This Row],[Order Date]])/3,0)</f>
        <v>Q4</v>
      </c>
      <c r="H957">
        <f>YEAR(tblOrders[[#This Row],[Order Date]])</f>
        <v>2023</v>
      </c>
      <c r="I957" t="s">
        <v>35</v>
      </c>
      <c r="J957" t="s">
        <v>36</v>
      </c>
      <c r="K957" t="s">
        <v>54</v>
      </c>
      <c r="L957" t="s">
        <v>46</v>
      </c>
      <c r="M957">
        <v>38</v>
      </c>
      <c r="N957">
        <v>29</v>
      </c>
    </row>
    <row r="958" spans="1:14" x14ac:dyDescent="0.3">
      <c r="A958">
        <v>52738</v>
      </c>
      <c r="B958" t="s">
        <v>20</v>
      </c>
      <c r="C958" t="s">
        <v>21</v>
      </c>
      <c r="D958" s="1">
        <v>45285</v>
      </c>
      <c r="E958">
        <f>MONTH(tblOrders[[#This Row],[Order Date]])</f>
        <v>12</v>
      </c>
      <c r="F958" t="str">
        <f>TEXT(tblOrders[[#This Row],[Order Date]],"mm-mmm")</f>
        <v>12-Dec</v>
      </c>
      <c r="G958" t="str">
        <f>"Q"&amp;ROUNDUP(MONTH(tblOrders[[#This Row],[Order Date]])/3,0)</f>
        <v>Q4</v>
      </c>
      <c r="H958">
        <f>YEAR(tblOrders[[#This Row],[Order Date]])</f>
        <v>2023</v>
      </c>
      <c r="I958" t="s">
        <v>26</v>
      </c>
      <c r="J958" t="s">
        <v>27</v>
      </c>
      <c r="K958" t="s">
        <v>45</v>
      </c>
      <c r="L958" t="s">
        <v>19</v>
      </c>
      <c r="M958">
        <v>26</v>
      </c>
      <c r="N958">
        <v>26</v>
      </c>
    </row>
    <row r="959" spans="1:14" x14ac:dyDescent="0.3">
      <c r="A959">
        <v>52739</v>
      </c>
      <c r="B959" t="s">
        <v>49</v>
      </c>
      <c r="C959" t="s">
        <v>61</v>
      </c>
      <c r="D959" s="1">
        <v>45285</v>
      </c>
      <c r="E959">
        <f>MONTH(tblOrders[[#This Row],[Order Date]])</f>
        <v>12</v>
      </c>
      <c r="F959" t="str">
        <f>TEXT(tblOrders[[#This Row],[Order Date]],"mm-mmm")</f>
        <v>12-Dec</v>
      </c>
      <c r="G959" t="str">
        <f>"Q"&amp;ROUNDUP(MONTH(tblOrders[[#This Row],[Order Date]])/3,0)</f>
        <v>Q4</v>
      </c>
      <c r="H959">
        <f>YEAR(tblOrders[[#This Row],[Order Date]])</f>
        <v>2023</v>
      </c>
      <c r="I959" t="s">
        <v>43</v>
      </c>
      <c r="J959" t="s">
        <v>44</v>
      </c>
      <c r="K959" t="s">
        <v>18</v>
      </c>
      <c r="L959" t="s">
        <v>19</v>
      </c>
      <c r="M959">
        <v>39</v>
      </c>
      <c r="N959">
        <v>34</v>
      </c>
    </row>
    <row r="960" spans="1:14" x14ac:dyDescent="0.3">
      <c r="A960">
        <v>52740</v>
      </c>
      <c r="B960" t="s">
        <v>29</v>
      </c>
      <c r="C960" t="s">
        <v>77</v>
      </c>
      <c r="D960" s="1">
        <v>45285</v>
      </c>
      <c r="E960">
        <f>MONTH(tblOrders[[#This Row],[Order Date]])</f>
        <v>12</v>
      </c>
      <c r="F960" t="str">
        <f>TEXT(tblOrders[[#This Row],[Order Date]],"mm-mmm")</f>
        <v>12-Dec</v>
      </c>
      <c r="G960" t="str">
        <f>"Q"&amp;ROUNDUP(MONTH(tblOrders[[#This Row],[Order Date]])/3,0)</f>
        <v>Q4</v>
      </c>
      <c r="H960">
        <f>YEAR(tblOrders[[#This Row],[Order Date]])</f>
        <v>2023</v>
      </c>
      <c r="I960" t="s">
        <v>16</v>
      </c>
      <c r="J960" t="s">
        <v>17</v>
      </c>
      <c r="K960" t="s">
        <v>37</v>
      </c>
      <c r="L960" t="s">
        <v>46</v>
      </c>
      <c r="M960">
        <v>106</v>
      </c>
      <c r="N960">
        <v>106</v>
      </c>
    </row>
    <row r="961" spans="1:14" x14ac:dyDescent="0.3">
      <c r="A961">
        <v>52741</v>
      </c>
      <c r="B961" t="s">
        <v>38</v>
      </c>
      <c r="C961" t="s">
        <v>39</v>
      </c>
      <c r="D961" s="1">
        <v>45286</v>
      </c>
      <c r="E961">
        <f>MONTH(tblOrders[[#This Row],[Order Date]])</f>
        <v>12</v>
      </c>
      <c r="F961" t="str">
        <f>TEXT(tblOrders[[#This Row],[Order Date]],"mm-mmm")</f>
        <v>12-Dec</v>
      </c>
      <c r="G961" t="str">
        <f>"Q"&amp;ROUNDUP(MONTH(tblOrders[[#This Row],[Order Date]])/3,0)</f>
        <v>Q4</v>
      </c>
      <c r="H961">
        <f>YEAR(tblOrders[[#This Row],[Order Date]])</f>
        <v>2023</v>
      </c>
      <c r="I961" t="s">
        <v>31</v>
      </c>
      <c r="J961" t="s">
        <v>32</v>
      </c>
      <c r="K961" t="s">
        <v>51</v>
      </c>
      <c r="L961" t="s">
        <v>19</v>
      </c>
      <c r="M961">
        <v>33</v>
      </c>
      <c r="N961">
        <v>33</v>
      </c>
    </row>
    <row r="962" spans="1:14" x14ac:dyDescent="0.3">
      <c r="A962">
        <v>52742</v>
      </c>
      <c r="B962" t="s">
        <v>64</v>
      </c>
      <c r="C962" t="s">
        <v>65</v>
      </c>
      <c r="D962" s="1">
        <v>45287</v>
      </c>
      <c r="E962">
        <f>MONTH(tblOrders[[#This Row],[Order Date]])</f>
        <v>12</v>
      </c>
      <c r="F962" t="str">
        <f>TEXT(tblOrders[[#This Row],[Order Date]],"mm-mmm")</f>
        <v>12-Dec</v>
      </c>
      <c r="G962" t="str">
        <f>"Q"&amp;ROUNDUP(MONTH(tblOrders[[#This Row],[Order Date]])/3,0)</f>
        <v>Q4</v>
      </c>
      <c r="H962">
        <f>YEAR(tblOrders[[#This Row],[Order Date]])</f>
        <v>2023</v>
      </c>
      <c r="I962" t="s">
        <v>68</v>
      </c>
      <c r="J962" t="s">
        <v>69</v>
      </c>
      <c r="K962" t="s">
        <v>45</v>
      </c>
      <c r="L962" t="s">
        <v>46</v>
      </c>
      <c r="M962">
        <v>91</v>
      </c>
      <c r="N962">
        <v>91</v>
      </c>
    </row>
    <row r="963" spans="1:14" x14ac:dyDescent="0.3">
      <c r="A963">
        <v>52743</v>
      </c>
      <c r="B963" t="s">
        <v>64</v>
      </c>
      <c r="C963" t="s">
        <v>65</v>
      </c>
      <c r="D963" s="1">
        <v>45287</v>
      </c>
      <c r="E963">
        <f>MONTH(tblOrders[[#This Row],[Order Date]])</f>
        <v>12</v>
      </c>
      <c r="F963" t="str">
        <f>TEXT(tblOrders[[#This Row],[Order Date]],"mm-mmm")</f>
        <v>12-Dec</v>
      </c>
      <c r="G963" t="str">
        <f>"Q"&amp;ROUNDUP(MONTH(tblOrders[[#This Row],[Order Date]])/3,0)</f>
        <v>Q4</v>
      </c>
      <c r="H963">
        <f>YEAR(tblOrders[[#This Row],[Order Date]])</f>
        <v>2023</v>
      </c>
      <c r="I963" t="s">
        <v>47</v>
      </c>
      <c r="J963" t="s">
        <v>48</v>
      </c>
      <c r="K963" t="s">
        <v>54</v>
      </c>
      <c r="L963" t="s">
        <v>46</v>
      </c>
      <c r="M963">
        <v>141</v>
      </c>
      <c r="N963">
        <v>135</v>
      </c>
    </row>
    <row r="964" spans="1:14" x14ac:dyDescent="0.3">
      <c r="A964">
        <v>52744</v>
      </c>
      <c r="B964" t="s">
        <v>29</v>
      </c>
      <c r="C964" t="s">
        <v>77</v>
      </c>
      <c r="D964" s="1">
        <v>45288</v>
      </c>
      <c r="E964">
        <f>MONTH(tblOrders[[#This Row],[Order Date]])</f>
        <v>12</v>
      </c>
      <c r="F964" t="str">
        <f>TEXT(tblOrders[[#This Row],[Order Date]],"mm-mmm")</f>
        <v>12-Dec</v>
      </c>
      <c r="G964" t="str">
        <f>"Q"&amp;ROUNDUP(MONTH(tblOrders[[#This Row],[Order Date]])/3,0)</f>
        <v>Q4</v>
      </c>
      <c r="H964">
        <f>YEAR(tblOrders[[#This Row],[Order Date]])</f>
        <v>2023</v>
      </c>
      <c r="I964" t="s">
        <v>16</v>
      </c>
      <c r="J964" t="s">
        <v>17</v>
      </c>
      <c r="K964" t="s">
        <v>51</v>
      </c>
      <c r="L964" t="s">
        <v>46</v>
      </c>
      <c r="M964">
        <v>41</v>
      </c>
      <c r="N964">
        <v>41</v>
      </c>
    </row>
    <row r="965" spans="1:14" x14ac:dyDescent="0.3">
      <c r="A965">
        <v>52745</v>
      </c>
      <c r="B965" t="s">
        <v>24</v>
      </c>
      <c r="C965" t="s">
        <v>25</v>
      </c>
      <c r="D965" s="1">
        <v>45288</v>
      </c>
      <c r="E965">
        <f>MONTH(tblOrders[[#This Row],[Order Date]])</f>
        <v>12</v>
      </c>
      <c r="F965" t="str">
        <f>TEXT(tblOrders[[#This Row],[Order Date]],"mm-mmm")</f>
        <v>12-Dec</v>
      </c>
      <c r="G965" t="str">
        <f>"Q"&amp;ROUNDUP(MONTH(tblOrders[[#This Row],[Order Date]])/3,0)</f>
        <v>Q4</v>
      </c>
      <c r="H965">
        <f>YEAR(tblOrders[[#This Row],[Order Date]])</f>
        <v>2023</v>
      </c>
      <c r="I965" t="s">
        <v>62</v>
      </c>
      <c r="J965" t="s">
        <v>63</v>
      </c>
      <c r="K965" t="s">
        <v>54</v>
      </c>
      <c r="L965" t="s">
        <v>40</v>
      </c>
      <c r="M965">
        <v>131</v>
      </c>
      <c r="N965">
        <v>85</v>
      </c>
    </row>
    <row r="966" spans="1:14" x14ac:dyDescent="0.3">
      <c r="A966">
        <v>52746</v>
      </c>
      <c r="B966" t="s">
        <v>52</v>
      </c>
      <c r="C966" t="s">
        <v>53</v>
      </c>
      <c r="D966" s="1">
        <v>45288</v>
      </c>
      <c r="E966">
        <f>MONTH(tblOrders[[#This Row],[Order Date]])</f>
        <v>12</v>
      </c>
      <c r="F966" t="str">
        <f>TEXT(tblOrders[[#This Row],[Order Date]],"mm-mmm")</f>
        <v>12-Dec</v>
      </c>
      <c r="G966" t="str">
        <f>"Q"&amp;ROUNDUP(MONTH(tblOrders[[#This Row],[Order Date]])/3,0)</f>
        <v>Q4</v>
      </c>
      <c r="H966">
        <f>YEAR(tblOrders[[#This Row],[Order Date]])</f>
        <v>2023</v>
      </c>
      <c r="I966" t="s">
        <v>68</v>
      </c>
      <c r="J966" t="s">
        <v>69</v>
      </c>
      <c r="K966" t="s">
        <v>37</v>
      </c>
      <c r="L966" t="s">
        <v>40</v>
      </c>
      <c r="M966">
        <v>141</v>
      </c>
      <c r="N966">
        <v>141</v>
      </c>
    </row>
    <row r="967" spans="1:14" x14ac:dyDescent="0.3">
      <c r="A967">
        <v>52747</v>
      </c>
      <c r="B967" t="s">
        <v>38</v>
      </c>
      <c r="C967" t="s">
        <v>39</v>
      </c>
      <c r="D967" s="1">
        <v>45289</v>
      </c>
      <c r="E967">
        <f>MONTH(tblOrders[[#This Row],[Order Date]])</f>
        <v>12</v>
      </c>
      <c r="F967" t="str">
        <f>TEXT(tblOrders[[#This Row],[Order Date]],"mm-mmm")</f>
        <v>12-Dec</v>
      </c>
      <c r="G967" t="str">
        <f>"Q"&amp;ROUNDUP(MONTH(tblOrders[[#This Row],[Order Date]])/3,0)</f>
        <v>Q4</v>
      </c>
      <c r="H967">
        <f>YEAR(tblOrders[[#This Row],[Order Date]])</f>
        <v>2023</v>
      </c>
      <c r="I967" t="s">
        <v>26</v>
      </c>
      <c r="J967" t="s">
        <v>27</v>
      </c>
      <c r="K967" t="s">
        <v>37</v>
      </c>
      <c r="L967" t="s">
        <v>40</v>
      </c>
      <c r="M967">
        <v>88</v>
      </c>
      <c r="N967">
        <v>88</v>
      </c>
    </row>
    <row r="968" spans="1:14" x14ac:dyDescent="0.3">
      <c r="A968">
        <v>52748</v>
      </c>
      <c r="B968" t="s">
        <v>29</v>
      </c>
      <c r="C968" t="s">
        <v>30</v>
      </c>
      <c r="D968" s="1">
        <v>45289</v>
      </c>
      <c r="E968">
        <f>MONTH(tblOrders[[#This Row],[Order Date]])</f>
        <v>12</v>
      </c>
      <c r="F968" t="str">
        <f>TEXT(tblOrders[[#This Row],[Order Date]],"mm-mmm")</f>
        <v>12-Dec</v>
      </c>
      <c r="G968" t="str">
        <f>"Q"&amp;ROUNDUP(MONTH(tblOrders[[#This Row],[Order Date]])/3,0)</f>
        <v>Q4</v>
      </c>
      <c r="H968">
        <f>YEAR(tblOrders[[#This Row],[Order Date]])</f>
        <v>2023</v>
      </c>
      <c r="I968" t="s">
        <v>66</v>
      </c>
      <c r="J968" t="s">
        <v>67</v>
      </c>
      <c r="K968" t="s">
        <v>28</v>
      </c>
      <c r="L968" t="s">
        <v>19</v>
      </c>
      <c r="M968">
        <v>201</v>
      </c>
      <c r="N968">
        <v>87</v>
      </c>
    </row>
    <row r="969" spans="1:14" x14ac:dyDescent="0.3">
      <c r="A969">
        <v>52749</v>
      </c>
      <c r="B969" t="s">
        <v>14</v>
      </c>
      <c r="C969" t="s">
        <v>15</v>
      </c>
      <c r="D969" s="1">
        <v>45291</v>
      </c>
      <c r="E969">
        <f>MONTH(tblOrders[[#This Row],[Order Date]])</f>
        <v>12</v>
      </c>
      <c r="F969" t="str">
        <f>TEXT(tblOrders[[#This Row],[Order Date]],"mm-mmm")</f>
        <v>12-Dec</v>
      </c>
      <c r="G969" t="str">
        <f>"Q"&amp;ROUNDUP(MONTH(tblOrders[[#This Row],[Order Date]])/3,0)</f>
        <v>Q4</v>
      </c>
      <c r="H969">
        <f>YEAR(tblOrders[[#This Row],[Order Date]])</f>
        <v>2023</v>
      </c>
      <c r="I969" t="s">
        <v>26</v>
      </c>
      <c r="J969" t="s">
        <v>27</v>
      </c>
      <c r="K969" t="s">
        <v>18</v>
      </c>
      <c r="L969" t="s">
        <v>40</v>
      </c>
      <c r="M969">
        <v>146</v>
      </c>
      <c r="N969">
        <v>146</v>
      </c>
    </row>
    <row r="970" spans="1:14" x14ac:dyDescent="0.3">
      <c r="A970">
        <v>52750</v>
      </c>
      <c r="B970" t="s">
        <v>41</v>
      </c>
      <c r="C970" t="s">
        <v>42</v>
      </c>
      <c r="D970" s="1">
        <v>45291</v>
      </c>
      <c r="E970">
        <f>MONTH(tblOrders[[#This Row],[Order Date]])</f>
        <v>12</v>
      </c>
      <c r="F970" t="str">
        <f>TEXT(tblOrders[[#This Row],[Order Date]],"mm-mmm")</f>
        <v>12-Dec</v>
      </c>
      <c r="G970" t="str">
        <f>"Q"&amp;ROUNDUP(MONTH(tblOrders[[#This Row],[Order Date]])/3,0)</f>
        <v>Q4</v>
      </c>
      <c r="H970">
        <f>YEAR(tblOrders[[#This Row],[Order Date]])</f>
        <v>2023</v>
      </c>
      <c r="I970" t="s">
        <v>16</v>
      </c>
      <c r="J970" t="s">
        <v>17</v>
      </c>
      <c r="K970" t="s">
        <v>45</v>
      </c>
      <c r="L970" t="s">
        <v>19</v>
      </c>
      <c r="M970">
        <v>56</v>
      </c>
      <c r="N970">
        <v>56</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Regular Pivot</vt:lpstr>
      <vt:lpstr>Dynamic Grid Slicer</vt:lpstr>
      <vt:lpstr>Multiple Grid Slicers</vt:lpstr>
      <vt:lpstr>Data</vt:lpstr>
      <vt:lpstr>'Dynamic Grid Slicer'!rngSlicerField</vt:lpstr>
      <vt:lpstr>'Multiple Grid Slicers'!rngSlicerField</vt:lpstr>
      <vt:lpstr>'Multiple Grid Slicers'!rngSlicerField2</vt:lpstr>
      <vt:lpstr>'Dynamic Grid Slicer'!rngSlicerItems</vt:lpstr>
      <vt:lpstr>'Multiple Grid Slicers'!rngSlicerItems</vt:lpstr>
      <vt:lpstr>'Multiple Grid Slicers'!rngSlicerItems2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Acampora</dc:creator>
  <cp:lastModifiedBy>Jon Acampora</cp:lastModifiedBy>
  <dcterms:created xsi:type="dcterms:W3CDTF">2023-11-30T19:02:07Z</dcterms:created>
  <dcterms:modified xsi:type="dcterms:W3CDTF">2024-01-19T23:27:56Z</dcterms:modified>
</cp:coreProperties>
</file>