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tables/table2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8.xml" ContentType="application/vnd.openxmlformats-officedocument.drawing+xml"/>
  <Override PartName="/xl/tables/table5.xml" ContentType="application/vnd.openxmlformats-officedocument.spreadsheetml.tab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9.xml" ContentType="application/vnd.openxmlformats-officedocument.drawing+xml"/>
  <Override PartName="/xl/tables/table6.xml" ContentType="application/vnd.openxmlformats-officedocument.spreadsheetml.tab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0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pivotTables/pivotTable1.xml" ContentType="application/vnd.openxmlformats-officedocument.spreadsheetml.pivotTable+xml"/>
  <Override PartName="/xl/drawings/drawing11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2.xml" ContentType="application/vnd.openxmlformats-officedocument.drawing+xml"/>
  <Override PartName="/xl/tables/table7.xml" ContentType="application/vnd.openxmlformats-officedocument.spreadsheetml.tab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3.xml" ContentType="application/vnd.openxmlformats-officedocument.drawing+xml"/>
  <Override PartName="/xl/tables/table8.xml" ContentType="application/vnd.openxmlformats-officedocument.spreadsheetml.tab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4.xml" ContentType="application/vnd.openxmlformats-officedocument.drawing+xml"/>
  <Override PartName="/xl/tables/table9.xml" ContentType="application/vnd.openxmlformats-officedocument.spreadsheetml.tab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17.xml" ContentType="application/vnd.openxmlformats-officedocument.drawing+xml"/>
  <Override PartName="/xl/tables/table10.xml" ContentType="application/vnd.openxmlformats-officedocument.spreadsheetml.table+xml"/>
  <Override PartName="/xl/drawings/drawing18.xml" ContentType="application/vnd.openxmlformats-officedocument.drawing+xml"/>
  <Override PartName="/xl/tables/table11.xml" ContentType="application/vnd.openxmlformats-officedocument.spreadsheetml.tab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6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jonac\Dropbox\Excel Campus\Posts\Pie Charts 7 Makeovers\"/>
    </mc:Choice>
  </mc:AlternateContent>
  <xr:revisionPtr revIDLastSave="0" documentId="13_ncr:1_{9759FA77-38AC-4AE8-967A-DE8E6C3A210E}" xr6:coauthVersionLast="47" xr6:coauthVersionMax="47" xr10:uidLastSave="{00000000-0000-0000-0000-000000000000}"/>
  <bookViews>
    <workbookView xWindow="-120" yWindow="-120" windowWidth="29040" windowHeight="15720" xr2:uid="{552DEF06-224D-4914-B4A9-B0CE7C9E6799}"/>
  </bookViews>
  <sheets>
    <sheet name="Table of Contents" sheetId="24" r:id="rId1"/>
    <sheet name="What is a Pie Chart" sheetId="5" r:id="rId2"/>
    <sheet name="1. Dating Survey" sheetId="3" r:id="rId3"/>
    <sheet name="1. Even Split" sheetId="1" r:id="rId4"/>
    <sheet name="1. Clear Winner" sheetId="17" r:id="rId5"/>
    <sheet name="2. Too Many Slices" sheetId="4" r:id="rId6"/>
    <sheet name="2. Many Slices &amp; Clear Winner" sheetId="19" r:id="rId7"/>
    <sheet name="3. When Rank Matters" sheetId="6" r:id="rId8"/>
    <sheet name="4. Panel Charts" sheetId="8" r:id="rId9"/>
    <sheet name="4. Pivot" sheetId="9" r:id="rId10"/>
    <sheet name="Pie vs Bar or Line" sheetId="21" r:id="rId11"/>
    <sheet name="5. Avoid the Legend" sheetId="11" r:id="rId12"/>
    <sheet name="6. Too Many Colors &amp; Labels" sheetId="12" r:id="rId13"/>
    <sheet name="7. 3D Confusion" sheetId="14" r:id="rId14"/>
    <sheet name="7. 3D Pie Charts" sheetId="13" r:id="rId15"/>
    <sheet name="Pie Chart Styles" sheetId="20" r:id="rId16"/>
    <sheet name="Quiz" sheetId="16" r:id="rId17"/>
  </sheets>
  <definedNames>
    <definedName name="_xlnm._FilterDatabase" localSheetId="4" hidden="1">'1. Clear Winner'!$B$4:$D$10</definedName>
    <definedName name="_xlnm._FilterDatabase" localSheetId="3" hidden="1">'1. Even Split'!$AM$4:$AO$10</definedName>
    <definedName name="_xlnm._FilterDatabase" localSheetId="6" hidden="1">'2. Many Slices &amp; Clear Winner'!$AK$4:$AM$16</definedName>
    <definedName name="_xlnm._FilterDatabase" localSheetId="5" hidden="1">'2. Too Many Slices'!$AL$4:$AN$16</definedName>
    <definedName name="_xlnm._FilterDatabase" localSheetId="12" hidden="1">'6. Too Many Colors &amp; Labels'!#REF!</definedName>
  </definedNames>
  <calcPr calcId="191029"/>
  <pivotCaches>
    <pivotCache cacheId="1" r:id="rId1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10" i="21" l="1"/>
  <c r="BA9" i="21" s="1"/>
  <c r="D9" i="20"/>
  <c r="C7" i="20" s="1"/>
  <c r="I22" i="19"/>
  <c r="J13" i="19" s="1"/>
  <c r="AL17" i="19"/>
  <c r="AM13" i="19" s="1"/>
  <c r="Q6" i="17"/>
  <c r="Q5" i="17"/>
  <c r="AD8" i="16"/>
  <c r="AC7" i="16" s="1"/>
  <c r="K11" i="5"/>
  <c r="L10" i="5" s="1"/>
  <c r="AL18" i="13"/>
  <c r="AM17" i="13" s="1"/>
  <c r="AL19" i="12"/>
  <c r="AM8" i="12" s="1"/>
  <c r="AJ11" i="11"/>
  <c r="AK7" i="11" s="1"/>
  <c r="AS6" i="8"/>
  <c r="AS7" i="8"/>
  <c r="AS8" i="8"/>
  <c r="AS9" i="8"/>
  <c r="AS10" i="8"/>
  <c r="AS11" i="8"/>
  <c r="AS12" i="8"/>
  <c r="AS13" i="8"/>
  <c r="AS14" i="8"/>
  <c r="AS15" i="8"/>
  <c r="AS16" i="8"/>
  <c r="AS17" i="8"/>
  <c r="AZ10" i="6"/>
  <c r="BA5" i="6" s="1"/>
  <c r="BA5" i="21" l="1"/>
  <c r="BA6" i="21"/>
  <c r="BA7" i="21"/>
  <c r="BA8" i="21"/>
  <c r="C6" i="20"/>
  <c r="C8" i="20"/>
  <c r="AM16" i="19"/>
  <c r="AM5" i="19"/>
  <c r="AM8" i="19"/>
  <c r="AM14" i="19"/>
  <c r="AM6" i="19"/>
  <c r="AM7" i="19"/>
  <c r="AM9" i="19"/>
  <c r="AM10" i="19"/>
  <c r="AM11" i="19"/>
  <c r="AM12" i="19"/>
  <c r="AM15" i="19"/>
  <c r="J11" i="19"/>
  <c r="J19" i="19"/>
  <c r="J20" i="19"/>
  <c r="J12" i="19"/>
  <c r="J21" i="19"/>
  <c r="J14" i="19"/>
  <c r="J17" i="19"/>
  <c r="J18" i="19"/>
  <c r="J15" i="19"/>
  <c r="J16" i="19"/>
  <c r="J10" i="19"/>
  <c r="L9" i="5"/>
  <c r="L8" i="5"/>
  <c r="AC5" i="16"/>
  <c r="AC6" i="16"/>
  <c r="AM6" i="13"/>
  <c r="AM7" i="13"/>
  <c r="AM8" i="13"/>
  <c r="AM9" i="13"/>
  <c r="AM10" i="13"/>
  <c r="AM11" i="13"/>
  <c r="AM12" i="13"/>
  <c r="AM13" i="13"/>
  <c r="AM14" i="13"/>
  <c r="AM15" i="13"/>
  <c r="AM16" i="13"/>
  <c r="AM11" i="12"/>
  <c r="AM13" i="12"/>
  <c r="AM14" i="12"/>
  <c r="AM15" i="12"/>
  <c r="AM16" i="12"/>
  <c r="AM7" i="12"/>
  <c r="AM9" i="12"/>
  <c r="AM17" i="12"/>
  <c r="AM10" i="12"/>
  <c r="AM18" i="12"/>
  <c r="AM12" i="12"/>
  <c r="AK10" i="11"/>
  <c r="AK9" i="11"/>
  <c r="AK8" i="11"/>
  <c r="BA8" i="6"/>
  <c r="BA7" i="6"/>
  <c r="BA9" i="6"/>
  <c r="BA6" i="6"/>
  <c r="BA10" i="21" l="1"/>
  <c r="C9" i="20"/>
  <c r="AC8" i="16"/>
  <c r="AM17" i="19"/>
  <c r="J22" i="19"/>
  <c r="L11" i="5"/>
  <c r="AM18" i="13"/>
  <c r="AM19" i="12"/>
  <c r="AK11" i="11"/>
  <c r="BA10" i="6"/>
  <c r="AM17" i="4"/>
  <c r="AN15" i="4" s="1"/>
  <c r="AN5" i="4" l="1"/>
  <c r="AN14" i="4"/>
  <c r="AN12" i="4"/>
  <c r="AN11" i="4"/>
  <c r="AN10" i="4"/>
  <c r="AN9" i="4"/>
  <c r="AN8" i="4"/>
  <c r="AN7" i="4"/>
  <c r="AN6" i="4"/>
  <c r="AN13" i="4"/>
  <c r="AN16" i="4"/>
  <c r="AN17" i="4" l="1"/>
</calcChain>
</file>

<file path=xl/sharedStrings.xml><?xml version="1.0" encoding="utf-8"?>
<sst xmlns="http://schemas.openxmlformats.org/spreadsheetml/2006/main" count="200" uniqueCount="70">
  <si>
    <t>Time</t>
  </si>
  <si>
    <t>Category</t>
  </si>
  <si>
    <t>Percent</t>
  </si>
  <si>
    <t>Immediately</t>
  </si>
  <si>
    <t>5 Min Or Less</t>
  </si>
  <si>
    <t>30 Min Or Less</t>
  </si>
  <si>
    <t>One Hour</t>
  </si>
  <si>
    <t>More Than One Hour</t>
  </si>
  <si>
    <t>Don't Know</t>
  </si>
  <si>
    <t>One Hour or More</t>
  </si>
  <si>
    <t>The Even Split</t>
  </si>
  <si>
    <t>The Dating Chart</t>
  </si>
  <si>
    <t>Month</t>
  </si>
  <si>
    <t>Revenue</t>
  </si>
  <si>
    <t>% of 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</si>
  <si>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</si>
  <si>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</si>
  <si>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</si>
  <si>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</si>
  <si>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</si>
  <si>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</si>
  <si>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</si>
  <si>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</si>
  <si>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</si>
  <si>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</si>
  <si>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</si>
  <si>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</si>
  <si>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</si>
  <si>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Too Many Slices</t>
  </si>
  <si>
    <t>Salesperson</t>
  </si>
  <si>
    <t>Nancy</t>
  </si>
  <si>
    <t>Andrew</t>
  </si>
  <si>
    <t>Robert</t>
  </si>
  <si>
    <t>Beth</t>
  </si>
  <si>
    <t>Rosa</t>
  </si>
  <si>
    <t>Panel Charts for Period-over-Period Comparisons</t>
  </si>
  <si>
    <t>Year</t>
  </si>
  <si>
    <t>Product</t>
  </si>
  <si>
    <t>Units</t>
  </si>
  <si>
    <t>Product A</t>
  </si>
  <si>
    <t>Product B</t>
  </si>
  <si>
    <t>Product C</t>
  </si>
  <si>
    <t>% of Yr Total</t>
  </si>
  <si>
    <t>Column Labels</t>
  </si>
  <si>
    <t>Row Labels</t>
  </si>
  <si>
    <t>Sum of % of Yr Total</t>
  </si>
  <si>
    <t>Region</t>
  </si>
  <si>
    <t>West</t>
  </si>
  <si>
    <t>South</t>
  </si>
  <si>
    <t>East</t>
  </si>
  <si>
    <t>North</t>
  </si>
  <si>
    <t>Too Many Colors &amp; Labels</t>
  </si>
  <si>
    <t>3D Exploding Pie Charts</t>
  </si>
  <si>
    <t>Avoid 3D Pie Charts</t>
  </si>
  <si>
    <t>What is a Pie Chart?</t>
  </si>
  <si>
    <t>Sales</t>
  </si>
  <si>
    <t>Chairs</t>
  </si>
  <si>
    <t>Tables</t>
  </si>
  <si>
    <t>Desks</t>
  </si>
  <si>
    <t>Even Split vs. Clear Winner</t>
  </si>
  <si>
    <t>When Rank Matters</t>
  </si>
  <si>
    <t>All slices should add up to 100%.</t>
  </si>
  <si>
    <t>that calculates percent of total.</t>
  </si>
  <si>
    <r>
      <t xml:space="preserve">A pie chart </t>
    </r>
    <r>
      <rPr>
        <b/>
        <sz val="14"/>
        <rFont val="Aptos Narrow"/>
        <family val="2"/>
        <scheme val="minor"/>
      </rPr>
      <t>displays the percent of total</t>
    </r>
    <r>
      <rPr>
        <sz val="14"/>
        <rFont val="Aptos Narrow"/>
        <family val="2"/>
        <scheme val="minor"/>
      </rPr>
      <t xml:space="preserve"> for each category.</t>
    </r>
  </si>
  <si>
    <r>
      <t xml:space="preserve">The </t>
    </r>
    <r>
      <rPr>
        <b/>
        <sz val="14"/>
        <color theme="1"/>
        <rFont val="Aptos Narrow"/>
        <family val="2"/>
        <scheme val="minor"/>
      </rPr>
      <t>source data</t>
    </r>
    <r>
      <rPr>
        <sz val="14"/>
        <color theme="1"/>
        <rFont val="Aptos Narrow"/>
        <family val="2"/>
        <scheme val="minor"/>
      </rPr>
      <t xml:space="preserve"> for the chart contains a column </t>
    </r>
  </si>
  <si>
    <t>Many Slices with Clear Winner</t>
  </si>
  <si>
    <t>Avoid the Legend</t>
  </si>
  <si>
    <t>Pie vs Bar or Line Charts</t>
  </si>
  <si>
    <t>Table of Contents</t>
  </si>
  <si>
    <t>True|True|3|Medium|Small|False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</si>
</sst>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_(* #,##0_);_(* \(#,##0\);_(* &quot;-&quot;??_);_(@_)"/>
    <numFmt numFmtId="167" formatCode="&quot;$&quot;#,##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Aptos Display"/>
      <family val="2"/>
      <scheme val="major"/>
    </font>
    <font>
      <b/>
      <sz val="11"/>
      <color theme="3"/>
      <name val="Aptos Display"/>
      <family val="2"/>
      <scheme val="major"/>
    </font>
    <font>
      <sz val="14"/>
      <name val="Aptos Narrow"/>
      <family val="2"/>
      <scheme val="minor"/>
    </font>
    <font>
      <i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0" fillId="0" borderId="1" xfId="0" applyBorder="1"/>
    <xf numFmtId="9" fontId="0" fillId="0" borderId="1" xfId="0" applyNumberFormat="1" applyBorder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0" fillId="0" borderId="0" xfId="1" applyNumberFormat="1" applyFont="1"/>
    <xf numFmtId="9" fontId="0" fillId="0" borderId="0" xfId="0" applyNumberFormat="1"/>
    <xf numFmtId="0" fontId="2" fillId="0" borderId="2" xfId="0" applyFont="1" applyBorder="1"/>
    <xf numFmtId="164" fontId="2" fillId="0" borderId="2" xfId="1" applyNumberFormat="1" applyFont="1" applyBorder="1"/>
    <xf numFmtId="9" fontId="2" fillId="0" borderId="2" xfId="1" applyNumberFormat="1" applyFont="1" applyBorder="1"/>
    <xf numFmtId="0" fontId="2" fillId="0" borderId="0" xfId="0" applyFont="1"/>
    <xf numFmtId="164" fontId="2" fillId="0" borderId="0" xfId="1" applyNumberFormat="1" applyFont="1" applyBorder="1"/>
    <xf numFmtId="9" fontId="2" fillId="0" borderId="0" xfId="1" applyNumberFormat="1" applyFont="1" applyBorder="1"/>
    <xf numFmtId="164" fontId="0" fillId="0" borderId="0" xfId="1" applyNumberFormat="1" applyFont="1" applyBorder="1"/>
    <xf numFmtId="164" fontId="0" fillId="0" borderId="0" xfId="0" applyNumberFormat="1"/>
    <xf numFmtId="8" fontId="0" fillId="0" borderId="0" xfId="0" applyNumberFormat="1"/>
    <xf numFmtId="165" fontId="0" fillId="0" borderId="0" xfId="0" applyNumberFormat="1"/>
    <xf numFmtId="166" fontId="0" fillId="0" borderId="0" xfId="2" applyNumberFormat="1" applyFo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1" applyNumberFormat="1" applyFont="1" applyFill="1" applyBorder="1"/>
    <xf numFmtId="165" fontId="0" fillId="0" borderId="0" xfId="3" applyNumberFormat="1" applyFont="1" applyFill="1" applyBorder="1"/>
    <xf numFmtId="0" fontId="5" fillId="0" borderId="0" xfId="4" applyFont="1"/>
    <xf numFmtId="167" fontId="0" fillId="0" borderId="0" xfId="0" applyNumberFormat="1"/>
    <xf numFmtId="0" fontId="6" fillId="0" borderId="0" xfId="4" applyFont="1"/>
    <xf numFmtId="0" fontId="1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/>
    <xf numFmtId="0" fontId="9" fillId="0" borderId="0" xfId="0" applyFont="1"/>
    <xf numFmtId="0" fontId="12" fillId="0" borderId="0" xfId="0" applyFont="1"/>
  </cellXfs>
  <cellStyles count="5">
    <cellStyle name="Comma" xfId="2" builtinId="3"/>
    <cellStyle name="Currency 2" xfId="1" xr:uid="{3E9BF5BB-A672-4F2E-87D7-D93694BD307A}"/>
    <cellStyle name="Normal" xfId="0" builtinId="0"/>
    <cellStyle name="Percent" xfId="3" builtinId="5"/>
    <cellStyle name="Title" xfId="4" builtinId="15"/>
  </cellStyles>
  <dxfs count="48">
    <dxf>
      <numFmt numFmtId="167" formatCode="&quot;$&quot;#,##0"/>
    </dxf>
    <dxf>
      <numFmt numFmtId="167" formatCode="&quot;$&quot;#,##0"/>
    </dxf>
    <dxf>
      <numFmt numFmtId="13" formatCode="0%"/>
    </dxf>
    <dxf>
      <numFmt numFmtId="13" formatCode="0%"/>
    </dxf>
    <dxf>
      <numFmt numFmtId="167" formatCode="&quot;$&quot;#,##0"/>
    </dxf>
    <dxf>
      <numFmt numFmtId="167" formatCode="&quot;$&quot;#,##0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border outline="0">
        <bottom style="thin">
          <color rgb="FF000000"/>
        </bottom>
      </border>
    </dxf>
    <dxf>
      <numFmt numFmtId="13" formatCode="0%"/>
    </dxf>
    <dxf>
      <numFmt numFmtId="165" formatCode="0.0%"/>
    </dxf>
    <dxf>
      <numFmt numFmtId="164" formatCode="_(&quot;$&quot;* #,##0_);_(&quot;$&quot;* \(#,##0\);_(&quot;$&quot;* &quot;-&quot;??_);_(@_)"/>
    </dxf>
    <dxf>
      <numFmt numFmtId="165" formatCode="0.0%"/>
    </dxf>
    <dxf>
      <numFmt numFmtId="165" formatCode="0.0%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3" formatCode="0%"/>
    </dxf>
    <dxf>
      <numFmt numFmtId="165" formatCode="0.0%"/>
    </dxf>
    <dxf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_(* #,##0_);_(* \(#,##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165" formatCode="0.0%"/>
    </dxf>
    <dxf>
      <numFmt numFmtId="165" formatCode="0.0%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border outline="0">
        <bottom style="thin">
          <color rgb="FF000000"/>
        </bottom>
      </border>
    </dxf>
    <dxf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border outline="0">
        <bottom style="thin">
          <color rgb="FF000000"/>
        </bottom>
      </border>
    </dxf>
    <dxf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border outline="0">
        <bottom style="thin">
          <color indexed="64"/>
        </bottom>
      </border>
    </dxf>
    <dxf>
      <numFmt numFmtId="13" formatCode="0%"/>
    </dxf>
    <dxf>
      <numFmt numFmtId="13" formatCode="0%"/>
    </dxf>
    <dxf>
      <numFmt numFmtId="167" formatCode="&quot;$&quot;#,##0"/>
    </dxf>
    <dxf>
      <numFmt numFmtId="167" formatCode="&quot;$&quot;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% of 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'What is a Pie Chart'!$L$7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24E-4D49-A77F-A69FD21D569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24E-4D49-A77F-A69FD21D569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24E-4D49-A77F-A69FD21D569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'What is a Pie Chart'!$J$8:$J$10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'What is a Pie Chart'!$L$8:$L$10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33-4441-BC52-E7C53D7215B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How long does it take you to decide if you want to see a "first date" again?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4994483328472831"/>
          <c:y val="0.19710141825128094"/>
          <c:w val="0.6161045494313212"/>
          <c:h val="0.758920577676425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'1. Even Split'!$AO$4</c:f>
              <c:strCache>
                <c:ptCount val="1"/>
                <c:pt idx="0">
                  <c:v>Percent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 w="1905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 Even Split'!$AN$5:$AN$10</c:f>
              <c:strCache>
                <c:ptCount val="6"/>
                <c:pt idx="0">
                  <c:v>Immediately</c:v>
                </c:pt>
                <c:pt idx="1">
                  <c:v>5 Min Or Less</c:v>
                </c:pt>
                <c:pt idx="2">
                  <c:v>30 Min Or Less</c:v>
                </c:pt>
                <c:pt idx="3">
                  <c:v>One Hour</c:v>
                </c:pt>
                <c:pt idx="4">
                  <c:v>More Than One Hour</c:v>
                </c:pt>
                <c:pt idx="5">
                  <c:v>Don't Know</c:v>
                </c:pt>
              </c:strCache>
            </c:strRef>
          </c:cat>
          <c:val>
            <c:numRef>
              <c:f>'1. Even Split'!$AO$5:$AO$10</c:f>
              <c:numCache>
                <c:formatCode>0%</c:formatCode>
                <c:ptCount val="6"/>
                <c:pt idx="0">
                  <c:v>0.16</c:v>
                </c:pt>
                <c:pt idx="1">
                  <c:v>0.19</c:v>
                </c:pt>
                <c:pt idx="2">
                  <c:v>0.2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1-4E39-89C9-CCAA051E74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3"/>
        <c:axId val="409126223"/>
        <c:axId val="2029374095"/>
      </c:barChart>
      <c:valAx>
        <c:axId val="2029374095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extTo"/>
        <c:crossAx val="409126223"/>
        <c:crosses val="autoZero"/>
        <c:crossBetween val="between"/>
      </c:valAx>
      <c:catAx>
        <c:axId val="4091262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93740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How long does it take you to decide if you want to see a "first date" again?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053105861767278"/>
          <c:y val="0.32861657917760279"/>
          <c:w val="0.34227121609798772"/>
          <c:h val="0.57045202682997953"/>
        </c:manualLayout>
      </c:layout>
      <c:pieChart>
        <c:varyColors val="1"/>
        <c:ser>
          <c:idx val="0"/>
          <c:order val="0"/>
          <c:tx>
            <c:strRef>
              <c:f>'1. Even Split'!$AO$4</c:f>
              <c:strCache>
                <c:ptCount val="1"/>
                <c:pt idx="0">
                  <c:v>Percent</c:v>
                </c:pt>
              </c:strCache>
            </c:strRef>
          </c:tx>
          <c:spPr>
            <a:ln w="12700">
              <a:noFill/>
            </a:ln>
          </c:spPr>
          <c:dPt>
            <c:idx val="0"/>
            <c:bubble3D val="0"/>
            <c:spPr>
              <a:solidFill>
                <a:schemeClr val="accent3">
                  <a:shade val="5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F53-4823-9997-65617E23B42A}"/>
              </c:ext>
            </c:extLst>
          </c:dPt>
          <c:dPt>
            <c:idx val="1"/>
            <c:bubble3D val="0"/>
            <c:spPr>
              <a:solidFill>
                <a:schemeClr val="accent3">
                  <a:shade val="7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F53-4823-9997-65617E23B42A}"/>
              </c:ext>
            </c:extLst>
          </c:dPt>
          <c:dPt>
            <c:idx val="2"/>
            <c:bubble3D val="0"/>
            <c:spPr>
              <a:solidFill>
                <a:schemeClr val="accent3">
                  <a:shade val="9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F53-4823-9997-65617E23B42A}"/>
              </c:ext>
            </c:extLst>
          </c:dPt>
          <c:dPt>
            <c:idx val="3"/>
            <c:bubble3D val="0"/>
            <c:spPr>
              <a:solidFill>
                <a:schemeClr val="accent3">
                  <a:tint val="9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F53-4823-9997-65617E23B42A}"/>
              </c:ext>
            </c:extLst>
          </c:dPt>
          <c:dPt>
            <c:idx val="4"/>
            <c:bubble3D val="0"/>
            <c:spPr>
              <a:solidFill>
                <a:schemeClr val="accent3">
                  <a:tint val="7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F53-4823-9997-65617E23B42A}"/>
              </c:ext>
            </c:extLst>
          </c:dPt>
          <c:dPt>
            <c:idx val="5"/>
            <c:bubble3D val="0"/>
            <c:spPr>
              <a:solidFill>
                <a:schemeClr val="accent3">
                  <a:tint val="5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F53-4823-9997-65617E23B42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 Even Split'!$AN$5:$AN$10</c:f>
              <c:strCache>
                <c:ptCount val="6"/>
                <c:pt idx="0">
                  <c:v>Immediately</c:v>
                </c:pt>
                <c:pt idx="1">
                  <c:v>5 Min Or Less</c:v>
                </c:pt>
                <c:pt idx="2">
                  <c:v>30 Min Or Less</c:v>
                </c:pt>
                <c:pt idx="3">
                  <c:v>One Hour</c:v>
                </c:pt>
                <c:pt idx="4">
                  <c:v>More Than One Hour</c:v>
                </c:pt>
                <c:pt idx="5">
                  <c:v>Don't Know</c:v>
                </c:pt>
              </c:strCache>
            </c:strRef>
          </c:cat>
          <c:val>
            <c:numRef>
              <c:f>'1. Even Split'!$AO$5:$AO$10</c:f>
              <c:numCache>
                <c:formatCode>0%</c:formatCode>
                <c:ptCount val="6"/>
                <c:pt idx="0">
                  <c:v>0.16</c:v>
                </c:pt>
                <c:pt idx="1">
                  <c:v>0.19</c:v>
                </c:pt>
                <c:pt idx="2">
                  <c:v>0.2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F53-4823-9997-65617E23B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31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How long does it take you to decide if you want to see a "first date" again?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053105861767278"/>
          <c:y val="0.32861657917760279"/>
          <c:w val="0.34227121609798772"/>
          <c:h val="0.57045202682997953"/>
        </c:manualLayout>
      </c:layout>
      <c:pieChart>
        <c:varyColors val="1"/>
        <c:ser>
          <c:idx val="0"/>
          <c:order val="0"/>
          <c:tx>
            <c:strRef>
              <c:f>'1. Clear Winner'!$D$4</c:f>
              <c:strCache>
                <c:ptCount val="1"/>
                <c:pt idx="0">
                  <c:v>Percent</c:v>
                </c:pt>
              </c:strCache>
            </c:strRef>
          </c:tx>
          <c:spPr>
            <a:ln w="12700">
              <a:noFill/>
            </a:ln>
          </c:spPr>
          <c:dPt>
            <c:idx val="0"/>
            <c:bubble3D val="0"/>
            <c:spPr>
              <a:solidFill>
                <a:schemeClr val="accent3">
                  <a:shade val="5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E8D-41C7-BD25-F3AFA08F594C}"/>
              </c:ext>
            </c:extLst>
          </c:dPt>
          <c:dPt>
            <c:idx val="1"/>
            <c:bubble3D val="0"/>
            <c:spPr>
              <a:solidFill>
                <a:schemeClr val="accent3">
                  <a:shade val="7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E8D-41C7-BD25-F3AFA08F594C}"/>
              </c:ext>
            </c:extLst>
          </c:dPt>
          <c:dPt>
            <c:idx val="2"/>
            <c:bubble3D val="0"/>
            <c:spPr>
              <a:solidFill>
                <a:schemeClr val="accent3">
                  <a:shade val="9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E8D-41C7-BD25-F3AFA08F594C}"/>
              </c:ext>
            </c:extLst>
          </c:dPt>
          <c:dPt>
            <c:idx val="3"/>
            <c:bubble3D val="0"/>
            <c:spPr>
              <a:solidFill>
                <a:schemeClr val="accent3">
                  <a:tint val="9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E8D-41C7-BD25-F3AFA08F594C}"/>
              </c:ext>
            </c:extLst>
          </c:dPt>
          <c:dPt>
            <c:idx val="4"/>
            <c:bubble3D val="0"/>
            <c:spPr>
              <a:solidFill>
                <a:schemeClr val="accent3">
                  <a:tint val="7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E8D-41C7-BD25-F3AFA08F594C}"/>
              </c:ext>
            </c:extLst>
          </c:dPt>
          <c:dPt>
            <c:idx val="5"/>
            <c:bubble3D val="0"/>
            <c:spPr>
              <a:solidFill>
                <a:schemeClr val="accent3">
                  <a:tint val="5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E8D-41C7-BD25-F3AFA08F594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 Clear Winner'!$C$5:$C$10</c:f>
              <c:strCache>
                <c:ptCount val="6"/>
                <c:pt idx="0">
                  <c:v>Immediately</c:v>
                </c:pt>
                <c:pt idx="1">
                  <c:v>5 Min Or Less</c:v>
                </c:pt>
                <c:pt idx="2">
                  <c:v>30 Min Or Less</c:v>
                </c:pt>
                <c:pt idx="3">
                  <c:v>One Hour</c:v>
                </c:pt>
                <c:pt idx="4">
                  <c:v>More Than One Hour</c:v>
                </c:pt>
                <c:pt idx="5">
                  <c:v>Don't Know</c:v>
                </c:pt>
              </c:strCache>
            </c:strRef>
          </c:cat>
          <c:val>
            <c:numRef>
              <c:f>'1. Clear Winner'!$D$5:$D$10</c:f>
              <c:numCache>
                <c:formatCode>0%</c:formatCode>
                <c:ptCount val="6"/>
                <c:pt idx="0">
                  <c:v>0.16</c:v>
                </c:pt>
                <c:pt idx="1">
                  <c:v>0.19</c:v>
                </c:pt>
                <c:pt idx="2">
                  <c:v>0.2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E8D-41C7-BD25-F3AFA08F59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31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How long does it take you to decide if you want to see a "first date" again?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350405523633871"/>
          <c:y val="0.25224047662484816"/>
          <c:w val="0.44437327090870399"/>
          <c:h val="0.58808275157660272"/>
        </c:manualLayout>
      </c:layout>
      <c:pieChart>
        <c:varyColors val="1"/>
        <c:ser>
          <c:idx val="0"/>
          <c:order val="0"/>
          <c:tx>
            <c:strRef>
              <c:f>'1. Clear Winner'!$J$4</c:f>
              <c:strCache>
                <c:ptCount val="1"/>
                <c:pt idx="0">
                  <c:v>Percent</c:v>
                </c:pt>
              </c:strCache>
            </c:strRef>
          </c:tx>
          <c:dPt>
            <c:idx val="0"/>
            <c:bubble3D val="0"/>
            <c:spPr>
              <a:solidFill>
                <a:schemeClr val="accent3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6ED-42FC-AA2D-11CC14666D6C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6ED-42FC-AA2D-11CC14666D6C}"/>
              </c:ext>
            </c:extLst>
          </c:dPt>
          <c:dPt>
            <c:idx val="2"/>
            <c:bubble3D val="0"/>
            <c:spPr>
              <a:solidFill>
                <a:schemeClr val="accent3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6ED-42FC-AA2D-11CC14666D6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 Clear Winner'!$I$5:$I$7</c:f>
              <c:strCache>
                <c:ptCount val="3"/>
                <c:pt idx="0">
                  <c:v>30 Min Or Less</c:v>
                </c:pt>
                <c:pt idx="1">
                  <c:v>One Hour or More</c:v>
                </c:pt>
                <c:pt idx="2">
                  <c:v>Don't Know</c:v>
                </c:pt>
              </c:strCache>
            </c:strRef>
          </c:cat>
          <c:val>
            <c:numRef>
              <c:f>'1. Clear Winner'!$J$5:$J$7</c:f>
              <c:numCache>
                <c:formatCode>0%</c:formatCode>
                <c:ptCount val="3"/>
                <c:pt idx="0">
                  <c:v>0.55000000000000004</c:v>
                </c:pt>
                <c:pt idx="1">
                  <c:v>0.3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DF-4DCD-908C-56AEEF078EF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331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How long does it take you to decide if you want to see a "first date" again?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350405523633871"/>
          <c:y val="0.25224047662484816"/>
          <c:w val="0.44437327090870399"/>
          <c:h val="0.58808275157660272"/>
        </c:manualLayout>
      </c:layout>
      <c:pieChart>
        <c:varyColors val="1"/>
        <c:ser>
          <c:idx val="0"/>
          <c:order val="0"/>
          <c:tx>
            <c:strRef>
              <c:f>'1. Clear Winner'!$Q$4</c:f>
              <c:strCache>
                <c:ptCount val="1"/>
                <c:pt idx="0">
                  <c:v>Percent</c:v>
                </c:pt>
              </c:strCache>
            </c:strRef>
          </c:tx>
          <c:dPt>
            <c:idx val="0"/>
            <c:bubble3D val="0"/>
            <c:spPr>
              <a:solidFill>
                <a:schemeClr val="accent3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888-4AB4-A588-D569A6E8E8BF}"/>
              </c:ext>
            </c:extLst>
          </c:dPt>
          <c:dPt>
            <c:idx val="1"/>
            <c:bubble3D val="0"/>
            <c:spPr>
              <a:solidFill>
                <a:schemeClr val="accent3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888-4AB4-A588-D569A6E8E8B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 Clear Winner'!$P$5:$P$6</c:f>
              <c:strCache>
                <c:ptCount val="2"/>
                <c:pt idx="0">
                  <c:v>30 Min Or Less</c:v>
                </c:pt>
                <c:pt idx="1">
                  <c:v>One Hour or More</c:v>
                </c:pt>
              </c:strCache>
            </c:strRef>
          </c:cat>
          <c:val>
            <c:numRef>
              <c:f>'1. Clear Winner'!$Q$5:$Q$6</c:f>
              <c:numCache>
                <c:formatCode>0%</c:formatCode>
                <c:ptCount val="2"/>
                <c:pt idx="0">
                  <c:v>0.6470588235294118</c:v>
                </c:pt>
                <c:pt idx="1">
                  <c:v>0.3529411764705882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DF-4DCD-908C-56AEEF078EF2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331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Revenue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'2. Too Many Slices'!$AN$4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65-499E-99E6-4893E4797E7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565-499E-99E6-4893E4797E7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565-499E-99E6-4893E4797E7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565-499E-99E6-4893E4797E7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565-499E-99E6-4893E4797E7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565-499E-99E6-4893E4797E7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565-499E-99E6-4893E4797E7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5565-499E-99E6-4893E4797E7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5565-499E-99E6-4893E4797E7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5565-499E-99E6-4893E4797E7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5565-499E-99E6-4893E4797E7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5565-499E-99E6-4893E4797E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 Too Many Slices'!$AL$5:$AL$16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'2. Too Many Slices'!$AN$5:$AN$16</c:f>
              <c:numCache>
                <c:formatCode>0%</c:formatCode>
                <c:ptCount val="12"/>
                <c:pt idx="0">
                  <c:v>7.5643918887110445E-2</c:v>
                </c:pt>
                <c:pt idx="1">
                  <c:v>4.5870899559245844E-2</c:v>
                </c:pt>
                <c:pt idx="2">
                  <c:v>7.0919621945909062E-2</c:v>
                </c:pt>
                <c:pt idx="3">
                  <c:v>4.7747272318696451E-2</c:v>
                </c:pt>
                <c:pt idx="4">
                  <c:v>7.8860226239584316E-2</c:v>
                </c:pt>
                <c:pt idx="5">
                  <c:v>0.12780916878265938</c:v>
                </c:pt>
                <c:pt idx="6">
                  <c:v>6.2796021369809815E-2</c:v>
                </c:pt>
                <c:pt idx="7">
                  <c:v>6.8779248143418709E-2</c:v>
                </c:pt>
                <c:pt idx="8">
                  <c:v>7.3442101916309691E-2</c:v>
                </c:pt>
                <c:pt idx="9">
                  <c:v>0.12190616522543783</c:v>
                </c:pt>
                <c:pt idx="10">
                  <c:v>7.3036296569002457E-2</c:v>
                </c:pt>
                <c:pt idx="11">
                  <c:v>0.15318905904281616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5565-499E-99E6-4893E4797E7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Revenue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 Too Many Slices'!$AN$4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 Too Many Slices'!$AL$5:$AL$16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'2. Too Many Slices'!$AN$5:$AN$16</c:f>
              <c:numCache>
                <c:formatCode>0%</c:formatCode>
                <c:ptCount val="12"/>
                <c:pt idx="0">
                  <c:v>7.5643918887110445E-2</c:v>
                </c:pt>
                <c:pt idx="1">
                  <c:v>4.5870899559245844E-2</c:v>
                </c:pt>
                <c:pt idx="2">
                  <c:v>7.0919621945909062E-2</c:v>
                </c:pt>
                <c:pt idx="3">
                  <c:v>4.7747272318696451E-2</c:v>
                </c:pt>
                <c:pt idx="4">
                  <c:v>7.8860226239584316E-2</c:v>
                </c:pt>
                <c:pt idx="5">
                  <c:v>0.12780916878265938</c:v>
                </c:pt>
                <c:pt idx="6">
                  <c:v>6.2796021369809815E-2</c:v>
                </c:pt>
                <c:pt idx="7">
                  <c:v>6.8779248143418709E-2</c:v>
                </c:pt>
                <c:pt idx="8">
                  <c:v>7.3442101916309691E-2</c:v>
                </c:pt>
                <c:pt idx="9">
                  <c:v>0.12190616522543783</c:v>
                </c:pt>
                <c:pt idx="10">
                  <c:v>7.3036296569002457E-2</c:v>
                </c:pt>
                <c:pt idx="11">
                  <c:v>0.15318905904281616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26-47E1-BC10-D4CE9233D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2347968"/>
        <c:axId val="512349280"/>
      </c:barChart>
      <c:catAx>
        <c:axId val="51234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349280"/>
        <c:crosses val="autoZero"/>
        <c:auto val="1"/>
        <c:lblAlgn val="ctr"/>
        <c:lblOffset val="100"/>
        <c:noMultiLvlLbl val="0"/>
      </c:catAx>
      <c:valAx>
        <c:axId val="512349280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512347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2023</a:t>
            </a:r>
            <a:r>
              <a:rPr lang="en-US" baseline="0"/>
              <a:t> Revenue: </a:t>
            </a:r>
          </a:p>
          <a:p>
            <a:pPr>
              <a:defRPr/>
            </a:pPr>
            <a:r>
              <a:rPr lang="en-US" baseline="0"/>
              <a:t>December vs. All Other Months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'2. Many Slices &amp; Clear Winner'!$J$9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719-42CE-BF90-AF1B9887F80B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719-42CE-BF90-AF1B9887F80B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719-42CE-BF90-AF1B9887F80B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719-42CE-BF90-AF1B9887F80B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719-42CE-BF90-AF1B9887F80B}"/>
              </c:ext>
            </c:extLst>
          </c:dPt>
          <c:dPt>
            <c:idx val="5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719-42CE-BF90-AF1B9887F80B}"/>
              </c:ext>
            </c:extLst>
          </c:dPt>
          <c:dPt>
            <c:idx val="6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719-42CE-BF90-AF1B9887F80B}"/>
              </c:ext>
            </c:extLst>
          </c:dPt>
          <c:dPt>
            <c:idx val="7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719-42CE-BF90-AF1B9887F80B}"/>
              </c:ext>
            </c:extLst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719-42CE-BF90-AF1B9887F80B}"/>
              </c:ext>
            </c:extLst>
          </c:dPt>
          <c:dPt>
            <c:idx val="9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B719-42CE-BF90-AF1B9887F80B}"/>
              </c:ext>
            </c:extLst>
          </c:dPt>
          <c:dPt>
            <c:idx val="1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B719-42CE-BF90-AF1B9887F80B}"/>
              </c:ext>
            </c:extLst>
          </c:dPt>
          <c:dPt>
            <c:idx val="11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B719-42CE-BF90-AF1B9887F80B}"/>
              </c:ext>
            </c:extLst>
          </c:dPt>
          <c:dLbls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719-42CE-BF90-AF1B9887F8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'2. Many Slices &amp; Clear Winner'!$H$10:$H$21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'2. Many Slices &amp; Clear Winner'!$J$10:$J$21</c:f>
              <c:numCache>
                <c:formatCode>0%</c:formatCode>
                <c:ptCount val="12"/>
                <c:pt idx="0">
                  <c:v>1.7415057456394867E-2</c:v>
                </c:pt>
                <c:pt idx="1">
                  <c:v>1.0560589180909102E-2</c:v>
                </c:pt>
                <c:pt idx="2">
                  <c:v>1.6327410175786934E-2</c:v>
                </c:pt>
                <c:pt idx="3">
                  <c:v>1.0992575517632526E-2</c:v>
                </c:pt>
                <c:pt idx="4">
                  <c:v>1.815552910520446E-2</c:v>
                </c:pt>
                <c:pt idx="5">
                  <c:v>2.9424758137211668E-2</c:v>
                </c:pt>
                <c:pt idx="6">
                  <c:v>1.4457161081518006E-2</c:v>
                </c:pt>
                <c:pt idx="7">
                  <c:v>1.5834644421488034E-2</c:v>
                </c:pt>
                <c:pt idx="8">
                  <c:v>1.6908146000469568E-2</c:v>
                </c:pt>
                <c:pt idx="9">
                  <c:v>2.806574411960458E-2</c:v>
                </c:pt>
                <c:pt idx="10">
                  <c:v>2.8047968058338927E-2</c:v>
                </c:pt>
                <c:pt idx="11">
                  <c:v>0.79381041674544139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B719-42CE-BF90-AF1B9887F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Revenue by Rep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 When Rank Matters'!$BA$4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BCE-4852-89B0-1411ED68D2E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BCE-4852-89B0-1411ED68D2E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 When Rank Matters'!$AY$5:$AY$9</c:f>
              <c:strCache>
                <c:ptCount val="5"/>
                <c:pt idx="0">
                  <c:v>Nancy</c:v>
                </c:pt>
                <c:pt idx="1">
                  <c:v>Andrew</c:v>
                </c:pt>
                <c:pt idx="2">
                  <c:v>Rosa</c:v>
                </c:pt>
                <c:pt idx="3">
                  <c:v>Beth</c:v>
                </c:pt>
                <c:pt idx="4">
                  <c:v>Robert</c:v>
                </c:pt>
              </c:strCache>
            </c:strRef>
          </c:cat>
          <c:val>
            <c:numRef>
              <c:f>'3. When Rank Matters'!$BA$5:$BA$9</c:f>
              <c:numCache>
                <c:formatCode>0.0%</c:formatCode>
                <c:ptCount val="5"/>
                <c:pt idx="0">
                  <c:v>0.43480245352052838</c:v>
                </c:pt>
                <c:pt idx="1">
                  <c:v>0.21759339287989063</c:v>
                </c:pt>
                <c:pt idx="2">
                  <c:v>0.14371447554374381</c:v>
                </c:pt>
                <c:pt idx="3">
                  <c:v>0.13310413968834758</c:v>
                </c:pt>
                <c:pt idx="4">
                  <c:v>7.0785538367489714E-2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CE-4852-89B0-1411ED68D2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667883759"/>
        <c:axId val="590403231"/>
      </c:barChart>
      <c:catAx>
        <c:axId val="6678837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0403231"/>
        <c:crosses val="autoZero"/>
        <c:auto val="1"/>
        <c:lblAlgn val="ctr"/>
        <c:lblOffset val="100"/>
        <c:noMultiLvlLbl val="0"/>
      </c:catAx>
      <c:valAx>
        <c:axId val="590403231"/>
        <c:scaling>
          <c:orientation val="minMax"/>
        </c:scaling>
        <c:delete val="1"/>
        <c:axPos val="t"/>
        <c:numFmt formatCode="0.0%" sourceLinked="1"/>
        <c:majorTickMark val="none"/>
        <c:minorTickMark val="none"/>
        <c:tickLblPos val="nextTo"/>
        <c:crossAx val="6678837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Revenue by Salesperson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'3. When Rank Matters'!$BA$4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0BE-453D-B59B-37FB6FBA9DCF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0BE-453D-B59B-37FB6FBA9DC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90BE-453D-B59B-37FB6FBA9DC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0BE-453D-B59B-37FB6FBA9DCF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0BE-453D-B59B-37FB6FBA9DC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'3. When Rank Matters'!$AY$5:$AY$9</c:f>
              <c:strCache>
                <c:ptCount val="5"/>
                <c:pt idx="0">
                  <c:v>Nancy</c:v>
                </c:pt>
                <c:pt idx="1">
                  <c:v>Andrew</c:v>
                </c:pt>
                <c:pt idx="2">
                  <c:v>Rosa</c:v>
                </c:pt>
                <c:pt idx="3">
                  <c:v>Beth</c:v>
                </c:pt>
                <c:pt idx="4">
                  <c:v>Robert</c:v>
                </c:pt>
              </c:strCache>
            </c:strRef>
          </c:cat>
          <c:val>
            <c:numRef>
              <c:f>'3. When Rank Matters'!$BA$5:$BA$9</c:f>
              <c:numCache>
                <c:formatCode>0.0%</c:formatCode>
                <c:ptCount val="5"/>
                <c:pt idx="0">
                  <c:v>0.43480245352052838</c:v>
                </c:pt>
                <c:pt idx="1">
                  <c:v>0.21759339287989063</c:v>
                </c:pt>
                <c:pt idx="2">
                  <c:v>0.14371447554374381</c:v>
                </c:pt>
                <c:pt idx="3">
                  <c:v>0.13310413968834758</c:v>
                </c:pt>
                <c:pt idx="4">
                  <c:v>7.0785538367489714E-2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BE-453D-B59B-37FB6FBA9DC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Revenue by Rep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 When Rank Matters'!$BA$4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BCE-4852-89B0-1411ED68D2E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BCE-4852-89B0-1411ED68D2EA}"/>
              </c:ext>
            </c:extLst>
          </c:dPt>
          <c:dLbls>
            <c:delete val="1"/>
          </c:dLbls>
          <c:cat>
            <c:strRef>
              <c:f>'3. When Rank Matters'!$AY$5:$AY$9</c:f>
              <c:strCache>
                <c:ptCount val="5"/>
                <c:pt idx="0">
                  <c:v>Nancy</c:v>
                </c:pt>
                <c:pt idx="1">
                  <c:v>Andrew</c:v>
                </c:pt>
                <c:pt idx="2">
                  <c:v>Rosa</c:v>
                </c:pt>
                <c:pt idx="3">
                  <c:v>Beth</c:v>
                </c:pt>
                <c:pt idx="4">
                  <c:v>Robert</c:v>
                </c:pt>
              </c:strCache>
            </c:strRef>
          </c:cat>
          <c:val>
            <c:numRef>
              <c:f>'3. When Rank Matters'!$BA$5:$BA$9</c:f>
              <c:numCache>
                <c:formatCode>0.0%</c:formatCode>
                <c:ptCount val="5"/>
                <c:pt idx="0">
                  <c:v>0.43480245352052838</c:v>
                </c:pt>
                <c:pt idx="1">
                  <c:v>0.21759339287989063</c:v>
                </c:pt>
                <c:pt idx="2">
                  <c:v>0.14371447554374381</c:v>
                </c:pt>
                <c:pt idx="3">
                  <c:v>0.13310413968834758</c:v>
                </c:pt>
                <c:pt idx="4">
                  <c:v>7.0785538367489714E-2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CE-4852-89B0-1411ED68D2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667883759"/>
        <c:axId val="590403231"/>
      </c:barChart>
      <c:catAx>
        <c:axId val="6678837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0403231"/>
        <c:crosses val="autoZero"/>
        <c:auto val="1"/>
        <c:lblAlgn val="ctr"/>
        <c:lblOffset val="100"/>
        <c:noMultiLvlLbl val="0"/>
      </c:catAx>
      <c:valAx>
        <c:axId val="59040323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78837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2019</a:t>
            </a:r>
          </a:p>
        </c:rich>
      </c:tx>
      <c:layout>
        <c:manualLayout>
          <c:xMode val="edge"/>
          <c:yMode val="edge"/>
          <c:x val="8.3625818324433596E-2"/>
          <c:y val="0.265902259705195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762150420852566E-2"/>
          <c:y val="0.36182656498905735"/>
          <c:w val="0.17890352068060461"/>
          <c:h val="0.5497433962544011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2DF-42AF-A15B-771D2F7513B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2DF-42AF-A15B-771D2F7513B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C7A-4D0F-AD1B-C995B7D2F336}"/>
              </c:ext>
            </c:extLst>
          </c:dPt>
          <c:dLbls>
            <c:dLbl>
              <c:idx val="2"/>
              <c:layout>
                <c:manualLayout>
                  <c:x val="3.6712447581983283E-2"/>
                  <c:y val="-2.414003444868203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C7A-4D0F-AD1B-C995B7D2F3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 Panel Charts'!$AQ$6:$AQ$8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Charts'!$AS$6:$AS$8</c:f>
              <c:numCache>
                <c:formatCode>0.0%</c:formatCode>
                <c:ptCount val="3"/>
                <c:pt idx="0">
                  <c:v>0.41322314049586778</c:v>
                </c:pt>
                <c:pt idx="1">
                  <c:v>0.57851239669421484</c:v>
                </c:pt>
                <c:pt idx="2">
                  <c:v>8.2644628099173556E-3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7A-4D0F-AD1B-C995B7D2F33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2DF-42AF-A15B-771D2F7513B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2DF-42AF-A15B-771D2F7513B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2DF-42AF-A15B-771D2F7513B7}"/>
              </c:ext>
            </c:extLst>
          </c:dPt>
          <c:cat>
            <c:strRef>
              <c:f>'4. Panel Charts'!$AQ$6:$AQ$8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Charts'!$AS$6:$AS$8</c:f>
              <c:numCache>
                <c:formatCode>0.0%</c:formatCode>
                <c:ptCount val="3"/>
                <c:pt idx="0">
                  <c:v>0.41322314049586778</c:v>
                </c:pt>
                <c:pt idx="1">
                  <c:v>0.57851239669421484</c:v>
                </c:pt>
                <c:pt idx="2">
                  <c:v>8.2644628099173556E-3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7A-4D0F-AD1B-C995B7D2F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07-4BF7-ADB0-BA00CA69FF0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D07-4BF7-ADB0-BA00CA69FF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D07-4BF7-ADB0-BA00CA69FF0A}"/>
              </c:ext>
            </c:extLst>
          </c:dPt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6D07-4BF7-ADB0-BA00CA69FF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 Panel Charts'!$AQ$9:$AQ$11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Charts'!$AS$9:$AS$11</c:f>
              <c:numCache>
                <c:formatCode>0.0%</c:formatCode>
                <c:ptCount val="3"/>
                <c:pt idx="0">
                  <c:v>0.59</c:v>
                </c:pt>
                <c:pt idx="1">
                  <c:v>0.37</c:v>
                </c:pt>
                <c:pt idx="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7A-4D0F-AD1B-C995B7D2F33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D07-4BF7-ADB0-BA00CA69FF0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D07-4BF7-ADB0-BA00CA69FF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D07-4BF7-ADB0-BA00CA69FF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 Panel Charts'!$AQ$9:$AQ$11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Charts'!$AS$6:$AS$8</c:f>
              <c:numCache>
                <c:formatCode>0.0%</c:formatCode>
                <c:ptCount val="3"/>
                <c:pt idx="0">
                  <c:v>0.41322314049586778</c:v>
                </c:pt>
                <c:pt idx="1">
                  <c:v>0.57851239669421484</c:v>
                </c:pt>
                <c:pt idx="2">
                  <c:v>8.2644628099173556E-3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7A-4D0F-AD1B-C995B7D2F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07-4BF7-ADB0-BA00CA69FF0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D07-4BF7-ADB0-BA00CA69FF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D07-4BF7-ADB0-BA00CA69FF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 Panel Charts'!$AQ$12:$AQ$14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Charts'!$AS$12:$AS$14</c:f>
              <c:numCache>
                <c:formatCode>0.0%</c:formatCode>
                <c:ptCount val="3"/>
                <c:pt idx="0">
                  <c:v>0.2301829268292683</c:v>
                </c:pt>
                <c:pt idx="1">
                  <c:v>0.3048780487804878</c:v>
                </c:pt>
                <c:pt idx="2">
                  <c:v>0.46493902439024393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7A-4D0F-AD1B-C995B7D2F33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D07-4BF7-ADB0-BA00CA69FF0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D07-4BF7-ADB0-BA00CA69FF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D07-4BF7-ADB0-BA00CA69FF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 Panel Charts'!$AQ$12:$AQ$14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Charts'!$AS$6:$AS$8</c:f>
              <c:numCache>
                <c:formatCode>0.0%</c:formatCode>
                <c:ptCount val="3"/>
                <c:pt idx="0">
                  <c:v>0.41322314049586778</c:v>
                </c:pt>
                <c:pt idx="1">
                  <c:v>0.57851239669421484</c:v>
                </c:pt>
                <c:pt idx="2">
                  <c:v>8.2644628099173556E-3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7A-4D0F-AD1B-C995B7D2F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07-4BF7-ADB0-BA00CA69FF0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D07-4BF7-ADB0-BA00CA69FF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D07-4BF7-ADB0-BA00CA69FF0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6D07-4BF7-ADB0-BA00CA69FF0A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6D07-4BF7-ADB0-BA00CA69FF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 Panel Charts'!$AQ$15:$AQ$17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Charts'!$AS$15:$AS$17</c:f>
              <c:numCache>
                <c:formatCode>0.0%</c:formatCode>
                <c:ptCount val="3"/>
                <c:pt idx="0">
                  <c:v>5.8637798827244021E-2</c:v>
                </c:pt>
                <c:pt idx="1">
                  <c:v>3.9242219215155617E-2</c:v>
                </c:pt>
                <c:pt idx="2">
                  <c:v>0.90211998195760035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7A-4D0F-AD1B-C995B7D2F33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D07-4BF7-ADB0-BA00CA69FF0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D07-4BF7-ADB0-BA00CA69FF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D07-4BF7-ADB0-BA00CA69FF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 Panel Charts'!$AQ$15:$AQ$17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Charts'!$AS$6:$AS$8</c:f>
              <c:numCache>
                <c:formatCode>0.0%</c:formatCode>
                <c:ptCount val="3"/>
                <c:pt idx="0">
                  <c:v>0.41322314049586778</c:v>
                </c:pt>
                <c:pt idx="1">
                  <c:v>0.57851239669421484</c:v>
                </c:pt>
                <c:pt idx="2">
                  <c:v>8.2644628099173556E-3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7A-4D0F-AD1B-C995B7D2F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[Pie Chart Makeovers - BEGIN.xlsx]4. Pivot!PivotTable1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Yearly</a:t>
            </a:r>
            <a:r>
              <a:rPr lang="en-US" baseline="0"/>
              <a:t> % of Sales by Product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3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3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layout>
            <c:manualLayout>
              <c:x val="-1.4211722129882782E-16"/>
              <c:y val="-4.0712461667774771E-2"/>
            </c:manualLayout>
          </c:layout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8.0917414392968318E-2"/>
          <c:y val="0.15391330104974038"/>
          <c:w val="0.85900506622718675"/>
          <c:h val="0.73690966129155311"/>
        </c:manualLayout>
      </c:layout>
      <c:lineChart>
        <c:grouping val="standard"/>
        <c:varyColors val="0"/>
        <c:ser>
          <c:idx val="0"/>
          <c:order val="0"/>
          <c:tx>
            <c:strRef>
              <c:f>'4. Pivot'!$B$3:$B$4</c:f>
              <c:strCache>
                <c:ptCount val="1"/>
                <c:pt idx="0">
                  <c:v>Product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1"/>
                </a:solidFill>
              </a:ln>
              <a:effectLst/>
            </c:spPr>
          </c:marker>
          <c:dPt>
            <c:idx val="3"/>
            <c:marker>
              <c:symbol val="circle"/>
              <c:size val="7"/>
              <c:spPr>
                <a:solidFill>
                  <a:schemeClr val="bg1"/>
                </a:solidFill>
                <a:ln w="1587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875-4EDC-A576-ACEAECF18DB2}"/>
              </c:ext>
            </c:extLst>
          </c:dPt>
          <c:dLbls>
            <c:dLbl>
              <c:idx val="3"/>
              <c:layout>
                <c:manualLayout>
                  <c:x val="-1.4211722129882782E-16"/>
                  <c:y val="-4.0712461667774771E-2"/>
                </c:manualLayout>
              </c:layout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875-4EDC-A576-ACEAECF18DB2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Pivot'!$B$5:$B$8</c:f>
              <c:numCache>
                <c:formatCode>0%</c:formatCode>
                <c:ptCount val="4"/>
                <c:pt idx="0">
                  <c:v>0.41322314049586778</c:v>
                </c:pt>
                <c:pt idx="1">
                  <c:v>0.59</c:v>
                </c:pt>
                <c:pt idx="2">
                  <c:v>0.2301829268292683</c:v>
                </c:pt>
                <c:pt idx="3">
                  <c:v>5.8637798827244021E-2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75-4EDC-A576-ACEAECF18DB2}"/>
            </c:ext>
          </c:extLst>
        </c:ser>
        <c:ser>
          <c:idx val="1"/>
          <c:order val="1"/>
          <c:tx>
            <c:strRef>
              <c:f>'4. Pivot'!$C$3:$C$4</c:f>
              <c:strCache>
                <c:ptCount val="1"/>
                <c:pt idx="0">
                  <c:v>Product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2"/>
                </a:solidFill>
              </a:ln>
              <a:effectLst/>
            </c:spPr>
          </c:marker>
          <c:dPt>
            <c:idx val="3"/>
            <c:marker>
              <c:symbol val="circle"/>
              <c:size val="7"/>
              <c:spPr>
                <a:solidFill>
                  <a:schemeClr val="bg1"/>
                </a:solidFill>
                <a:ln w="1587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875-4EDC-A576-ACEAECF18DB2}"/>
              </c:ext>
            </c:extLst>
          </c:dPt>
          <c:dLbls>
            <c:dLbl>
              <c:idx val="3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875-4EDC-A576-ACEAECF18DB2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Pivot'!$C$5:$C$8</c:f>
              <c:numCache>
                <c:formatCode>0%</c:formatCode>
                <c:ptCount val="4"/>
                <c:pt idx="0">
                  <c:v>0.57851239669421484</c:v>
                </c:pt>
                <c:pt idx="1">
                  <c:v>0.37</c:v>
                </c:pt>
                <c:pt idx="2">
                  <c:v>0.3048780487804878</c:v>
                </c:pt>
                <c:pt idx="3">
                  <c:v>3.9242219215155617E-2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75-4EDC-A576-ACEAECF18DB2}"/>
            </c:ext>
          </c:extLst>
        </c:ser>
        <c:ser>
          <c:idx val="2"/>
          <c:order val="2"/>
          <c:tx>
            <c:strRef>
              <c:f>'4. Pivot'!$D$3:$D$4</c:f>
              <c:strCache>
                <c:ptCount val="1"/>
                <c:pt idx="0">
                  <c:v>Product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3"/>
                </a:solidFill>
              </a:ln>
              <a:effectLst/>
            </c:spPr>
          </c:marker>
          <c:dPt>
            <c:idx val="3"/>
            <c:marker>
              <c:symbol val="circle"/>
              <c:size val="7"/>
              <c:spPr>
                <a:solidFill>
                  <a:schemeClr val="bg1"/>
                </a:solidFill>
                <a:ln w="15875">
                  <a:solidFill>
                    <a:schemeClr val="accent3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6875-4EDC-A576-ACEAECF18DB2}"/>
              </c:ext>
            </c:extLst>
          </c:dPt>
          <c:dLbls>
            <c:dLbl>
              <c:idx val="3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75-4EDC-A576-ACEAECF18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Pivot'!$D$5:$D$8</c:f>
              <c:numCache>
                <c:formatCode>0%</c:formatCode>
                <c:ptCount val="4"/>
                <c:pt idx="0">
                  <c:v>8.2644628099173556E-3</c:v>
                </c:pt>
                <c:pt idx="1">
                  <c:v>0.04</c:v>
                </c:pt>
                <c:pt idx="2">
                  <c:v>0.46493902439024393</c:v>
                </c:pt>
                <c:pt idx="3">
                  <c:v>0.90211998195760035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75-4EDC-A576-ACEAECF18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0065887"/>
        <c:axId val="1767655471"/>
      </c:lineChart>
      <c:catAx>
        <c:axId val="1950065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7655471"/>
        <c:crosses val="autoZero"/>
        <c:auto val="1"/>
        <c:lblAlgn val="ctr"/>
        <c:lblOffset val="100"/>
        <c:noMultiLvlLbl val="0"/>
      </c:catAx>
      <c:valAx>
        <c:axId val="1767655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00658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[Pie Chart Makeovers - BEGIN.xlsx]4. Pivot!PivotTable1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Yearly</a:t>
            </a:r>
            <a:r>
              <a:rPr lang="en-US" baseline="0"/>
              <a:t> % of Sales by Product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'4. Pivot'!$B$3:$B$4</c:f>
              <c:strCache>
                <c:ptCount val="1"/>
                <c:pt idx="0">
                  <c:v>Product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1"/>
                </a:solidFill>
              </a:ln>
              <a:effectLst/>
            </c:spPr>
          </c:marker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Pivot'!$B$5:$B$8</c:f>
              <c:numCache>
                <c:formatCode>0%</c:formatCode>
                <c:ptCount val="4"/>
                <c:pt idx="0">
                  <c:v>0.41322314049586778</c:v>
                </c:pt>
                <c:pt idx="1">
                  <c:v>0.59</c:v>
                </c:pt>
                <c:pt idx="2">
                  <c:v>0.2301829268292683</c:v>
                </c:pt>
                <c:pt idx="3">
                  <c:v>5.8637798827244021E-2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62-46D0-80B9-74C9BBE10556}"/>
            </c:ext>
          </c:extLst>
        </c:ser>
        <c:ser>
          <c:idx val="1"/>
          <c:order val="1"/>
          <c:tx>
            <c:strRef>
              <c:f>'4. Pivot'!$C$3:$C$4</c:f>
              <c:strCache>
                <c:ptCount val="1"/>
                <c:pt idx="0">
                  <c:v>Product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2"/>
                </a:solidFill>
              </a:ln>
              <a:effectLst/>
            </c:spPr>
          </c:marker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Pivot'!$C$5:$C$8</c:f>
              <c:numCache>
                <c:formatCode>0%</c:formatCode>
                <c:ptCount val="4"/>
                <c:pt idx="0">
                  <c:v>0.57851239669421484</c:v>
                </c:pt>
                <c:pt idx="1">
                  <c:v>0.37</c:v>
                </c:pt>
                <c:pt idx="2">
                  <c:v>0.3048780487804878</c:v>
                </c:pt>
                <c:pt idx="3">
                  <c:v>3.9242219215155617E-2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6D0-80B9-74C9BBE10556}"/>
            </c:ext>
          </c:extLst>
        </c:ser>
        <c:ser>
          <c:idx val="2"/>
          <c:order val="2"/>
          <c:tx>
            <c:strRef>
              <c:f>'4. Pivot'!$D$3:$D$4</c:f>
              <c:strCache>
                <c:ptCount val="1"/>
                <c:pt idx="0">
                  <c:v>Product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3"/>
                </a:solidFill>
              </a:ln>
              <a:effectLst/>
            </c:spPr>
          </c:marker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Pivot'!$D$5:$D$8</c:f>
              <c:numCache>
                <c:formatCode>0%</c:formatCode>
                <c:ptCount val="4"/>
                <c:pt idx="0">
                  <c:v>8.2644628099173556E-3</c:v>
                </c:pt>
                <c:pt idx="1">
                  <c:v>0.04</c:v>
                </c:pt>
                <c:pt idx="2">
                  <c:v>0.46493902439024393</c:v>
                </c:pt>
                <c:pt idx="3">
                  <c:v>0.90211998195760035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62-46D0-80B9-74C9BBE10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0065887"/>
        <c:axId val="1767655471"/>
      </c:lineChart>
      <c:catAx>
        <c:axId val="1950065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7655471"/>
        <c:crosses val="autoZero"/>
        <c:auto val="1"/>
        <c:lblAlgn val="ctr"/>
        <c:lblOffset val="100"/>
        <c:noMultiLvlLbl val="0"/>
      </c:catAx>
      <c:valAx>
        <c:axId val="1767655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0065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Revenue by Rep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'Pie vs Bar or Line'!$BA$4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731-4700-8805-E9D8F2E6723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731-4700-8805-E9D8F2E6723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'Pie vs Bar or Line'!$AY$5:$AY$9</c:f>
              <c:strCache>
                <c:ptCount val="5"/>
                <c:pt idx="0">
                  <c:v>Nancy</c:v>
                </c:pt>
                <c:pt idx="1">
                  <c:v>Andrew</c:v>
                </c:pt>
                <c:pt idx="2">
                  <c:v>Rosa</c:v>
                </c:pt>
                <c:pt idx="3">
                  <c:v>Beth</c:v>
                </c:pt>
                <c:pt idx="4">
                  <c:v>Robert</c:v>
                </c:pt>
              </c:strCache>
            </c:strRef>
          </c:cat>
          <c:val>
            <c:numRef>
              <c:f>'Pie vs Bar or Line'!$BA$5:$BA$9</c:f>
              <c:numCache>
                <c:formatCode>0.0%</c:formatCode>
                <c:ptCount val="5"/>
                <c:pt idx="0">
                  <c:v>0.43480245352052838</c:v>
                </c:pt>
                <c:pt idx="1">
                  <c:v>0.21759339287989063</c:v>
                </c:pt>
                <c:pt idx="2">
                  <c:v>0.14371447554374381</c:v>
                </c:pt>
                <c:pt idx="3">
                  <c:v>0.13310413968834758</c:v>
                </c:pt>
                <c:pt idx="4">
                  <c:v>7.0785538367489714E-2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31-4700-8805-E9D8F2E672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667883759"/>
        <c:axId val="590403231"/>
      </c:barChart>
      <c:catAx>
        <c:axId val="6678837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0403231"/>
        <c:crosses val="autoZero"/>
        <c:auto val="1"/>
        <c:lblAlgn val="ctr"/>
        <c:lblOffset val="100"/>
        <c:noMultiLvlLbl val="0"/>
      </c:catAx>
      <c:valAx>
        <c:axId val="590403231"/>
        <c:scaling>
          <c:orientation val="minMax"/>
        </c:scaling>
        <c:delete val="1"/>
        <c:axPos val="t"/>
        <c:numFmt formatCode="0.0%" sourceLinked="1"/>
        <c:majorTickMark val="none"/>
        <c:minorTickMark val="none"/>
        <c:tickLblPos val="nextTo"/>
        <c:crossAx val="6678837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Revenue by Salesperson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976750127474576"/>
          <c:y val="0.25963123768407453"/>
          <c:w val="0.51990732411968021"/>
          <c:h val="0.63895143948127975"/>
        </c:manualLayout>
      </c:layout>
      <c:pieChart>
        <c:varyColors val="1"/>
        <c:ser>
          <c:idx val="0"/>
          <c:order val="0"/>
          <c:tx>
            <c:strRef>
              <c:f>'Pie vs Bar or Line'!$BA$4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E2C-4ACE-840D-55544187DD84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E2C-4ACE-840D-55544187DD8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E2C-4ACE-840D-55544187DD8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E2C-4ACE-840D-55544187DD84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E2C-4ACE-840D-55544187DD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'Pie vs Bar or Line'!$AY$5:$AY$9</c:f>
              <c:strCache>
                <c:ptCount val="5"/>
                <c:pt idx="0">
                  <c:v>Nancy</c:v>
                </c:pt>
                <c:pt idx="1">
                  <c:v>Andrew</c:v>
                </c:pt>
                <c:pt idx="2">
                  <c:v>Rosa</c:v>
                </c:pt>
                <c:pt idx="3">
                  <c:v>Beth</c:v>
                </c:pt>
                <c:pt idx="4">
                  <c:v>Robert</c:v>
                </c:pt>
              </c:strCache>
            </c:strRef>
          </c:cat>
          <c:val>
            <c:numRef>
              <c:f>'Pie vs Bar or Line'!$BA$5:$BA$9</c:f>
              <c:numCache>
                <c:formatCode>0.0%</c:formatCode>
                <c:ptCount val="5"/>
                <c:pt idx="0">
                  <c:v>0.43480245352052838</c:v>
                </c:pt>
                <c:pt idx="1">
                  <c:v>0.21759339287989063</c:v>
                </c:pt>
                <c:pt idx="2">
                  <c:v>0.14371447554374381</c:v>
                </c:pt>
                <c:pt idx="3">
                  <c:v>0.13310413968834758</c:v>
                </c:pt>
                <c:pt idx="4">
                  <c:v>7.0785538367489714E-2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E2C-4ACE-840D-55544187DD8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[Pie Chart Makeovers - BEGIN.xlsx]4. Pivot!PivotTable1</c:name>
    <c:fmtId val="9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Yearly</a:t>
            </a:r>
            <a:r>
              <a:rPr lang="en-US" baseline="0"/>
              <a:t> % of Total Sales by Product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3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3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layout>
            <c:manualLayout>
              <c:x val="-1.4211722129882782E-16"/>
              <c:y val="-4.0712461667774771E-2"/>
            </c:manualLayout>
          </c:layout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layout>
            <c:manualLayout>
              <c:x val="-1.4211722129882782E-16"/>
              <c:y val="-4.0712461667774771E-2"/>
            </c:manualLayout>
          </c:layout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28575" cap="rnd">
            <a:solidFill>
              <a:schemeClr val="accent3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3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layout>
            <c:manualLayout>
              <c:x val="-1.4211722129882782E-16"/>
              <c:y val="-4.0712461667774771E-2"/>
            </c:manualLayout>
          </c:layout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accent3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3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8.0917414392968318E-2"/>
          <c:y val="0.15391330104974038"/>
          <c:w val="0.83007677294776028"/>
          <c:h val="0.73690966129155311"/>
        </c:manualLayout>
      </c:layout>
      <c:lineChart>
        <c:grouping val="standard"/>
        <c:varyColors val="0"/>
        <c:ser>
          <c:idx val="0"/>
          <c:order val="0"/>
          <c:tx>
            <c:strRef>
              <c:f>'4. Pivot'!$B$3:$B$4</c:f>
              <c:strCache>
                <c:ptCount val="1"/>
                <c:pt idx="0">
                  <c:v>Product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1"/>
                </a:solidFill>
              </a:ln>
              <a:effectLst/>
            </c:spPr>
          </c:marker>
          <c:dPt>
            <c:idx val="3"/>
            <c:marker>
              <c:symbol val="circle"/>
              <c:size val="7"/>
              <c:spPr>
                <a:solidFill>
                  <a:schemeClr val="bg1"/>
                </a:solidFill>
                <a:ln w="1587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0E9-4173-B858-9C636C7ABB6E}"/>
              </c:ext>
            </c:extLst>
          </c:dPt>
          <c:dLbls>
            <c:dLbl>
              <c:idx val="3"/>
              <c:layout>
                <c:manualLayout>
                  <c:x val="-1.4211722129882782E-16"/>
                  <c:y val="-4.0712461667774771E-2"/>
                </c:manualLayout>
              </c:layout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E9-4173-B858-9C636C7ABB6E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Pivot'!$B$5:$B$8</c:f>
              <c:numCache>
                <c:formatCode>0%</c:formatCode>
                <c:ptCount val="4"/>
                <c:pt idx="0">
                  <c:v>0.41322314049586778</c:v>
                </c:pt>
                <c:pt idx="1">
                  <c:v>0.59</c:v>
                </c:pt>
                <c:pt idx="2">
                  <c:v>0.2301829268292683</c:v>
                </c:pt>
                <c:pt idx="3">
                  <c:v>5.8637798827244021E-2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E9-4173-B858-9C636C7ABB6E}"/>
            </c:ext>
          </c:extLst>
        </c:ser>
        <c:ser>
          <c:idx val="1"/>
          <c:order val="1"/>
          <c:tx>
            <c:strRef>
              <c:f>'4. Pivot'!$C$3:$C$4</c:f>
              <c:strCache>
                <c:ptCount val="1"/>
                <c:pt idx="0">
                  <c:v>Product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2"/>
                </a:solidFill>
              </a:ln>
              <a:effectLst/>
            </c:spPr>
          </c:marker>
          <c:dPt>
            <c:idx val="3"/>
            <c:marker>
              <c:symbol val="circle"/>
              <c:size val="7"/>
              <c:spPr>
                <a:solidFill>
                  <a:schemeClr val="bg1"/>
                </a:solidFill>
                <a:ln w="1587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0E9-4173-B858-9C636C7ABB6E}"/>
              </c:ext>
            </c:extLst>
          </c:dPt>
          <c:dLbls>
            <c:dLbl>
              <c:idx val="3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0E9-4173-B858-9C636C7ABB6E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Pivot'!$C$5:$C$8</c:f>
              <c:numCache>
                <c:formatCode>0%</c:formatCode>
                <c:ptCount val="4"/>
                <c:pt idx="0">
                  <c:v>0.57851239669421484</c:v>
                </c:pt>
                <c:pt idx="1">
                  <c:v>0.37</c:v>
                </c:pt>
                <c:pt idx="2">
                  <c:v>0.3048780487804878</c:v>
                </c:pt>
                <c:pt idx="3">
                  <c:v>3.9242219215155617E-2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0E9-4173-B858-9C636C7ABB6E}"/>
            </c:ext>
          </c:extLst>
        </c:ser>
        <c:ser>
          <c:idx val="2"/>
          <c:order val="2"/>
          <c:tx>
            <c:strRef>
              <c:f>'4. Pivot'!$D$3:$D$4</c:f>
              <c:strCache>
                <c:ptCount val="1"/>
                <c:pt idx="0">
                  <c:v>Product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3"/>
                </a:solidFill>
              </a:ln>
              <a:effectLst/>
            </c:spPr>
          </c:marker>
          <c:dPt>
            <c:idx val="3"/>
            <c:marker>
              <c:symbol val="circle"/>
              <c:size val="7"/>
              <c:spPr>
                <a:solidFill>
                  <a:schemeClr val="bg1"/>
                </a:solidFill>
                <a:ln w="15875">
                  <a:solidFill>
                    <a:schemeClr val="accent3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0E9-4173-B858-9C636C7ABB6E}"/>
              </c:ext>
            </c:extLst>
          </c:dPt>
          <c:dLbls>
            <c:dLbl>
              <c:idx val="3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0E9-4173-B858-9C636C7ABB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Pivot'!$D$5:$D$8</c:f>
              <c:numCache>
                <c:formatCode>0%</c:formatCode>
                <c:ptCount val="4"/>
                <c:pt idx="0">
                  <c:v>8.2644628099173556E-3</c:v>
                </c:pt>
                <c:pt idx="1">
                  <c:v>0.04</c:v>
                </c:pt>
                <c:pt idx="2">
                  <c:v>0.46493902439024393</c:v>
                </c:pt>
                <c:pt idx="3">
                  <c:v>0.90211998195760035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0E9-4173-B858-9C636C7AB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0065887"/>
        <c:axId val="1767655471"/>
      </c:lineChart>
      <c:catAx>
        <c:axId val="1950065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7655471"/>
        <c:crosses val="autoZero"/>
        <c:auto val="1"/>
        <c:lblAlgn val="ctr"/>
        <c:lblOffset val="100"/>
        <c:noMultiLvlLbl val="0"/>
      </c:catAx>
      <c:valAx>
        <c:axId val="1767655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00658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'5. Avoid the Legend'!$AK$6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481-416B-849B-C203460F27B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481-416B-849B-C203460F27B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481-416B-849B-C203460F27B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481-416B-849B-C203460F27B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'5. Avoid the Legend'!$AI$7:$AI$10</c:f>
              <c:strCache>
                <c:ptCount val="4"/>
                <c:pt idx="0">
                  <c:v>West</c:v>
                </c:pt>
                <c:pt idx="1">
                  <c:v>South</c:v>
                </c:pt>
                <c:pt idx="2">
                  <c:v>East</c:v>
                </c:pt>
                <c:pt idx="3">
                  <c:v>North</c:v>
                </c:pt>
              </c:strCache>
            </c:strRef>
          </c:cat>
          <c:val>
            <c:numRef>
              <c:f>'5. Avoid the Legend'!$AK$7:$AK$10</c:f>
              <c:numCache>
                <c:formatCode>0.0%</c:formatCode>
                <c:ptCount val="4"/>
                <c:pt idx="0">
                  <c:v>0.20975723029552301</c:v>
                </c:pt>
                <c:pt idx="1">
                  <c:v>0.21572535487624753</c:v>
                </c:pt>
                <c:pt idx="2">
                  <c:v>0.24888852917421855</c:v>
                </c:pt>
                <c:pt idx="3">
                  <c:v>0.32562888565401094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9F-479C-B4FD-D2E32A0FF2E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'5. Avoid the Legend'!$AK$6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E59-40C9-9CDB-F7839949BB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E59-40C9-9CDB-F7839949BB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E59-40C9-9CDB-F7839949BBD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E59-40C9-9CDB-F7839949BBD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'5. Avoid the Legend'!$AI$7:$AI$10</c:f>
              <c:strCache>
                <c:ptCount val="4"/>
                <c:pt idx="0">
                  <c:v>West</c:v>
                </c:pt>
                <c:pt idx="1">
                  <c:v>South</c:v>
                </c:pt>
                <c:pt idx="2">
                  <c:v>East</c:v>
                </c:pt>
                <c:pt idx="3">
                  <c:v>North</c:v>
                </c:pt>
              </c:strCache>
            </c:strRef>
          </c:cat>
          <c:val>
            <c:numRef>
              <c:f>'5. Avoid the Legend'!$AK$7:$AK$10</c:f>
              <c:numCache>
                <c:formatCode>0.0%</c:formatCode>
                <c:ptCount val="4"/>
                <c:pt idx="0">
                  <c:v>0.20975723029552301</c:v>
                </c:pt>
                <c:pt idx="1">
                  <c:v>0.21572535487624753</c:v>
                </c:pt>
                <c:pt idx="2">
                  <c:v>0.24888852917421855</c:v>
                </c:pt>
                <c:pt idx="3">
                  <c:v>0.32562888565401094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9F-479C-B4FD-D2E32A0FF2E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2023 Revenue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'6. Too Many Colors &amp; Labels'!$AM$6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6AB-434B-ABC1-7E8E239D432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6AB-434B-ABC1-7E8E239D432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6AB-434B-ABC1-7E8E239D432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6AB-434B-ABC1-7E8E239D432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6AB-434B-ABC1-7E8E239D432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6AB-434B-ABC1-7E8E239D432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6AB-434B-ABC1-7E8E239D432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6AB-434B-ABC1-7E8E239D432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6AB-434B-ABC1-7E8E239D432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B6AB-434B-ABC1-7E8E239D4325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B6AB-434B-ABC1-7E8E239D4325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B6AB-434B-ABC1-7E8E239D432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'6. Too Many Colors &amp; Labels'!$AK$7:$AK$18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'6. Too Many Colors &amp; Labels'!$AM$7:$AM$18</c:f>
              <c:numCache>
                <c:formatCode>0%</c:formatCode>
                <c:ptCount val="12"/>
                <c:pt idx="0">
                  <c:v>1.7415057456394867E-2</c:v>
                </c:pt>
                <c:pt idx="1">
                  <c:v>1.0560589180909102E-2</c:v>
                </c:pt>
                <c:pt idx="2">
                  <c:v>1.6327410175786934E-2</c:v>
                </c:pt>
                <c:pt idx="3">
                  <c:v>1.0992575517632526E-2</c:v>
                </c:pt>
                <c:pt idx="4">
                  <c:v>1.815552910520446E-2</c:v>
                </c:pt>
                <c:pt idx="5">
                  <c:v>2.9424758137211668E-2</c:v>
                </c:pt>
                <c:pt idx="6">
                  <c:v>1.4457161081518006E-2</c:v>
                </c:pt>
                <c:pt idx="7">
                  <c:v>1.5834644421488034E-2</c:v>
                </c:pt>
                <c:pt idx="8">
                  <c:v>1.6908146000469568E-2</c:v>
                </c:pt>
                <c:pt idx="9">
                  <c:v>2.806574411960458E-2</c:v>
                </c:pt>
                <c:pt idx="10">
                  <c:v>2.8047968058338927E-2</c:v>
                </c:pt>
                <c:pt idx="11">
                  <c:v>0.79381041674544139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B6AB-434B-ABC1-7E8E239D432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2023 Revenue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'6. Too Many Colors &amp; Labels'!$AM$6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6AB-434B-ABC1-7E8E239D4325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6AB-434B-ABC1-7E8E239D4325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6AB-434B-ABC1-7E8E239D4325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6AB-434B-ABC1-7E8E239D4325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6AB-434B-ABC1-7E8E239D4325}"/>
              </c:ext>
            </c:extLst>
          </c:dPt>
          <c:dPt>
            <c:idx val="5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6AB-434B-ABC1-7E8E239D4325}"/>
              </c:ext>
            </c:extLst>
          </c:dPt>
          <c:dPt>
            <c:idx val="6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6AB-434B-ABC1-7E8E239D4325}"/>
              </c:ext>
            </c:extLst>
          </c:dPt>
          <c:dPt>
            <c:idx val="7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6AB-434B-ABC1-7E8E239D4325}"/>
              </c:ext>
            </c:extLst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6AB-434B-ABC1-7E8E239D4325}"/>
              </c:ext>
            </c:extLst>
          </c:dPt>
          <c:dPt>
            <c:idx val="9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B6AB-434B-ABC1-7E8E239D4325}"/>
              </c:ext>
            </c:extLst>
          </c:dPt>
          <c:dPt>
            <c:idx val="1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B6AB-434B-ABC1-7E8E239D4325}"/>
              </c:ext>
            </c:extLst>
          </c:dPt>
          <c:dPt>
            <c:idx val="1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B6AB-434B-ABC1-7E8E239D4325}"/>
              </c:ext>
            </c:extLst>
          </c:dPt>
          <c:dLbls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6AB-434B-ABC1-7E8E239D43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'6. Too Many Colors &amp; Labels'!$AK$7:$AK$18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'6. Too Many Colors &amp; Labels'!$AM$7:$AM$18</c:f>
              <c:numCache>
                <c:formatCode>0%</c:formatCode>
                <c:ptCount val="12"/>
                <c:pt idx="0">
                  <c:v>1.7415057456394867E-2</c:v>
                </c:pt>
                <c:pt idx="1">
                  <c:v>1.0560589180909102E-2</c:v>
                </c:pt>
                <c:pt idx="2">
                  <c:v>1.6327410175786934E-2</c:v>
                </c:pt>
                <c:pt idx="3">
                  <c:v>1.0992575517632526E-2</c:v>
                </c:pt>
                <c:pt idx="4">
                  <c:v>1.815552910520446E-2</c:v>
                </c:pt>
                <c:pt idx="5">
                  <c:v>2.9424758137211668E-2</c:v>
                </c:pt>
                <c:pt idx="6">
                  <c:v>1.4457161081518006E-2</c:v>
                </c:pt>
                <c:pt idx="7">
                  <c:v>1.5834644421488034E-2</c:v>
                </c:pt>
                <c:pt idx="8">
                  <c:v>1.6908146000469568E-2</c:v>
                </c:pt>
                <c:pt idx="9">
                  <c:v>2.806574411960458E-2</c:v>
                </c:pt>
                <c:pt idx="10">
                  <c:v>2.8047968058338927E-2</c:v>
                </c:pt>
                <c:pt idx="11">
                  <c:v>0.79381041674544139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B6AB-434B-ABC1-7E8E239D4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Total Revenue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7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'7. 3D Pie Charts'!$AL$5</c:f>
              <c:strCache>
                <c:ptCount val="1"/>
                <c:pt idx="0">
                  <c:v>Revenue</c:v>
                </c:pt>
              </c:strCache>
            </c:strRef>
          </c:tx>
          <c:explosion val="27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CE13-4B83-ACCE-81B23009C42F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CE13-4B83-ACCE-81B23009C42F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CE13-4B83-ACCE-81B23009C42F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CE13-4B83-ACCE-81B23009C42F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CE13-4B83-ACCE-81B23009C42F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CE13-4B83-ACCE-81B23009C42F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D-CE13-4B83-ACCE-81B23009C42F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F-CE13-4B83-ACCE-81B23009C42F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1-CE13-4B83-ACCE-81B23009C42F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3-CE13-4B83-ACCE-81B23009C42F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5-CE13-4B83-ACCE-81B23009C42F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7-CE13-4B83-ACCE-81B23009C42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'7. 3D Pie Charts'!$AK$6:$AK$17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'7. 3D Pie Charts'!$AM$6:$AM$17</c:f>
              <c:numCache>
                <c:formatCode>0%</c:formatCode>
                <c:ptCount val="12"/>
                <c:pt idx="0">
                  <c:v>7.5643918887110445E-2</c:v>
                </c:pt>
                <c:pt idx="1">
                  <c:v>4.5870899559245844E-2</c:v>
                </c:pt>
                <c:pt idx="2">
                  <c:v>7.0919621945909062E-2</c:v>
                </c:pt>
                <c:pt idx="3">
                  <c:v>4.7747272318696451E-2</c:v>
                </c:pt>
                <c:pt idx="4">
                  <c:v>7.8860226239584316E-2</c:v>
                </c:pt>
                <c:pt idx="5">
                  <c:v>0.12780916878265938</c:v>
                </c:pt>
                <c:pt idx="6">
                  <c:v>6.2796021369809815E-2</c:v>
                </c:pt>
                <c:pt idx="7">
                  <c:v>6.8779248143418709E-2</c:v>
                </c:pt>
                <c:pt idx="8">
                  <c:v>7.3442101916309691E-2</c:v>
                </c:pt>
                <c:pt idx="9">
                  <c:v>0.12190616522543783</c:v>
                </c:pt>
                <c:pt idx="10">
                  <c:v>7.3036296569002457E-2</c:v>
                </c:pt>
                <c:pt idx="11">
                  <c:v>0.15318905904281616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CE13-4B83-ACCE-81B23009C42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Total Revenue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view3D>
      <c:rotX val="30"/>
      <c:rotY val="7"/>
      <c:depthPercent val="100"/>
      <c:rAngAx val="0"/>
      <c:perspective val="5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'7. 3D Pie Charts'!$AL$5</c:f>
              <c:strCache>
                <c:ptCount val="1"/>
                <c:pt idx="0">
                  <c:v>Revenue</c:v>
                </c:pt>
              </c:strCache>
            </c:strRef>
          </c:tx>
          <c:explosion val="27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9F6-4685-B0CE-2B33379CD4CE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9F6-4685-B0CE-2B33379CD4CE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B9F6-4685-B0CE-2B33379CD4CE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B9F6-4685-B0CE-2B33379CD4CE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B9F6-4685-B0CE-2B33379CD4CE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B9F6-4685-B0CE-2B33379CD4CE}"/>
              </c:ext>
            </c:extLst>
          </c:dPt>
          <c:dPt>
            <c:idx val="6"/>
            <c:bubble3D val="0"/>
            <c:spPr>
              <a:gradFill>
                <a:gsLst>
                  <a:gs pos="100000">
                    <a:schemeClr val="accent1">
                      <a:lumMod val="60000"/>
                      <a:lumMod val="60000"/>
                      <a:lumOff val="40000"/>
                    </a:schemeClr>
                  </a:gs>
                  <a:gs pos="0">
                    <a:schemeClr val="accent1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B9F6-4685-B0CE-2B33379CD4CE}"/>
              </c:ext>
            </c:extLst>
          </c:dPt>
          <c:dPt>
            <c:idx val="7"/>
            <c:bubble3D val="0"/>
            <c:spPr>
              <a:gradFill>
                <a:gsLst>
                  <a:gs pos="100000">
                    <a:schemeClr val="accent2">
                      <a:lumMod val="60000"/>
                      <a:lumMod val="60000"/>
                      <a:lumOff val="40000"/>
                    </a:schemeClr>
                  </a:gs>
                  <a:gs pos="0">
                    <a:schemeClr val="accent2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B9F6-4685-B0CE-2B33379CD4CE}"/>
              </c:ext>
            </c:extLst>
          </c:dPt>
          <c:dPt>
            <c:idx val="8"/>
            <c:bubble3D val="0"/>
            <c:spPr>
              <a:gradFill>
                <a:gsLst>
                  <a:gs pos="100000">
                    <a:schemeClr val="accent3">
                      <a:lumMod val="60000"/>
                      <a:lumMod val="60000"/>
                      <a:lumOff val="40000"/>
                    </a:schemeClr>
                  </a:gs>
                  <a:gs pos="0">
                    <a:schemeClr val="accent3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B9F6-4685-B0CE-2B33379CD4CE}"/>
              </c:ext>
            </c:extLst>
          </c:dPt>
          <c:dPt>
            <c:idx val="9"/>
            <c:bubble3D val="0"/>
            <c:spPr>
              <a:gradFill>
                <a:gsLst>
                  <a:gs pos="100000">
                    <a:schemeClr val="accent4">
                      <a:lumMod val="60000"/>
                      <a:lumMod val="60000"/>
                      <a:lumOff val="40000"/>
                    </a:schemeClr>
                  </a:gs>
                  <a:gs pos="0">
                    <a:schemeClr val="accent4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B9F6-4685-B0CE-2B33379CD4CE}"/>
              </c:ext>
            </c:extLst>
          </c:dPt>
          <c:dPt>
            <c:idx val="10"/>
            <c:bubble3D val="0"/>
            <c:spPr>
              <a:gradFill>
                <a:gsLst>
                  <a:gs pos="100000">
                    <a:schemeClr val="accent5">
                      <a:lumMod val="60000"/>
                      <a:lumMod val="60000"/>
                      <a:lumOff val="40000"/>
                    </a:schemeClr>
                  </a:gs>
                  <a:gs pos="0">
                    <a:schemeClr val="accent5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B9F6-4685-B0CE-2B33379CD4CE}"/>
              </c:ext>
            </c:extLst>
          </c:dPt>
          <c:dPt>
            <c:idx val="11"/>
            <c:bubble3D val="0"/>
            <c:spPr>
              <a:gradFill>
                <a:gsLst>
                  <a:gs pos="100000">
                    <a:schemeClr val="accent6">
                      <a:lumMod val="60000"/>
                      <a:lumMod val="60000"/>
                      <a:lumOff val="40000"/>
                    </a:schemeClr>
                  </a:gs>
                  <a:gs pos="0">
                    <a:schemeClr val="accent6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B9F6-4685-B0CE-2B33379CD4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'7. 3D Pie Charts'!$AK$6:$AK$17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'7. 3D Pie Charts'!$AM$6:$AM$17</c:f>
              <c:numCache>
                <c:formatCode>0%</c:formatCode>
                <c:ptCount val="12"/>
                <c:pt idx="0">
                  <c:v>7.5643918887110445E-2</c:v>
                </c:pt>
                <c:pt idx="1">
                  <c:v>4.5870899559245844E-2</c:v>
                </c:pt>
                <c:pt idx="2">
                  <c:v>7.0919621945909062E-2</c:v>
                </c:pt>
                <c:pt idx="3">
                  <c:v>4.7747272318696451E-2</c:v>
                </c:pt>
                <c:pt idx="4">
                  <c:v>7.8860226239584316E-2</c:v>
                </c:pt>
                <c:pt idx="5">
                  <c:v>0.12780916878265938</c:v>
                </c:pt>
                <c:pt idx="6">
                  <c:v>6.2796021369809815E-2</c:v>
                </c:pt>
                <c:pt idx="7">
                  <c:v>6.8779248143418709E-2</c:v>
                </c:pt>
                <c:pt idx="8">
                  <c:v>7.3442101916309691E-2</c:v>
                </c:pt>
                <c:pt idx="9">
                  <c:v>0.12190616522543783</c:v>
                </c:pt>
                <c:pt idx="10">
                  <c:v>7.3036296569002457E-2</c:v>
                </c:pt>
                <c:pt idx="11">
                  <c:v>0.15318905904281616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B9F6-4685-B0CE-2B33379CD4C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398162729658801"/>
          <c:y val="0.17541375036453777"/>
          <c:w val="0.1193517060367454"/>
          <c:h val="0.78125546806649171"/>
        </c:manualLayout>
      </c:layout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How long does it take you to decide if you want to see a "first date" again?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60"/>
      <c:rotY val="331"/>
      <c:depthPercent val="100"/>
      <c:rAngAx val="0"/>
      <c:perspective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0400606686459272"/>
          <c:y val="0.2355510149838865"/>
          <c:w val="0.56211544253689605"/>
          <c:h val="0.72729924582212035"/>
        </c:manualLayout>
      </c:layout>
      <c:pie3DChart>
        <c:varyColors val="1"/>
        <c:ser>
          <c:idx val="0"/>
          <c:order val="0"/>
          <c:tx>
            <c:strRef>
              <c:f>'7. 3D Pie Charts'!$AM$22</c:f>
              <c:strCache>
                <c:ptCount val="1"/>
                <c:pt idx="0">
                  <c:v>Percent</c:v>
                </c:pt>
              </c:strCache>
            </c:strRef>
          </c:tx>
          <c:dPt>
            <c:idx val="0"/>
            <c:bubble3D val="0"/>
            <c:spPr>
              <a:solidFill>
                <a:srgbClr val="FFC00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0C47-4AF2-ADEE-18BB3D688201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0C47-4AF2-ADEE-18BB3D6882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'7. 3D Pie Charts'!$AL$23:$AL$24</c:f>
              <c:strCache>
                <c:ptCount val="2"/>
                <c:pt idx="0">
                  <c:v>30 Min Or Less</c:v>
                </c:pt>
                <c:pt idx="1">
                  <c:v>One Hour or More</c:v>
                </c:pt>
              </c:strCache>
            </c:strRef>
          </c:cat>
          <c:val>
            <c:numRef>
              <c:f>'7. 3D Pie Charts'!$AM$23:$AM$24</c:f>
              <c:numCache>
                <c:formatCode>0%</c:formatCode>
                <c:ptCount val="2"/>
                <c:pt idx="0">
                  <c:v>0.65</c:v>
                </c:pt>
                <c:pt idx="1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47-4AF2-ADEE-18BB3D6882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</a:t>
            </a:r>
            <a:r>
              <a:rPr lang="en-US" baseline="0"/>
              <a:t> by Product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AC5-4C80-BEE2-4883BA60DBD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AC5-4C80-BEE2-4883BA60DBD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AC5-4C80-BEE2-4883BA60DBD2}"/>
              </c:ext>
            </c:extLst>
          </c:dPt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AC5-4C80-BEE2-4883BA60DB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pattFill prst="ltUpDiag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1-9787-4EE7-9AC7-7C0F57420C00}"/>
              </c:ext>
            </c:extLst>
          </c:dPt>
          <c:dPt>
            <c:idx val="1"/>
            <c:bubble3D val="0"/>
            <c:spPr>
              <a:pattFill prst="ltUpDiag">
                <a:fgClr>
                  <a:schemeClr val="accent2"/>
                </a:fgClr>
                <a:bgClr>
                  <a:schemeClr val="accent2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3-9787-4EE7-9AC7-7C0F57420C00}"/>
              </c:ext>
            </c:extLst>
          </c:dPt>
          <c:dPt>
            <c:idx val="2"/>
            <c:bubble3D val="0"/>
            <c:spPr>
              <a:pattFill prst="ltUpDiag">
                <a:fgClr>
                  <a:schemeClr val="accent3"/>
                </a:fgClr>
                <a:bgClr>
                  <a:schemeClr val="accent3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5-9787-4EE7-9AC7-7C0F57420C00}"/>
              </c:ext>
            </c:extLst>
          </c:dPt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787-4EE7-9AC7-7C0F57420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96A-48FB-827A-FE164987FF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96A-48FB-827A-FE164987FF0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96A-48FB-827A-FE164987FF0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6A-48FB-827A-FE164987FF0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4C-4190-AD7C-D17BAE5CA17F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C4C-4190-AD7C-D17BAE5CA17F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3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C4C-4190-AD7C-D17BAE5CA17F}"/>
              </c:ext>
            </c:extLst>
          </c:dPt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4C-4190-AD7C-D17BAE5CA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AC-40D0-A977-773B65E5363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3AC-40D0-A977-773B65E5363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3AC-40D0-A977-773B65E53634}"/>
              </c:ext>
            </c:extLst>
          </c:dPt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3AC-40D0-A977-773B65E536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479-41C8-86AF-06F3765F5358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479-41C8-86AF-06F3765F5358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479-41C8-86AF-06F3765F5358}"/>
              </c:ext>
            </c:extLst>
          </c:dPt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479-41C8-86AF-06F3765F5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C5F-44D9-BB0C-F120A1C07626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C5F-44D9-BB0C-F120A1C07626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C5F-44D9-BB0C-F120A1C07626}"/>
              </c:ext>
            </c:extLst>
          </c:dPt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C5F-44D9-BB0C-F120A1C07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346-4DB4-8118-0874536C267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346-4DB4-8118-0874536C267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346-4DB4-8118-0874536C267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346-4DB4-8118-0874536C2673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3F3-49BF-81BC-A34B943D97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3F3-49BF-81BC-A34B943D97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3F3-49BF-81BC-A34B943D979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3F3-49BF-81BC-A34B943D979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3F3-49BF-81BC-A34B943D9794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3F3-49BF-81BC-A34B943D979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3F3-49BF-81BC-A34B943D9794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lt1"/>
            </a:solidFill>
            <a:ln w="19050">
              <a:solidFill>
                <a:schemeClr val="accent1"/>
              </a:solidFill>
            </a:ln>
            <a:effectLst/>
          </c:spPr>
          <c:dPt>
            <c:idx val="0"/>
            <c:bubble3D val="0"/>
            <c:spPr>
              <a:solidFill>
                <a:schemeClr val="lt1"/>
              </a:solid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1F0-4393-8236-6353C161DD95}"/>
              </c:ext>
            </c:extLst>
          </c:dPt>
          <c:dPt>
            <c:idx val="1"/>
            <c:bubble3D val="0"/>
            <c:spPr>
              <a:solidFill>
                <a:schemeClr val="lt1"/>
              </a:solid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1F0-4393-8236-6353C161DD95}"/>
              </c:ext>
            </c:extLst>
          </c:dPt>
          <c:dPt>
            <c:idx val="2"/>
            <c:bubble3D val="0"/>
            <c:spPr>
              <a:solidFill>
                <a:schemeClr val="lt1"/>
              </a:solid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1F0-4393-8236-6353C161DD9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accent1">
                      <a:lumMod val="60000"/>
                      <a:lumOff val="4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1F0-4393-8236-6353C161DD95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CAF-4126-8772-6528A03DD1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CAF-4126-8772-6528A03DD10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5CAF-4126-8772-6528A03DD1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CAF-4126-8772-6528A03DD101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FBC-4D48-865B-9E461DDF9E2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FBC-4D48-865B-9E461DDF9E2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FBC-4D48-865B-9E461DDF9E27}"/>
              </c:ext>
            </c:extLst>
          </c:dPt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FBC-4D48-865B-9E461DDF9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5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6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67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6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3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4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5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6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60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>
      <cs:styleClr val="0"/>
    </cs:lnRef>
    <cs:fillRef idx="0"/>
    <cs:effectRef idx="0"/>
    <cs:fontRef idx="minor">
      <cs:styleClr val="0"/>
    </cs:fontRef>
    <cs:defRPr sz="900" b="1" kern="1200"/>
  </cs:dataLabel>
  <cs:dataLabelCallout>
    <cs:lnRef idx="0">
      <cs:styleClr val="0"/>
    </cs:lnRef>
    <cs:fillRef idx="0"/>
    <cs:effectRef idx="0"/>
    <cs:fontRef idx="minor">
      <cs:styleClr val="0"/>
    </cs:fontRef>
    <cs:spPr>
      <a:solidFill>
        <a:schemeClr val="lt1"/>
      </a:solidFill>
      <a:ln>
        <a:solidFill>
          <a:schemeClr val="phClr"/>
        </a:solidFill>
      </a:ln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0"/>
    </cs:lnRef>
    <cs:fillRef idx="0"/>
    <cs:effectRef idx="0"/>
    <cs:fontRef idx="minor">
      <a:schemeClr val="dk1"/>
    </cs:fontRef>
    <cs:spPr>
      <a:solidFill>
        <a:schemeClr val="lt1"/>
      </a:solidFill>
      <a:ln w="19050"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9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0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2. Many Slices &amp; Clear Winner'!A1"/><Relationship Id="rId18" Type="http://schemas.openxmlformats.org/officeDocument/2006/relationships/image" Target="../media/image9.emf"/><Relationship Id="rId26" Type="http://schemas.openxmlformats.org/officeDocument/2006/relationships/image" Target="../media/image13.emf"/><Relationship Id="rId3" Type="http://schemas.openxmlformats.org/officeDocument/2006/relationships/hyperlink" Target="#'What is a Pie Chart'!A1"/><Relationship Id="rId21" Type="http://schemas.openxmlformats.org/officeDocument/2006/relationships/hyperlink" Target="#'Pie vs Bar or Line'!A1"/><Relationship Id="rId34" Type="http://schemas.openxmlformats.org/officeDocument/2006/relationships/image" Target="../media/image17.emf"/><Relationship Id="rId7" Type="http://schemas.openxmlformats.org/officeDocument/2006/relationships/hyperlink" Target="#'1. Even Split'!A1"/><Relationship Id="rId12" Type="http://schemas.openxmlformats.org/officeDocument/2006/relationships/image" Target="../media/image6.emf"/><Relationship Id="rId17" Type="http://schemas.openxmlformats.org/officeDocument/2006/relationships/hyperlink" Target="#'4. Panel Charts'!A1"/><Relationship Id="rId25" Type="http://schemas.openxmlformats.org/officeDocument/2006/relationships/hyperlink" Target="#'6. Too Many Colors &amp; Labels'!A1"/><Relationship Id="rId33" Type="http://schemas.openxmlformats.org/officeDocument/2006/relationships/hyperlink" Target="#'Quiz'!A1"/><Relationship Id="rId2" Type="http://schemas.openxmlformats.org/officeDocument/2006/relationships/image" Target="../media/image1.emf"/><Relationship Id="rId16" Type="http://schemas.openxmlformats.org/officeDocument/2006/relationships/image" Target="../media/image8.emf"/><Relationship Id="rId20" Type="http://schemas.openxmlformats.org/officeDocument/2006/relationships/image" Target="../media/image10.emf"/><Relationship Id="rId29" Type="http://schemas.openxmlformats.org/officeDocument/2006/relationships/hyperlink" Target="#'7. 3D Pie Charts'!A1"/><Relationship Id="rId1" Type="http://schemas.openxmlformats.org/officeDocument/2006/relationships/hyperlink" Target="#'Table of Contents'!A1"/><Relationship Id="rId6" Type="http://schemas.openxmlformats.org/officeDocument/2006/relationships/image" Target="../media/image3.emf"/><Relationship Id="rId11" Type="http://schemas.openxmlformats.org/officeDocument/2006/relationships/hyperlink" Target="#'2. Too Many Slices'!A1"/><Relationship Id="rId24" Type="http://schemas.openxmlformats.org/officeDocument/2006/relationships/image" Target="../media/image12.emf"/><Relationship Id="rId32" Type="http://schemas.openxmlformats.org/officeDocument/2006/relationships/image" Target="../media/image16.emf"/><Relationship Id="rId5" Type="http://schemas.openxmlformats.org/officeDocument/2006/relationships/hyperlink" Target="#'1. Dating Survey'!A1"/><Relationship Id="rId15" Type="http://schemas.openxmlformats.org/officeDocument/2006/relationships/hyperlink" Target="#'3. When Rank Matters'!A1"/><Relationship Id="rId23" Type="http://schemas.openxmlformats.org/officeDocument/2006/relationships/hyperlink" Target="#'5. Avoid the Legend'!A1"/><Relationship Id="rId28" Type="http://schemas.openxmlformats.org/officeDocument/2006/relationships/image" Target="../media/image14.emf"/><Relationship Id="rId10" Type="http://schemas.openxmlformats.org/officeDocument/2006/relationships/image" Target="../media/image5.emf"/><Relationship Id="rId19" Type="http://schemas.openxmlformats.org/officeDocument/2006/relationships/hyperlink" Target="#'4. Pivot'!A1"/><Relationship Id="rId31" Type="http://schemas.openxmlformats.org/officeDocument/2006/relationships/hyperlink" Target="#'Pie Chart Styles'!A1"/><Relationship Id="rId4" Type="http://schemas.openxmlformats.org/officeDocument/2006/relationships/image" Target="../media/image2.emf"/><Relationship Id="rId9" Type="http://schemas.openxmlformats.org/officeDocument/2006/relationships/hyperlink" Target="#'1. Clear Winner'!A1"/><Relationship Id="rId14" Type="http://schemas.openxmlformats.org/officeDocument/2006/relationships/image" Target="../media/image7.emf"/><Relationship Id="rId22" Type="http://schemas.openxmlformats.org/officeDocument/2006/relationships/image" Target="../media/image11.emf"/><Relationship Id="rId27" Type="http://schemas.openxmlformats.org/officeDocument/2006/relationships/hyperlink" Target="#'7. 3D Confusion'!A1"/><Relationship Id="rId30" Type="http://schemas.openxmlformats.org/officeDocument/2006/relationships/image" Target="../media/image15.emf"/><Relationship Id="rId8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'Table of Contents'!A1"/><Relationship Id="rId1" Type="http://schemas.openxmlformats.org/officeDocument/2006/relationships/chart" Target="../charts/chart1.xml"/><Relationship Id="rId4" Type="http://schemas.openxmlformats.org/officeDocument/2006/relationships/image" Target="../media/image19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'Table of Contents'!A1"/><Relationship Id="rId1" Type="http://schemas.openxmlformats.org/officeDocument/2006/relationships/image" Target="../media/image20.jpeg"/><Relationship Id="rId4" Type="http://schemas.openxmlformats.org/officeDocument/2006/relationships/image" Target="../media/image19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Table of Contents'!A1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image" Target="../media/image19.svg"/><Relationship Id="rId4" Type="http://schemas.openxmlformats.org/officeDocument/2006/relationships/image" Target="../media/image1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image" Target="../media/image19.svg"/><Relationship Id="rId5" Type="http://schemas.openxmlformats.org/officeDocument/2006/relationships/image" Target="../media/image18.png"/><Relationship Id="rId4" Type="http://schemas.openxmlformats.org/officeDocument/2006/relationships/hyperlink" Target="#'Table of Contents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Table of Contents'!A1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5" Type="http://schemas.openxmlformats.org/officeDocument/2006/relationships/image" Target="../media/image19.svg"/><Relationship Id="rId4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'Table of Contents'!A1"/><Relationship Id="rId1" Type="http://schemas.openxmlformats.org/officeDocument/2006/relationships/chart" Target="../charts/chart9.xml"/><Relationship Id="rId4" Type="http://schemas.openxmlformats.org/officeDocument/2006/relationships/image" Target="../media/image19.sv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svg"/><Relationship Id="rId3" Type="http://schemas.openxmlformats.org/officeDocument/2006/relationships/image" Target="../media/image21.png"/><Relationship Id="rId7" Type="http://schemas.openxmlformats.org/officeDocument/2006/relationships/image" Target="../media/image18.png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hyperlink" Target="#'Table of Contents'!A1"/><Relationship Id="rId5" Type="http://schemas.openxmlformats.org/officeDocument/2006/relationships/chart" Target="../charts/chart12.xml"/><Relationship Id="rId4" Type="http://schemas.openxmlformats.org/officeDocument/2006/relationships/image" Target="../media/image22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svg"/><Relationship Id="rId3" Type="http://schemas.openxmlformats.org/officeDocument/2006/relationships/chart" Target="../charts/chart15.xml"/><Relationship Id="rId7" Type="http://schemas.openxmlformats.org/officeDocument/2006/relationships/image" Target="../media/image18.png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hyperlink" Target="#'Table of Contents'!A1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'Table of Contents'!A1"/><Relationship Id="rId1" Type="http://schemas.openxmlformats.org/officeDocument/2006/relationships/chart" Target="../charts/chart18.xml"/><Relationship Id="rId4" Type="http://schemas.openxmlformats.org/officeDocument/2006/relationships/image" Target="../media/image19.sv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image" Target="../media/image19.svg"/><Relationship Id="rId5" Type="http://schemas.openxmlformats.org/officeDocument/2006/relationships/image" Target="../media/image18.png"/><Relationship Id="rId4" Type="http://schemas.openxmlformats.org/officeDocument/2006/relationships/hyperlink" Target="#'Table of Contents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'Table of Contents'!A1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5" Type="http://schemas.openxmlformats.org/officeDocument/2006/relationships/image" Target="../media/image19.svg"/><Relationship Id="rId4" Type="http://schemas.openxmlformats.org/officeDocument/2006/relationships/image" Target="../media/image18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'Table of Contents'!A1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5" Type="http://schemas.openxmlformats.org/officeDocument/2006/relationships/image" Target="../media/image19.svg"/><Relationship Id="rId4" Type="http://schemas.openxmlformats.org/officeDocument/2006/relationships/image" Target="../media/image18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6" Type="http://schemas.openxmlformats.org/officeDocument/2006/relationships/image" Target="../media/image19.svg"/><Relationship Id="rId5" Type="http://schemas.openxmlformats.org/officeDocument/2006/relationships/image" Target="../media/image18.png"/><Relationship Id="rId4" Type="http://schemas.openxmlformats.org/officeDocument/2006/relationships/hyperlink" Target="#'Table of Contents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6" Type="http://schemas.openxmlformats.org/officeDocument/2006/relationships/image" Target="../media/image19.svg"/><Relationship Id="rId5" Type="http://schemas.openxmlformats.org/officeDocument/2006/relationships/image" Target="../media/image18.png"/><Relationship Id="rId4" Type="http://schemas.openxmlformats.org/officeDocument/2006/relationships/hyperlink" Target="#'Table of Contents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'Table of Contents'!A1"/><Relationship Id="rId2" Type="http://schemas.openxmlformats.org/officeDocument/2006/relationships/image" Target="../media/image27.svg"/><Relationship Id="rId1" Type="http://schemas.openxmlformats.org/officeDocument/2006/relationships/image" Target="../media/image26.png"/><Relationship Id="rId5" Type="http://schemas.openxmlformats.org/officeDocument/2006/relationships/image" Target="../media/image19.svg"/><Relationship Id="rId4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image" Target="../media/image26.png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17" Type="http://schemas.openxmlformats.org/officeDocument/2006/relationships/image" Target="../media/image19.svg"/><Relationship Id="rId2" Type="http://schemas.openxmlformats.org/officeDocument/2006/relationships/chart" Target="../charts/chart30.xml"/><Relationship Id="rId16" Type="http://schemas.openxmlformats.org/officeDocument/2006/relationships/image" Target="../media/image18.png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5" Type="http://schemas.openxmlformats.org/officeDocument/2006/relationships/hyperlink" Target="#'Table of Contents'!A1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image" Target="../media/image27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3</xdr:row>
      <xdr:rowOff>1</xdr:rowOff>
    </xdr:from>
    <xdr:to>
      <xdr:col>4</xdr:col>
      <xdr:colOff>609601</xdr:colOff>
      <xdr:row>10</xdr:row>
      <xdr:rowOff>171451</xdr:rowOff>
    </xdr:to>
    <xdr:pic>
      <xdr:nvPicPr>
        <xdr:cNvPr id="18433" name="Picture 1">
          <a:hlinkClick xmlns:r="http://schemas.openxmlformats.org/officeDocument/2006/relationships" r:id="rId1" tooltip="Go to: Table of Contents"/>
          <a:extLst>
            <a:ext uri="{FF2B5EF4-FFF2-40B4-BE49-F238E27FC236}">
              <a16:creationId xmlns:a16="http://schemas.microsoft.com/office/drawing/2014/main" id="{1494900D-E65F-6111-3308-178600CE95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455" b="37648"/>
        <a:stretch/>
      </xdr:blipFill>
      <xdr:spPr bwMode="auto">
        <a:xfrm>
          <a:off x="352426" y="619126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</xdr:colOff>
      <xdr:row>10</xdr:row>
      <xdr:rowOff>177801</xdr:rowOff>
    </xdr:from>
    <xdr:to>
      <xdr:col>4</xdr:col>
      <xdr:colOff>609601</xdr:colOff>
      <xdr:row>12</xdr:row>
      <xdr:rowOff>50801</xdr:rowOff>
    </xdr:to>
    <xdr:sp macro="" textlink="">
      <xdr:nvSpPr>
        <xdr:cNvPr id="2" name="TextBox 1">
          <a:hlinkClick xmlns:r="http://schemas.openxmlformats.org/officeDocument/2006/relationships" r:id="rId1" tooltip="Go to: Table of Contents"/>
          <a:extLst>
            <a:ext uri="{FF2B5EF4-FFF2-40B4-BE49-F238E27FC236}">
              <a16:creationId xmlns:a16="http://schemas.microsoft.com/office/drawing/2014/main" id="{E9C2FD30-4D42-2CBA-E773-02F208602A55}"/>
            </a:ext>
          </a:extLst>
        </xdr:cNvPr>
        <xdr:cNvSpPr txBox="1"/>
      </xdr:nvSpPr>
      <xdr:spPr>
        <a:xfrm>
          <a:off x="352426" y="2130426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Table of Contents</a:t>
          </a:r>
        </a:p>
      </xdr:txBody>
    </xdr:sp>
    <xdr:clientData/>
  </xdr:twoCellAnchor>
  <xdr:twoCellAnchor editAs="oneCell">
    <xdr:from>
      <xdr:col>5</xdr:col>
      <xdr:colOff>133350</xdr:colOff>
      <xdr:row>3</xdr:row>
      <xdr:rowOff>0</xdr:rowOff>
    </xdr:from>
    <xdr:to>
      <xdr:col>9</xdr:col>
      <xdr:colOff>57150</xdr:colOff>
      <xdr:row>10</xdr:row>
      <xdr:rowOff>171450</xdr:rowOff>
    </xdr:to>
    <xdr:pic>
      <xdr:nvPicPr>
        <xdr:cNvPr id="18434" name="Picture 2">
          <a:hlinkClick xmlns:r="http://schemas.openxmlformats.org/officeDocument/2006/relationships" r:id="rId3" tooltip="Go to: What is a Pie Chart"/>
          <a:extLst>
            <a:ext uri="{FF2B5EF4-FFF2-40B4-BE49-F238E27FC236}">
              <a16:creationId xmlns:a16="http://schemas.microsoft.com/office/drawing/2014/main" id="{7D3F72C9-B9C4-06BE-90B4-79870938A1C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239" b="37475"/>
        <a:stretch/>
      </xdr:blipFill>
      <xdr:spPr bwMode="auto">
        <a:xfrm>
          <a:off x="3228975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</xdr:colOff>
      <xdr:row>10</xdr:row>
      <xdr:rowOff>177800</xdr:rowOff>
    </xdr:from>
    <xdr:to>
      <xdr:col>9</xdr:col>
      <xdr:colOff>57150</xdr:colOff>
      <xdr:row>12</xdr:row>
      <xdr:rowOff>50800</xdr:rowOff>
    </xdr:to>
    <xdr:sp macro="" textlink="">
      <xdr:nvSpPr>
        <xdr:cNvPr id="3" name="TextBox 2">
          <a:hlinkClick xmlns:r="http://schemas.openxmlformats.org/officeDocument/2006/relationships" r:id="rId3" tooltip="Go to: What is a Pie Chart"/>
          <a:extLst>
            <a:ext uri="{FF2B5EF4-FFF2-40B4-BE49-F238E27FC236}">
              <a16:creationId xmlns:a16="http://schemas.microsoft.com/office/drawing/2014/main" id="{2F251B23-476D-F256-73FD-1B41A9A209D1}"/>
            </a:ext>
          </a:extLst>
        </xdr:cNvPr>
        <xdr:cNvSpPr txBox="1"/>
      </xdr:nvSpPr>
      <xdr:spPr>
        <a:xfrm>
          <a:off x="3228975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What is a Pie Chart</a:t>
          </a:r>
        </a:p>
      </xdr:txBody>
    </xdr:sp>
    <xdr:clientData/>
  </xdr:twoCellAnchor>
  <xdr:twoCellAnchor editAs="oneCell">
    <xdr:from>
      <xdr:col>9</xdr:col>
      <xdr:colOff>266701</xdr:colOff>
      <xdr:row>3</xdr:row>
      <xdr:rowOff>0</xdr:rowOff>
    </xdr:from>
    <xdr:to>
      <xdr:col>13</xdr:col>
      <xdr:colOff>190501</xdr:colOff>
      <xdr:row>10</xdr:row>
      <xdr:rowOff>171450</xdr:rowOff>
    </xdr:to>
    <xdr:pic>
      <xdr:nvPicPr>
        <xdr:cNvPr id="18435" name="Picture 3">
          <a:hlinkClick xmlns:r="http://schemas.openxmlformats.org/officeDocument/2006/relationships" r:id="rId5" tooltip="Go to: 1. Dating Survey"/>
          <a:extLst>
            <a:ext uri="{FF2B5EF4-FFF2-40B4-BE49-F238E27FC236}">
              <a16:creationId xmlns:a16="http://schemas.microsoft.com/office/drawing/2014/main" id="{779D40DF-CDCB-501A-3D36-2B810402C2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963" b="38048"/>
        <a:stretch/>
      </xdr:blipFill>
      <xdr:spPr bwMode="auto">
        <a:xfrm>
          <a:off x="6105526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266701</xdr:colOff>
      <xdr:row>10</xdr:row>
      <xdr:rowOff>177800</xdr:rowOff>
    </xdr:from>
    <xdr:to>
      <xdr:col>13</xdr:col>
      <xdr:colOff>190501</xdr:colOff>
      <xdr:row>12</xdr:row>
      <xdr:rowOff>50800</xdr:rowOff>
    </xdr:to>
    <xdr:sp macro="" textlink="">
      <xdr:nvSpPr>
        <xdr:cNvPr id="4" name="TextBox 3">
          <a:hlinkClick xmlns:r="http://schemas.openxmlformats.org/officeDocument/2006/relationships" r:id="rId5" tooltip="Go to: 1. Dating Survey"/>
          <a:extLst>
            <a:ext uri="{FF2B5EF4-FFF2-40B4-BE49-F238E27FC236}">
              <a16:creationId xmlns:a16="http://schemas.microsoft.com/office/drawing/2014/main" id="{46BD7D51-75D7-8A7B-CDE7-A400086B2A10}"/>
            </a:ext>
          </a:extLst>
        </xdr:cNvPr>
        <xdr:cNvSpPr txBox="1"/>
      </xdr:nvSpPr>
      <xdr:spPr>
        <a:xfrm>
          <a:off x="6105526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1. Dating Survey</a:t>
          </a:r>
        </a:p>
      </xdr:txBody>
    </xdr:sp>
    <xdr:clientData/>
  </xdr:twoCellAnchor>
  <xdr:twoCellAnchor editAs="oneCell">
    <xdr:from>
      <xdr:col>1</xdr:col>
      <xdr:colOff>0</xdr:colOff>
      <xdr:row>14</xdr:row>
      <xdr:rowOff>44450</xdr:rowOff>
    </xdr:from>
    <xdr:to>
      <xdr:col>4</xdr:col>
      <xdr:colOff>609600</xdr:colOff>
      <xdr:row>22</xdr:row>
      <xdr:rowOff>25400</xdr:rowOff>
    </xdr:to>
    <xdr:pic>
      <xdr:nvPicPr>
        <xdr:cNvPr id="18436" name="Picture 4">
          <a:hlinkClick xmlns:r="http://schemas.openxmlformats.org/officeDocument/2006/relationships" r:id="rId7" tooltip="Go to: 1. Even Split"/>
          <a:extLst>
            <a:ext uri="{FF2B5EF4-FFF2-40B4-BE49-F238E27FC236}">
              <a16:creationId xmlns:a16="http://schemas.microsoft.com/office/drawing/2014/main" id="{BDD50ADD-FE46-6C60-BC86-7DDACCEF33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985" b="38048"/>
        <a:stretch/>
      </xdr:blipFill>
      <xdr:spPr bwMode="auto">
        <a:xfrm>
          <a:off x="35242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22</xdr:row>
      <xdr:rowOff>31750</xdr:rowOff>
    </xdr:from>
    <xdr:to>
      <xdr:col>4</xdr:col>
      <xdr:colOff>609600</xdr:colOff>
      <xdr:row>23</xdr:row>
      <xdr:rowOff>95250</xdr:rowOff>
    </xdr:to>
    <xdr:sp macro="" textlink="">
      <xdr:nvSpPr>
        <xdr:cNvPr id="5" name="TextBox 4">
          <a:hlinkClick xmlns:r="http://schemas.openxmlformats.org/officeDocument/2006/relationships" r:id="rId7" tooltip="Go to: 1. Even Split"/>
          <a:extLst>
            <a:ext uri="{FF2B5EF4-FFF2-40B4-BE49-F238E27FC236}">
              <a16:creationId xmlns:a16="http://schemas.microsoft.com/office/drawing/2014/main" id="{A7D8B8F4-D760-9260-A778-A1AB47A6EB39}"/>
            </a:ext>
          </a:extLst>
        </xdr:cNvPr>
        <xdr:cNvSpPr txBox="1"/>
      </xdr:nvSpPr>
      <xdr:spPr>
        <a:xfrm>
          <a:off x="35242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1. Even Split</a:t>
          </a:r>
        </a:p>
      </xdr:txBody>
    </xdr:sp>
    <xdr:clientData/>
  </xdr:twoCellAnchor>
  <xdr:twoCellAnchor editAs="oneCell">
    <xdr:from>
      <xdr:col>5</xdr:col>
      <xdr:colOff>133350</xdr:colOff>
      <xdr:row>14</xdr:row>
      <xdr:rowOff>44450</xdr:rowOff>
    </xdr:from>
    <xdr:to>
      <xdr:col>9</xdr:col>
      <xdr:colOff>57150</xdr:colOff>
      <xdr:row>22</xdr:row>
      <xdr:rowOff>25400</xdr:rowOff>
    </xdr:to>
    <xdr:pic>
      <xdr:nvPicPr>
        <xdr:cNvPr id="18437" name="Picture 5">
          <a:hlinkClick xmlns:r="http://schemas.openxmlformats.org/officeDocument/2006/relationships" r:id="rId9" tooltip="Go to: 1. Clear Winner"/>
          <a:extLst>
            <a:ext uri="{FF2B5EF4-FFF2-40B4-BE49-F238E27FC236}">
              <a16:creationId xmlns:a16="http://schemas.microsoft.com/office/drawing/2014/main" id="{5454B7C6-3C0E-9355-47E7-3C6183166A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856" b="38048"/>
        <a:stretch/>
      </xdr:blipFill>
      <xdr:spPr bwMode="auto">
        <a:xfrm>
          <a:off x="322897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</xdr:colOff>
      <xdr:row>22</xdr:row>
      <xdr:rowOff>31750</xdr:rowOff>
    </xdr:from>
    <xdr:to>
      <xdr:col>9</xdr:col>
      <xdr:colOff>57150</xdr:colOff>
      <xdr:row>23</xdr:row>
      <xdr:rowOff>95250</xdr:rowOff>
    </xdr:to>
    <xdr:sp macro="" textlink="">
      <xdr:nvSpPr>
        <xdr:cNvPr id="6" name="TextBox 5">
          <a:hlinkClick xmlns:r="http://schemas.openxmlformats.org/officeDocument/2006/relationships" r:id="rId9" tooltip="Go to: 1. Clear Winner"/>
          <a:extLst>
            <a:ext uri="{FF2B5EF4-FFF2-40B4-BE49-F238E27FC236}">
              <a16:creationId xmlns:a16="http://schemas.microsoft.com/office/drawing/2014/main" id="{8399C161-D1BB-070D-6220-CDCEAEBFCBC0}"/>
            </a:ext>
          </a:extLst>
        </xdr:cNvPr>
        <xdr:cNvSpPr txBox="1"/>
      </xdr:nvSpPr>
      <xdr:spPr>
        <a:xfrm>
          <a:off x="322897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1. Clear Winner</a:t>
          </a:r>
        </a:p>
      </xdr:txBody>
    </xdr:sp>
    <xdr:clientData/>
  </xdr:twoCellAnchor>
  <xdr:twoCellAnchor editAs="oneCell">
    <xdr:from>
      <xdr:col>9</xdr:col>
      <xdr:colOff>266700</xdr:colOff>
      <xdr:row>14</xdr:row>
      <xdr:rowOff>44450</xdr:rowOff>
    </xdr:from>
    <xdr:to>
      <xdr:col>13</xdr:col>
      <xdr:colOff>190500</xdr:colOff>
      <xdr:row>22</xdr:row>
      <xdr:rowOff>25400</xdr:rowOff>
    </xdr:to>
    <xdr:pic>
      <xdr:nvPicPr>
        <xdr:cNvPr id="18438" name="Picture 6">
          <a:hlinkClick xmlns:r="http://schemas.openxmlformats.org/officeDocument/2006/relationships" r:id="rId11" tooltip="Go to: 2. Too Many Slices"/>
          <a:extLst>
            <a:ext uri="{FF2B5EF4-FFF2-40B4-BE49-F238E27FC236}">
              <a16:creationId xmlns:a16="http://schemas.microsoft.com/office/drawing/2014/main" id="{35C32F85-A08D-AE0F-73CF-585253DBA8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516" b="38048"/>
        <a:stretch/>
      </xdr:blipFill>
      <xdr:spPr bwMode="auto">
        <a:xfrm>
          <a:off x="610552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266700</xdr:colOff>
      <xdr:row>22</xdr:row>
      <xdr:rowOff>31750</xdr:rowOff>
    </xdr:from>
    <xdr:to>
      <xdr:col>13</xdr:col>
      <xdr:colOff>190500</xdr:colOff>
      <xdr:row>23</xdr:row>
      <xdr:rowOff>95250</xdr:rowOff>
    </xdr:to>
    <xdr:sp macro="" textlink="">
      <xdr:nvSpPr>
        <xdr:cNvPr id="7" name="TextBox 6">
          <a:hlinkClick xmlns:r="http://schemas.openxmlformats.org/officeDocument/2006/relationships" r:id="rId11" tooltip="Go to: 2. Too Many Slices"/>
          <a:extLst>
            <a:ext uri="{FF2B5EF4-FFF2-40B4-BE49-F238E27FC236}">
              <a16:creationId xmlns:a16="http://schemas.microsoft.com/office/drawing/2014/main" id="{6E99F40D-10D5-5290-A8D3-A6E1F62EFF4B}"/>
            </a:ext>
          </a:extLst>
        </xdr:cNvPr>
        <xdr:cNvSpPr txBox="1"/>
      </xdr:nvSpPr>
      <xdr:spPr>
        <a:xfrm>
          <a:off x="610552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2. Too Many Slices</a:t>
          </a:r>
        </a:p>
      </xdr:txBody>
    </xdr:sp>
    <xdr:clientData/>
  </xdr:twoCellAnchor>
  <xdr:twoCellAnchor editAs="oneCell">
    <xdr:from>
      <xdr:col>1</xdr:col>
      <xdr:colOff>0</xdr:colOff>
      <xdr:row>25</xdr:row>
      <xdr:rowOff>88900</xdr:rowOff>
    </xdr:from>
    <xdr:to>
      <xdr:col>4</xdr:col>
      <xdr:colOff>609600</xdr:colOff>
      <xdr:row>33</xdr:row>
      <xdr:rowOff>69850</xdr:rowOff>
    </xdr:to>
    <xdr:pic>
      <xdr:nvPicPr>
        <xdr:cNvPr id="18439" name="Picture 7">
          <a:hlinkClick xmlns:r="http://schemas.openxmlformats.org/officeDocument/2006/relationships" r:id="rId13" tooltip="Go to: 2. Many Slices &amp; Clear Winner"/>
          <a:extLst>
            <a:ext uri="{FF2B5EF4-FFF2-40B4-BE49-F238E27FC236}">
              <a16:creationId xmlns:a16="http://schemas.microsoft.com/office/drawing/2014/main" id="{5EEA79A2-A6C7-18AF-5510-5EF05D0CEC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542" b="38048"/>
        <a:stretch/>
      </xdr:blipFill>
      <xdr:spPr bwMode="auto">
        <a:xfrm>
          <a:off x="35242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33</xdr:row>
      <xdr:rowOff>76200</xdr:rowOff>
    </xdr:from>
    <xdr:to>
      <xdr:col>4</xdr:col>
      <xdr:colOff>609600</xdr:colOff>
      <xdr:row>34</xdr:row>
      <xdr:rowOff>139700</xdr:rowOff>
    </xdr:to>
    <xdr:sp macro="" textlink="">
      <xdr:nvSpPr>
        <xdr:cNvPr id="8" name="TextBox 7">
          <a:hlinkClick xmlns:r="http://schemas.openxmlformats.org/officeDocument/2006/relationships" r:id="rId13" tooltip="Go to: 2. Many Slices &amp; Clear Winner"/>
          <a:extLst>
            <a:ext uri="{FF2B5EF4-FFF2-40B4-BE49-F238E27FC236}">
              <a16:creationId xmlns:a16="http://schemas.microsoft.com/office/drawing/2014/main" id="{B455410D-982F-C205-A14D-DDB7E9386D41}"/>
            </a:ext>
          </a:extLst>
        </xdr:cNvPr>
        <xdr:cNvSpPr txBox="1"/>
      </xdr:nvSpPr>
      <xdr:spPr>
        <a:xfrm>
          <a:off x="35242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2. Many Slices &amp; Clear Winner</a:t>
          </a:r>
        </a:p>
      </xdr:txBody>
    </xdr:sp>
    <xdr:clientData/>
  </xdr:twoCellAnchor>
  <xdr:twoCellAnchor editAs="oneCell">
    <xdr:from>
      <xdr:col>5</xdr:col>
      <xdr:colOff>133350</xdr:colOff>
      <xdr:row>25</xdr:row>
      <xdr:rowOff>88900</xdr:rowOff>
    </xdr:from>
    <xdr:to>
      <xdr:col>9</xdr:col>
      <xdr:colOff>57150</xdr:colOff>
      <xdr:row>33</xdr:row>
      <xdr:rowOff>69850</xdr:rowOff>
    </xdr:to>
    <xdr:pic>
      <xdr:nvPicPr>
        <xdr:cNvPr id="18440" name="Picture 8">
          <a:hlinkClick xmlns:r="http://schemas.openxmlformats.org/officeDocument/2006/relationships" r:id="rId15" tooltip="Go to: 3. When Rank Matters"/>
          <a:extLst>
            <a:ext uri="{FF2B5EF4-FFF2-40B4-BE49-F238E27FC236}">
              <a16:creationId xmlns:a16="http://schemas.microsoft.com/office/drawing/2014/main" id="{B074ACCE-F700-509B-6645-ABCA70DF76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900" b="38048"/>
        <a:stretch/>
      </xdr:blipFill>
      <xdr:spPr bwMode="auto">
        <a:xfrm>
          <a:off x="322897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</xdr:colOff>
      <xdr:row>33</xdr:row>
      <xdr:rowOff>76200</xdr:rowOff>
    </xdr:from>
    <xdr:to>
      <xdr:col>9</xdr:col>
      <xdr:colOff>57150</xdr:colOff>
      <xdr:row>34</xdr:row>
      <xdr:rowOff>139700</xdr:rowOff>
    </xdr:to>
    <xdr:sp macro="" textlink="">
      <xdr:nvSpPr>
        <xdr:cNvPr id="9" name="TextBox 8">
          <a:hlinkClick xmlns:r="http://schemas.openxmlformats.org/officeDocument/2006/relationships" r:id="rId15" tooltip="Go to: 3. When Rank Matters"/>
          <a:extLst>
            <a:ext uri="{FF2B5EF4-FFF2-40B4-BE49-F238E27FC236}">
              <a16:creationId xmlns:a16="http://schemas.microsoft.com/office/drawing/2014/main" id="{4A7F7B14-C81A-BD59-1A7A-686709475493}"/>
            </a:ext>
          </a:extLst>
        </xdr:cNvPr>
        <xdr:cNvSpPr txBox="1"/>
      </xdr:nvSpPr>
      <xdr:spPr>
        <a:xfrm>
          <a:off x="322897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3. When Rank Matters</a:t>
          </a:r>
        </a:p>
      </xdr:txBody>
    </xdr:sp>
    <xdr:clientData/>
  </xdr:twoCellAnchor>
  <xdr:twoCellAnchor editAs="oneCell">
    <xdr:from>
      <xdr:col>9</xdr:col>
      <xdr:colOff>266700</xdr:colOff>
      <xdr:row>25</xdr:row>
      <xdr:rowOff>88900</xdr:rowOff>
    </xdr:from>
    <xdr:to>
      <xdr:col>13</xdr:col>
      <xdr:colOff>190500</xdr:colOff>
      <xdr:row>33</xdr:row>
      <xdr:rowOff>69850</xdr:rowOff>
    </xdr:to>
    <xdr:pic>
      <xdr:nvPicPr>
        <xdr:cNvPr id="18441" name="Picture 9">
          <a:hlinkClick xmlns:r="http://schemas.openxmlformats.org/officeDocument/2006/relationships" r:id="rId17" tooltip="Go to: 4. Panel Charts"/>
          <a:extLst>
            <a:ext uri="{FF2B5EF4-FFF2-40B4-BE49-F238E27FC236}">
              <a16:creationId xmlns:a16="http://schemas.microsoft.com/office/drawing/2014/main" id="{F41CF7A2-702C-648F-3952-780F8502D2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533" b="38048"/>
        <a:stretch/>
      </xdr:blipFill>
      <xdr:spPr bwMode="auto">
        <a:xfrm>
          <a:off x="610552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266700</xdr:colOff>
      <xdr:row>33</xdr:row>
      <xdr:rowOff>76200</xdr:rowOff>
    </xdr:from>
    <xdr:to>
      <xdr:col>13</xdr:col>
      <xdr:colOff>190500</xdr:colOff>
      <xdr:row>34</xdr:row>
      <xdr:rowOff>139700</xdr:rowOff>
    </xdr:to>
    <xdr:sp macro="" textlink="">
      <xdr:nvSpPr>
        <xdr:cNvPr id="10" name="TextBox 9">
          <a:hlinkClick xmlns:r="http://schemas.openxmlformats.org/officeDocument/2006/relationships" r:id="rId17" tooltip="Go to: 4. Panel Charts"/>
          <a:extLst>
            <a:ext uri="{FF2B5EF4-FFF2-40B4-BE49-F238E27FC236}">
              <a16:creationId xmlns:a16="http://schemas.microsoft.com/office/drawing/2014/main" id="{6FB0DEBF-0140-E671-5634-C34D3F03A6BA}"/>
            </a:ext>
          </a:extLst>
        </xdr:cNvPr>
        <xdr:cNvSpPr txBox="1"/>
      </xdr:nvSpPr>
      <xdr:spPr>
        <a:xfrm>
          <a:off x="610552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4. Panel Charts</a:t>
          </a:r>
        </a:p>
      </xdr:txBody>
    </xdr:sp>
    <xdr:clientData/>
  </xdr:twoCellAnchor>
  <xdr:twoCellAnchor editAs="oneCell">
    <xdr:from>
      <xdr:col>1</xdr:col>
      <xdr:colOff>0</xdr:colOff>
      <xdr:row>36</xdr:row>
      <xdr:rowOff>133350</xdr:rowOff>
    </xdr:from>
    <xdr:to>
      <xdr:col>4</xdr:col>
      <xdr:colOff>609600</xdr:colOff>
      <xdr:row>44</xdr:row>
      <xdr:rowOff>114300</xdr:rowOff>
    </xdr:to>
    <xdr:pic>
      <xdr:nvPicPr>
        <xdr:cNvPr id="18442" name="Picture 10">
          <a:hlinkClick xmlns:r="http://schemas.openxmlformats.org/officeDocument/2006/relationships" r:id="rId19" tooltip="Go to: 4. Pivot"/>
          <a:extLst>
            <a:ext uri="{FF2B5EF4-FFF2-40B4-BE49-F238E27FC236}">
              <a16:creationId xmlns:a16="http://schemas.microsoft.com/office/drawing/2014/main" id="{672F95DA-1FDA-CBAD-9E52-B7242CB53EB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493" b="38497"/>
        <a:stretch/>
      </xdr:blipFill>
      <xdr:spPr bwMode="auto">
        <a:xfrm>
          <a:off x="35242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44</xdr:row>
      <xdr:rowOff>120650</xdr:rowOff>
    </xdr:from>
    <xdr:to>
      <xdr:col>4</xdr:col>
      <xdr:colOff>609600</xdr:colOff>
      <xdr:row>45</xdr:row>
      <xdr:rowOff>184150</xdr:rowOff>
    </xdr:to>
    <xdr:sp macro="" textlink="">
      <xdr:nvSpPr>
        <xdr:cNvPr id="11" name="TextBox 10">
          <a:hlinkClick xmlns:r="http://schemas.openxmlformats.org/officeDocument/2006/relationships" r:id="rId19" tooltip="Go to: 4. Pivot"/>
          <a:extLst>
            <a:ext uri="{FF2B5EF4-FFF2-40B4-BE49-F238E27FC236}">
              <a16:creationId xmlns:a16="http://schemas.microsoft.com/office/drawing/2014/main" id="{889364D4-E7E5-C4DF-6797-6095AC8480CE}"/>
            </a:ext>
          </a:extLst>
        </xdr:cNvPr>
        <xdr:cNvSpPr txBox="1"/>
      </xdr:nvSpPr>
      <xdr:spPr>
        <a:xfrm>
          <a:off x="35242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4. Pivot</a:t>
          </a:r>
        </a:p>
      </xdr:txBody>
    </xdr:sp>
    <xdr:clientData/>
  </xdr:twoCellAnchor>
  <xdr:twoCellAnchor editAs="oneCell">
    <xdr:from>
      <xdr:col>5</xdr:col>
      <xdr:colOff>133350</xdr:colOff>
      <xdr:row>36</xdr:row>
      <xdr:rowOff>133350</xdr:rowOff>
    </xdr:from>
    <xdr:to>
      <xdr:col>9</xdr:col>
      <xdr:colOff>57150</xdr:colOff>
      <xdr:row>44</xdr:row>
      <xdr:rowOff>114300</xdr:rowOff>
    </xdr:to>
    <xdr:pic>
      <xdr:nvPicPr>
        <xdr:cNvPr id="18443" name="Picture 11">
          <a:hlinkClick xmlns:r="http://schemas.openxmlformats.org/officeDocument/2006/relationships" r:id="rId21" tooltip="Go to: Pie vs Bar or Line"/>
          <a:extLst>
            <a:ext uri="{FF2B5EF4-FFF2-40B4-BE49-F238E27FC236}">
              <a16:creationId xmlns:a16="http://schemas.microsoft.com/office/drawing/2014/main" id="{59031167-F37B-0FBB-C590-C48BE4E026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900" b="38048"/>
        <a:stretch/>
      </xdr:blipFill>
      <xdr:spPr bwMode="auto">
        <a:xfrm>
          <a:off x="322897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</xdr:colOff>
      <xdr:row>44</xdr:row>
      <xdr:rowOff>120650</xdr:rowOff>
    </xdr:from>
    <xdr:to>
      <xdr:col>9</xdr:col>
      <xdr:colOff>57150</xdr:colOff>
      <xdr:row>45</xdr:row>
      <xdr:rowOff>184150</xdr:rowOff>
    </xdr:to>
    <xdr:sp macro="" textlink="">
      <xdr:nvSpPr>
        <xdr:cNvPr id="12" name="TextBox 11">
          <a:hlinkClick xmlns:r="http://schemas.openxmlformats.org/officeDocument/2006/relationships" r:id="rId21" tooltip="Go to: Pie vs Bar or Line"/>
          <a:extLst>
            <a:ext uri="{FF2B5EF4-FFF2-40B4-BE49-F238E27FC236}">
              <a16:creationId xmlns:a16="http://schemas.microsoft.com/office/drawing/2014/main" id="{633B90C9-2B42-4C7E-AD5C-A4BE90714080}"/>
            </a:ext>
          </a:extLst>
        </xdr:cNvPr>
        <xdr:cNvSpPr txBox="1"/>
      </xdr:nvSpPr>
      <xdr:spPr>
        <a:xfrm>
          <a:off x="322897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Pie vs Bar or Line</a:t>
          </a:r>
        </a:p>
      </xdr:txBody>
    </xdr:sp>
    <xdr:clientData/>
  </xdr:twoCellAnchor>
  <xdr:twoCellAnchor editAs="oneCell">
    <xdr:from>
      <xdr:col>9</xdr:col>
      <xdr:colOff>266700</xdr:colOff>
      <xdr:row>36</xdr:row>
      <xdr:rowOff>133350</xdr:rowOff>
    </xdr:from>
    <xdr:to>
      <xdr:col>13</xdr:col>
      <xdr:colOff>190500</xdr:colOff>
      <xdr:row>44</xdr:row>
      <xdr:rowOff>114300</xdr:rowOff>
    </xdr:to>
    <xdr:pic>
      <xdr:nvPicPr>
        <xdr:cNvPr id="18444" name="Picture 12">
          <a:hlinkClick xmlns:r="http://schemas.openxmlformats.org/officeDocument/2006/relationships" r:id="rId23" tooltip="Go to: 5. Avoid the Legend"/>
          <a:extLst>
            <a:ext uri="{FF2B5EF4-FFF2-40B4-BE49-F238E27FC236}">
              <a16:creationId xmlns:a16="http://schemas.microsoft.com/office/drawing/2014/main" id="{B055355D-777E-AA57-56E2-A7EC3FEFC3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888" b="38048"/>
        <a:stretch/>
      </xdr:blipFill>
      <xdr:spPr bwMode="auto">
        <a:xfrm>
          <a:off x="610552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266700</xdr:colOff>
      <xdr:row>44</xdr:row>
      <xdr:rowOff>120650</xdr:rowOff>
    </xdr:from>
    <xdr:to>
      <xdr:col>13</xdr:col>
      <xdr:colOff>190500</xdr:colOff>
      <xdr:row>45</xdr:row>
      <xdr:rowOff>184150</xdr:rowOff>
    </xdr:to>
    <xdr:sp macro="" textlink="">
      <xdr:nvSpPr>
        <xdr:cNvPr id="13" name="TextBox 12">
          <a:hlinkClick xmlns:r="http://schemas.openxmlformats.org/officeDocument/2006/relationships" r:id="rId23" tooltip="Go to: 5. Avoid the Legend"/>
          <a:extLst>
            <a:ext uri="{FF2B5EF4-FFF2-40B4-BE49-F238E27FC236}">
              <a16:creationId xmlns:a16="http://schemas.microsoft.com/office/drawing/2014/main" id="{66135DB9-547A-CE47-DA79-88A2C64491B9}"/>
            </a:ext>
          </a:extLst>
        </xdr:cNvPr>
        <xdr:cNvSpPr txBox="1"/>
      </xdr:nvSpPr>
      <xdr:spPr>
        <a:xfrm>
          <a:off x="610552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5. Avoid the Legend</a:t>
          </a:r>
        </a:p>
      </xdr:txBody>
    </xdr:sp>
    <xdr:clientData/>
  </xdr:twoCellAnchor>
  <xdr:twoCellAnchor editAs="oneCell">
    <xdr:from>
      <xdr:col>1</xdr:col>
      <xdr:colOff>0</xdr:colOff>
      <xdr:row>47</xdr:row>
      <xdr:rowOff>177800</xdr:rowOff>
    </xdr:from>
    <xdr:to>
      <xdr:col>4</xdr:col>
      <xdr:colOff>609600</xdr:colOff>
      <xdr:row>55</xdr:row>
      <xdr:rowOff>158750</xdr:rowOff>
    </xdr:to>
    <xdr:pic>
      <xdr:nvPicPr>
        <xdr:cNvPr id="18445" name="Picture 13">
          <a:hlinkClick xmlns:r="http://schemas.openxmlformats.org/officeDocument/2006/relationships" r:id="rId25" tooltip="Go to: 6. Too Many Colors &amp; Labels"/>
          <a:extLst>
            <a:ext uri="{FF2B5EF4-FFF2-40B4-BE49-F238E27FC236}">
              <a16:creationId xmlns:a16="http://schemas.microsoft.com/office/drawing/2014/main" id="{8CE824F9-CBAC-CD25-2072-362597D5D70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272" b="38048"/>
        <a:stretch/>
      </xdr:blipFill>
      <xdr:spPr bwMode="auto">
        <a:xfrm>
          <a:off x="352425" y="91789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55</xdr:row>
      <xdr:rowOff>165100</xdr:rowOff>
    </xdr:from>
    <xdr:to>
      <xdr:col>4</xdr:col>
      <xdr:colOff>609600</xdr:colOff>
      <xdr:row>57</xdr:row>
      <xdr:rowOff>38100</xdr:rowOff>
    </xdr:to>
    <xdr:sp macro="" textlink="">
      <xdr:nvSpPr>
        <xdr:cNvPr id="14" name="TextBox 13">
          <a:hlinkClick xmlns:r="http://schemas.openxmlformats.org/officeDocument/2006/relationships" r:id="rId25" tooltip="Go to: 6. Too Many Colors &amp; Labels"/>
          <a:extLst>
            <a:ext uri="{FF2B5EF4-FFF2-40B4-BE49-F238E27FC236}">
              <a16:creationId xmlns:a16="http://schemas.microsoft.com/office/drawing/2014/main" id="{BF35CF64-A3A6-5998-D975-6F5167CF20E2}"/>
            </a:ext>
          </a:extLst>
        </xdr:cNvPr>
        <xdr:cNvSpPr txBox="1"/>
      </xdr:nvSpPr>
      <xdr:spPr>
        <a:xfrm>
          <a:off x="352425" y="106902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6. Too Many Colors &amp; Labels</a:t>
          </a:r>
        </a:p>
      </xdr:txBody>
    </xdr:sp>
    <xdr:clientData/>
  </xdr:twoCellAnchor>
  <xdr:twoCellAnchor editAs="oneCell">
    <xdr:from>
      <xdr:col>5</xdr:col>
      <xdr:colOff>133350</xdr:colOff>
      <xdr:row>47</xdr:row>
      <xdr:rowOff>177800</xdr:rowOff>
    </xdr:from>
    <xdr:to>
      <xdr:col>9</xdr:col>
      <xdr:colOff>57150</xdr:colOff>
      <xdr:row>55</xdr:row>
      <xdr:rowOff>158750</xdr:rowOff>
    </xdr:to>
    <xdr:pic>
      <xdr:nvPicPr>
        <xdr:cNvPr id="18446" name="Picture 14">
          <a:hlinkClick xmlns:r="http://schemas.openxmlformats.org/officeDocument/2006/relationships" r:id="rId27" tooltip="Go to: 7. 3D Confusion"/>
          <a:extLst>
            <a:ext uri="{FF2B5EF4-FFF2-40B4-BE49-F238E27FC236}">
              <a16:creationId xmlns:a16="http://schemas.microsoft.com/office/drawing/2014/main" id="{6073B04A-0B86-11D7-D29F-859AB4AEDA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0446" b="38048"/>
        <a:stretch/>
      </xdr:blipFill>
      <xdr:spPr bwMode="auto">
        <a:xfrm>
          <a:off x="3228975" y="91789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</xdr:colOff>
      <xdr:row>55</xdr:row>
      <xdr:rowOff>165100</xdr:rowOff>
    </xdr:from>
    <xdr:to>
      <xdr:col>9</xdr:col>
      <xdr:colOff>57150</xdr:colOff>
      <xdr:row>57</xdr:row>
      <xdr:rowOff>38100</xdr:rowOff>
    </xdr:to>
    <xdr:sp macro="" textlink="">
      <xdr:nvSpPr>
        <xdr:cNvPr id="15" name="TextBox 14">
          <a:hlinkClick xmlns:r="http://schemas.openxmlformats.org/officeDocument/2006/relationships" r:id="rId27" tooltip="Go to: 7. 3D Confusion"/>
          <a:extLst>
            <a:ext uri="{FF2B5EF4-FFF2-40B4-BE49-F238E27FC236}">
              <a16:creationId xmlns:a16="http://schemas.microsoft.com/office/drawing/2014/main" id="{584CE0D9-8DEC-081E-6AE2-1D8AA958325A}"/>
            </a:ext>
          </a:extLst>
        </xdr:cNvPr>
        <xdr:cNvSpPr txBox="1"/>
      </xdr:nvSpPr>
      <xdr:spPr>
        <a:xfrm>
          <a:off x="3228975" y="106902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7. 3D Confusion</a:t>
          </a:r>
        </a:p>
      </xdr:txBody>
    </xdr:sp>
    <xdr:clientData/>
  </xdr:twoCellAnchor>
  <xdr:twoCellAnchor editAs="oneCell">
    <xdr:from>
      <xdr:col>9</xdr:col>
      <xdr:colOff>266701</xdr:colOff>
      <xdr:row>47</xdr:row>
      <xdr:rowOff>177800</xdr:rowOff>
    </xdr:from>
    <xdr:to>
      <xdr:col>13</xdr:col>
      <xdr:colOff>190501</xdr:colOff>
      <xdr:row>55</xdr:row>
      <xdr:rowOff>158750</xdr:rowOff>
    </xdr:to>
    <xdr:pic>
      <xdr:nvPicPr>
        <xdr:cNvPr id="18447" name="Picture 15">
          <a:hlinkClick xmlns:r="http://schemas.openxmlformats.org/officeDocument/2006/relationships" r:id="rId29" tooltip="Go to: 7. 3D Pie Charts"/>
          <a:extLst>
            <a:ext uri="{FF2B5EF4-FFF2-40B4-BE49-F238E27FC236}">
              <a16:creationId xmlns:a16="http://schemas.microsoft.com/office/drawing/2014/main" id="{C11D69E8-DD5E-9449-FA53-C1E2DB0D8C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210" b="38048"/>
        <a:stretch/>
      </xdr:blipFill>
      <xdr:spPr bwMode="auto">
        <a:xfrm>
          <a:off x="6105526" y="91789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266701</xdr:colOff>
      <xdr:row>55</xdr:row>
      <xdr:rowOff>165100</xdr:rowOff>
    </xdr:from>
    <xdr:to>
      <xdr:col>13</xdr:col>
      <xdr:colOff>190501</xdr:colOff>
      <xdr:row>57</xdr:row>
      <xdr:rowOff>38100</xdr:rowOff>
    </xdr:to>
    <xdr:sp macro="" textlink="">
      <xdr:nvSpPr>
        <xdr:cNvPr id="16" name="TextBox 15">
          <a:hlinkClick xmlns:r="http://schemas.openxmlformats.org/officeDocument/2006/relationships" r:id="rId29" tooltip="Go to: 7. 3D Pie Charts"/>
          <a:extLst>
            <a:ext uri="{FF2B5EF4-FFF2-40B4-BE49-F238E27FC236}">
              <a16:creationId xmlns:a16="http://schemas.microsoft.com/office/drawing/2014/main" id="{B4C941EE-DE3E-4EF1-4E03-9D060245474D}"/>
            </a:ext>
          </a:extLst>
        </xdr:cNvPr>
        <xdr:cNvSpPr txBox="1"/>
      </xdr:nvSpPr>
      <xdr:spPr>
        <a:xfrm>
          <a:off x="6105526" y="106902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7. 3D Pie Charts</a:t>
          </a:r>
        </a:p>
      </xdr:txBody>
    </xdr:sp>
    <xdr:clientData/>
  </xdr:twoCellAnchor>
  <xdr:twoCellAnchor editAs="oneCell">
    <xdr:from>
      <xdr:col>1</xdr:col>
      <xdr:colOff>0</xdr:colOff>
      <xdr:row>59</xdr:row>
      <xdr:rowOff>31750</xdr:rowOff>
    </xdr:from>
    <xdr:to>
      <xdr:col>4</xdr:col>
      <xdr:colOff>609600</xdr:colOff>
      <xdr:row>67</xdr:row>
      <xdr:rowOff>12700</xdr:rowOff>
    </xdr:to>
    <xdr:pic>
      <xdr:nvPicPr>
        <xdr:cNvPr id="18448" name="Picture 16">
          <a:hlinkClick xmlns:r="http://schemas.openxmlformats.org/officeDocument/2006/relationships" r:id="rId31" tooltip="Go to: Pie Chart Styles"/>
          <a:extLst>
            <a:ext uri="{FF2B5EF4-FFF2-40B4-BE49-F238E27FC236}">
              <a16:creationId xmlns:a16="http://schemas.microsoft.com/office/drawing/2014/main" id="{0F39C09F-D337-7423-E0D1-59353B9013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074" b="38497"/>
        <a:stretch/>
      </xdr:blipFill>
      <xdr:spPr bwMode="auto">
        <a:xfrm>
          <a:off x="352425" y="113188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67</xdr:row>
      <xdr:rowOff>19050</xdr:rowOff>
    </xdr:from>
    <xdr:to>
      <xdr:col>4</xdr:col>
      <xdr:colOff>609600</xdr:colOff>
      <xdr:row>68</xdr:row>
      <xdr:rowOff>82550</xdr:rowOff>
    </xdr:to>
    <xdr:sp macro="" textlink="">
      <xdr:nvSpPr>
        <xdr:cNvPr id="17" name="TextBox 16">
          <a:hlinkClick xmlns:r="http://schemas.openxmlformats.org/officeDocument/2006/relationships" r:id="rId31" tooltip="Go to: Pie Chart Styles"/>
          <a:extLst>
            <a:ext uri="{FF2B5EF4-FFF2-40B4-BE49-F238E27FC236}">
              <a16:creationId xmlns:a16="http://schemas.microsoft.com/office/drawing/2014/main" id="{04F0572C-8793-F59C-F9B0-9B3767C00554}"/>
            </a:ext>
          </a:extLst>
        </xdr:cNvPr>
        <xdr:cNvSpPr txBox="1"/>
      </xdr:nvSpPr>
      <xdr:spPr>
        <a:xfrm>
          <a:off x="352425" y="128301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Pie Chart Styles</a:t>
          </a:r>
        </a:p>
      </xdr:txBody>
    </xdr:sp>
    <xdr:clientData/>
  </xdr:twoCellAnchor>
  <xdr:twoCellAnchor editAs="oneCell">
    <xdr:from>
      <xdr:col>5</xdr:col>
      <xdr:colOff>133350</xdr:colOff>
      <xdr:row>59</xdr:row>
      <xdr:rowOff>31750</xdr:rowOff>
    </xdr:from>
    <xdr:to>
      <xdr:col>9</xdr:col>
      <xdr:colOff>57150</xdr:colOff>
      <xdr:row>67</xdr:row>
      <xdr:rowOff>12700</xdr:rowOff>
    </xdr:to>
    <xdr:pic>
      <xdr:nvPicPr>
        <xdr:cNvPr id="18449" name="Picture 17">
          <a:hlinkClick xmlns:r="http://schemas.openxmlformats.org/officeDocument/2006/relationships" r:id="rId33" tooltip="Go to: Quiz"/>
          <a:extLst>
            <a:ext uri="{FF2B5EF4-FFF2-40B4-BE49-F238E27FC236}">
              <a16:creationId xmlns:a16="http://schemas.microsoft.com/office/drawing/2014/main" id="{09D332B6-55AD-1284-8609-9895BDA496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148" b="38497"/>
        <a:stretch/>
      </xdr:blipFill>
      <xdr:spPr bwMode="auto">
        <a:xfrm>
          <a:off x="3228975" y="113188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</xdr:colOff>
      <xdr:row>67</xdr:row>
      <xdr:rowOff>19050</xdr:rowOff>
    </xdr:from>
    <xdr:to>
      <xdr:col>9</xdr:col>
      <xdr:colOff>57150</xdr:colOff>
      <xdr:row>68</xdr:row>
      <xdr:rowOff>82550</xdr:rowOff>
    </xdr:to>
    <xdr:sp macro="" textlink="">
      <xdr:nvSpPr>
        <xdr:cNvPr id="18" name="TextBox 17">
          <a:hlinkClick xmlns:r="http://schemas.openxmlformats.org/officeDocument/2006/relationships" r:id="rId33" tooltip="Go to: Quiz"/>
          <a:extLst>
            <a:ext uri="{FF2B5EF4-FFF2-40B4-BE49-F238E27FC236}">
              <a16:creationId xmlns:a16="http://schemas.microsoft.com/office/drawing/2014/main" id="{0379CFD6-F573-BB9B-FFEC-3E70837CB55D}"/>
            </a:ext>
          </a:extLst>
        </xdr:cNvPr>
        <xdr:cNvSpPr txBox="1"/>
      </xdr:nvSpPr>
      <xdr:spPr>
        <a:xfrm>
          <a:off x="3228975" y="128301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Quiz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6</xdr:row>
      <xdr:rowOff>14287</xdr:rowOff>
    </xdr:from>
    <xdr:to>
      <xdr:col>6</xdr:col>
      <xdr:colOff>533400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6F35B5-31A0-5B79-0774-8A45BB2439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95250</xdr:colOff>
      <xdr:row>4</xdr:row>
      <xdr:rowOff>142875</xdr:rowOff>
    </xdr:from>
    <xdr:to>
      <xdr:col>12</xdr:col>
      <xdr:colOff>368153</xdr:colOff>
      <xdr:row>7</xdr:row>
      <xdr:rowOff>57150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id="{B3454FF9-7300-332C-2EBD-BFDE9595FCA1}"/>
            </a:ext>
          </a:extLst>
        </xdr:cNvPr>
        <xdr:cNvSpPr/>
      </xdr:nvSpPr>
      <xdr:spPr>
        <a:xfrm>
          <a:off x="8010525" y="1066800"/>
          <a:ext cx="272903" cy="533400"/>
        </a:xfrm>
        <a:custGeom>
          <a:avLst/>
          <a:gdLst>
            <a:gd name="connsiteX0" fmla="*/ 161925 w 272903"/>
            <a:gd name="connsiteY0" fmla="*/ 0 h 533400"/>
            <a:gd name="connsiteX1" fmla="*/ 266700 w 272903"/>
            <a:gd name="connsiteY1" fmla="*/ 219075 h 533400"/>
            <a:gd name="connsiteX2" fmla="*/ 0 w 272903"/>
            <a:gd name="connsiteY2" fmla="*/ 533400 h 533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72903" h="533400">
              <a:moveTo>
                <a:pt x="161925" y="0"/>
              </a:moveTo>
              <a:cubicBezTo>
                <a:pt x="227806" y="65087"/>
                <a:pt x="293688" y="130175"/>
                <a:pt x="266700" y="219075"/>
              </a:cubicBezTo>
              <a:cubicBezTo>
                <a:pt x="239713" y="307975"/>
                <a:pt x="119856" y="420687"/>
                <a:pt x="0" y="533400"/>
              </a:cubicBezTo>
            </a:path>
          </a:pathLst>
        </a:custGeom>
        <a:noFill/>
        <a:ln>
          <a:solidFill>
            <a:schemeClr val="accent2"/>
          </a:solidFill>
          <a:headEnd type="none" w="med" len="med"/>
          <a:tailEnd type="arrow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5" name="Graphic 4" descr="List with solid fill">
          <a:hlinkClick xmlns:r="http://schemas.openxmlformats.org/officeDocument/2006/relationships" r:id="rId2" tooltip="Go to: Table of Contents"/>
          <a:extLst>
            <a:ext uri="{FF2B5EF4-FFF2-40B4-BE49-F238E27FC236}">
              <a16:creationId xmlns:a16="http://schemas.microsoft.com/office/drawing/2014/main" id="{761DB551-0551-CBD1-3B86-7E5FB3E42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38098</xdr:colOff>
      <xdr:row>3</xdr:row>
      <xdr:rowOff>9526</xdr:rowOff>
    </xdr:from>
    <xdr:to>
      <xdr:col>7</xdr:col>
      <xdr:colOff>180973</xdr:colOff>
      <xdr:row>31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2DF800-6FD6-45D4-B219-AF64EA254C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" t="8460" r="15720" b="7197"/>
        <a:stretch/>
      </xdr:blipFill>
      <xdr:spPr>
        <a:xfrm rot="5400000">
          <a:off x="-333376" y="1266825"/>
          <a:ext cx="5400674" cy="4257675"/>
        </a:xfrm>
        <a:prstGeom prst="rect">
          <a:avLst/>
        </a:prstGeom>
      </xdr:spPr>
    </xdr:pic>
    <xdr:clientData/>
  </xdr:twoCellAnchor>
  <xdr:oneCellAnchor>
    <xdr:from>
      <xdr:col>7</xdr:col>
      <xdr:colOff>371474</xdr:colOff>
      <xdr:row>12</xdr:row>
      <xdr:rowOff>57150</xdr:rowOff>
    </xdr:from>
    <xdr:ext cx="2657475" cy="1514475"/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7239B0A8-754D-4FD1-91AD-0514B394124E}"/>
            </a:ext>
          </a:extLst>
        </xdr:cNvPr>
        <xdr:cNvSpPr/>
      </xdr:nvSpPr>
      <xdr:spPr>
        <a:xfrm>
          <a:off x="4686299" y="2457450"/>
          <a:ext cx="2657475" cy="1514475"/>
        </a:xfrm>
        <a:prstGeom prst="wedgeRectCallout">
          <a:avLst>
            <a:gd name="adj1" fmla="val -60988"/>
            <a:gd name="adj2" fmla="val -21406"/>
          </a:avLst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baseline="0"/>
            <a:t>The goal of any chart is to </a:t>
          </a:r>
          <a:r>
            <a:rPr lang="en-US" sz="1400" b="1" baseline="0"/>
            <a:t>tell a story about the data</a:t>
          </a:r>
          <a:r>
            <a:rPr lang="en-US" sz="1400" b="0" baseline="0"/>
            <a:t>.</a:t>
          </a:r>
        </a:p>
        <a:p>
          <a:pPr algn="l"/>
          <a:endParaRPr lang="en-US" sz="1400" b="0" baseline="0"/>
        </a:p>
        <a:p>
          <a:pPr algn="l"/>
          <a:r>
            <a:rPr lang="en-US" sz="1400" b="0" baseline="0"/>
            <a:t>This helps the reader gain insights about the data to make decisions and take action.</a:t>
          </a:r>
          <a:endParaRPr lang="en-US" sz="14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4" name="Graphic 3" descr="List with solid fill">
          <a:hlinkClick xmlns:r="http://schemas.openxmlformats.org/officeDocument/2006/relationships" r:id="rId2" tooltip="Go to: Table of Contents"/>
          <a:extLst>
            <a:ext uri="{FF2B5EF4-FFF2-40B4-BE49-F238E27FC236}">
              <a16:creationId xmlns:a16="http://schemas.microsoft.com/office/drawing/2014/main" id="{BAA9C7E7-B539-41CD-BFF7-948315730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8</xdr:row>
      <xdr:rowOff>100012</xdr:rowOff>
    </xdr:from>
    <xdr:to>
      <xdr:col>15</xdr:col>
      <xdr:colOff>361950</xdr:colOff>
      <xdr:row>25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9AE39E-1063-40AF-A64A-23FDE78F14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142874</xdr:colOff>
      <xdr:row>8</xdr:row>
      <xdr:rowOff>95249</xdr:rowOff>
    </xdr:from>
    <xdr:to>
      <xdr:col>7</xdr:col>
      <xdr:colOff>676274</xdr:colOff>
      <xdr:row>25</xdr:row>
      <xdr:rowOff>52386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60E68FA-89F3-47E2-9EB9-F31D77DF86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</xdr:col>
      <xdr:colOff>647701</xdr:colOff>
      <xdr:row>3</xdr:row>
      <xdr:rowOff>85725</xdr:rowOff>
    </xdr:from>
    <xdr:ext cx="2495550" cy="800100"/>
    <xdr:sp macro="" textlink="">
      <xdr:nvSpPr>
        <xdr:cNvPr id="6" name="Speech Bubble: Rectangle 5">
          <a:extLst>
            <a:ext uri="{FF2B5EF4-FFF2-40B4-BE49-F238E27FC236}">
              <a16:creationId xmlns:a16="http://schemas.microsoft.com/office/drawing/2014/main" id="{96D2956F-87D9-4F77-BFA7-9082E7406DC7}"/>
            </a:ext>
          </a:extLst>
        </xdr:cNvPr>
        <xdr:cNvSpPr/>
      </xdr:nvSpPr>
      <xdr:spPr>
        <a:xfrm>
          <a:off x="847726" y="771525"/>
          <a:ext cx="2495550" cy="800100"/>
        </a:xfrm>
        <a:prstGeom prst="wedgeRectCallout">
          <a:avLst>
            <a:gd name="adj1" fmla="val -20128"/>
            <a:gd name="adj2" fmla="val 77470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/>
            <a:t>The Even</a:t>
          </a:r>
          <a:r>
            <a:rPr lang="en-US" sz="1400" b="1" baseline="0"/>
            <a:t> Split:</a:t>
          </a:r>
        </a:p>
        <a:p>
          <a:pPr algn="l"/>
          <a:r>
            <a:rPr lang="en-US" sz="1400"/>
            <a:t>This chart's</a:t>
          </a:r>
          <a:r>
            <a:rPr lang="en-US" sz="1400" baseline="0"/>
            <a:t> story is that </a:t>
          </a:r>
          <a:br>
            <a:rPr lang="en-US" sz="1400" baseline="0"/>
          </a:br>
          <a:r>
            <a:rPr lang="en-US" sz="1400" b="1" baseline="0"/>
            <a:t>all results are about the same</a:t>
          </a:r>
          <a:r>
            <a:rPr lang="en-US" sz="1400" baseline="0"/>
            <a:t>.</a:t>
          </a:r>
          <a:endParaRPr lang="en-US" sz="1400"/>
        </a:p>
      </xdr:txBody>
    </xdr:sp>
    <xdr:clientData/>
  </xdr:oneCellAnchor>
  <xdr:twoCellAnchor>
    <xdr:from>
      <xdr:col>9</xdr:col>
      <xdr:colOff>47625</xdr:colOff>
      <xdr:row>3</xdr:row>
      <xdr:rowOff>114301</xdr:rowOff>
    </xdr:from>
    <xdr:to>
      <xdr:col>14</xdr:col>
      <xdr:colOff>542925</xdr:colOff>
      <xdr:row>7</xdr:row>
      <xdr:rowOff>104775</xdr:rowOff>
    </xdr:to>
    <xdr:sp macro="" textlink="">
      <xdr:nvSpPr>
        <xdr:cNvPr id="7" name="Speech Bubble: Rectangle 6">
          <a:extLst>
            <a:ext uri="{FF2B5EF4-FFF2-40B4-BE49-F238E27FC236}">
              <a16:creationId xmlns:a16="http://schemas.microsoft.com/office/drawing/2014/main" id="{B2ED9455-E370-4EAC-9D16-3709683EA25E}"/>
            </a:ext>
          </a:extLst>
        </xdr:cNvPr>
        <xdr:cNvSpPr/>
      </xdr:nvSpPr>
      <xdr:spPr>
        <a:xfrm flipH="1">
          <a:off x="5734050" y="800101"/>
          <a:ext cx="3543300" cy="752474"/>
        </a:xfrm>
        <a:prstGeom prst="wedgeRectCallout">
          <a:avLst>
            <a:gd name="adj1" fmla="val -20390"/>
            <a:gd name="adj2" fmla="val 79677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/>
            <a:t>Alternative:</a:t>
          </a:r>
        </a:p>
        <a:p>
          <a:pPr algn="l"/>
          <a:r>
            <a:rPr lang="en-US" sz="1400"/>
            <a:t>The bar chart makes it faster and easier</a:t>
          </a:r>
          <a:r>
            <a:rPr lang="en-US" sz="1400" baseline="0"/>
            <a:t> to determine the winner and compare results.</a:t>
          </a:r>
          <a:endParaRPr lang="en-US" sz="14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4" name="Graphic 3" descr="List with solid fill">
          <a:hlinkClick xmlns:r="http://schemas.openxmlformats.org/officeDocument/2006/relationships" r:id="rId3" tooltip="Go to: Table of Contents"/>
          <a:extLst>
            <a:ext uri="{FF2B5EF4-FFF2-40B4-BE49-F238E27FC236}">
              <a16:creationId xmlns:a16="http://schemas.microsoft.com/office/drawing/2014/main" id="{DCA44B64-8F97-47BA-AF6F-E026E415E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12</xdr:row>
      <xdr:rowOff>19049</xdr:rowOff>
    </xdr:from>
    <xdr:to>
      <xdr:col>6</xdr:col>
      <xdr:colOff>361950</xdr:colOff>
      <xdr:row>28</xdr:row>
      <xdr:rowOff>166686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F5B991B-0739-47AE-8F94-53318E95A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</xdr:col>
      <xdr:colOff>581026</xdr:colOff>
      <xdr:row>29</xdr:row>
      <xdr:rowOff>28575</xdr:rowOff>
    </xdr:from>
    <xdr:ext cx="2495550" cy="800100"/>
    <xdr:sp macro="" textlink="">
      <xdr:nvSpPr>
        <xdr:cNvPr id="6" name="Speech Bubble: Rectangle 5">
          <a:extLst>
            <a:ext uri="{FF2B5EF4-FFF2-40B4-BE49-F238E27FC236}">
              <a16:creationId xmlns:a16="http://schemas.microsoft.com/office/drawing/2014/main" id="{E74C485C-30CC-4A07-9DBC-5DD0CCB9FD76}"/>
            </a:ext>
          </a:extLst>
        </xdr:cNvPr>
        <xdr:cNvSpPr/>
      </xdr:nvSpPr>
      <xdr:spPr>
        <a:xfrm>
          <a:off x="1295401" y="5667375"/>
          <a:ext cx="2495550" cy="800100"/>
        </a:xfrm>
        <a:prstGeom prst="wedgeRectCallout">
          <a:avLst>
            <a:gd name="adj1" fmla="val -20510"/>
            <a:gd name="adj2" fmla="val -78482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/>
            <a:t>The Even</a:t>
          </a:r>
          <a:r>
            <a:rPr lang="en-US" sz="1400" b="1" baseline="0"/>
            <a:t> Split:</a:t>
          </a:r>
        </a:p>
        <a:p>
          <a:pPr algn="l"/>
          <a:r>
            <a:rPr lang="en-US" sz="1400"/>
            <a:t>This chart's</a:t>
          </a:r>
          <a:r>
            <a:rPr lang="en-US" sz="1400" baseline="0"/>
            <a:t> story is that </a:t>
          </a:r>
          <a:br>
            <a:rPr lang="en-US" sz="1400" baseline="0"/>
          </a:br>
          <a:r>
            <a:rPr lang="en-US" sz="1400" b="1" baseline="0"/>
            <a:t>all results are about the same</a:t>
          </a:r>
          <a:r>
            <a:rPr lang="en-US" sz="1400" baseline="0"/>
            <a:t>.</a:t>
          </a:r>
          <a:endParaRPr lang="en-US" sz="1400"/>
        </a:p>
      </xdr:txBody>
    </xdr:sp>
    <xdr:clientData/>
  </xdr:oneCellAnchor>
  <xdr:twoCellAnchor>
    <xdr:from>
      <xdr:col>8</xdr:col>
      <xdr:colOff>9525</xdr:colOff>
      <xdr:row>12</xdr:row>
      <xdr:rowOff>19050</xdr:rowOff>
    </xdr:from>
    <xdr:to>
      <xdr:col>12</xdr:col>
      <xdr:colOff>638175</xdr:colOff>
      <xdr:row>28</xdr:row>
      <xdr:rowOff>166687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748BDE30-F48F-4BBE-B6D2-22B9ED6E3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904875</xdr:colOff>
      <xdr:row>29</xdr:row>
      <xdr:rowOff>28575</xdr:rowOff>
    </xdr:from>
    <xdr:to>
      <xdr:col>12</xdr:col>
      <xdr:colOff>190501</xdr:colOff>
      <xdr:row>33</xdr:row>
      <xdr:rowOff>66675</xdr:rowOff>
    </xdr:to>
    <xdr:sp macro="" textlink="">
      <xdr:nvSpPr>
        <xdr:cNvPr id="10" name="Speech Bubble: Rectangle 9">
          <a:extLst>
            <a:ext uri="{FF2B5EF4-FFF2-40B4-BE49-F238E27FC236}">
              <a16:creationId xmlns:a16="http://schemas.microsoft.com/office/drawing/2014/main" id="{4B5BBF6F-DC01-447B-A128-C65118D1EF43}"/>
            </a:ext>
          </a:extLst>
        </xdr:cNvPr>
        <xdr:cNvSpPr/>
      </xdr:nvSpPr>
      <xdr:spPr>
        <a:xfrm>
          <a:off x="6343650" y="5667375"/>
          <a:ext cx="2886076" cy="800100"/>
        </a:xfrm>
        <a:prstGeom prst="wedgeRectCallout">
          <a:avLst>
            <a:gd name="adj1" fmla="val -20795"/>
            <a:gd name="adj2" fmla="val -75545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/>
            <a:t>The Clear Winner</a:t>
          </a:r>
          <a:r>
            <a:rPr lang="en-US" sz="1400" b="1" baseline="0"/>
            <a:t>:</a:t>
          </a:r>
        </a:p>
        <a:p>
          <a:pPr algn="l"/>
          <a:r>
            <a:rPr lang="en-US" sz="1400"/>
            <a:t>This chart's</a:t>
          </a:r>
          <a:r>
            <a:rPr lang="en-US" sz="1400" baseline="0"/>
            <a:t> story is that there is </a:t>
          </a:r>
          <a:br>
            <a:rPr lang="en-US" sz="1400" baseline="0"/>
          </a:br>
          <a:r>
            <a:rPr lang="en-US" sz="1400" b="1" baseline="0"/>
            <a:t>one category that is a clear winner.</a:t>
          </a:r>
          <a:endParaRPr lang="en-US" sz="1400" b="1"/>
        </a:p>
      </xdr:txBody>
    </xdr:sp>
    <xdr:clientData/>
  </xdr:twoCellAnchor>
  <xdr:twoCellAnchor>
    <xdr:from>
      <xdr:col>15</xdr:col>
      <xdr:colOff>85725</xdr:colOff>
      <xdr:row>12</xdr:row>
      <xdr:rowOff>19050</xdr:rowOff>
    </xdr:from>
    <xdr:to>
      <xdr:col>20</xdr:col>
      <xdr:colOff>457200</xdr:colOff>
      <xdr:row>28</xdr:row>
      <xdr:rowOff>166687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2CEA111E-BA2C-FDAA-803E-E51640EF2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0</xdr:colOff>
      <xdr:row>29</xdr:row>
      <xdr:rowOff>28575</xdr:rowOff>
    </xdr:from>
    <xdr:to>
      <xdr:col>19</xdr:col>
      <xdr:colOff>333375</xdr:colOff>
      <xdr:row>32</xdr:row>
      <xdr:rowOff>28575</xdr:rowOff>
    </xdr:to>
    <xdr:sp macro="" textlink="">
      <xdr:nvSpPr>
        <xdr:cNvPr id="12" name="Speech Bubble: Rectangle 11">
          <a:extLst>
            <a:ext uri="{FF2B5EF4-FFF2-40B4-BE49-F238E27FC236}">
              <a16:creationId xmlns:a16="http://schemas.microsoft.com/office/drawing/2014/main" id="{A01B617C-8803-3831-9422-81204383C789}"/>
            </a:ext>
          </a:extLst>
        </xdr:cNvPr>
        <xdr:cNvSpPr/>
      </xdr:nvSpPr>
      <xdr:spPr>
        <a:xfrm>
          <a:off x="11525250" y="5667375"/>
          <a:ext cx="2390775" cy="571500"/>
        </a:xfrm>
        <a:prstGeom prst="wedgeRectCallout">
          <a:avLst>
            <a:gd name="adj1" fmla="val -20795"/>
            <a:gd name="adj2" fmla="val -75545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Further group the data</a:t>
          </a:r>
          <a:r>
            <a:rPr lang="en-US" sz="1400" b="0" baseline="0"/>
            <a:t> to tell a more compelling story.</a:t>
          </a:r>
          <a:endParaRPr lang="en-US" sz="1400" b="0"/>
        </a:p>
      </xdr:txBody>
    </xdr:sp>
    <xdr:clientData/>
  </xdr:twoCellAnchor>
  <xdr:twoCellAnchor>
    <xdr:from>
      <xdr:col>10</xdr:col>
      <xdr:colOff>266700</xdr:colOff>
      <xdr:row>3</xdr:row>
      <xdr:rowOff>38100</xdr:rowOff>
    </xdr:from>
    <xdr:to>
      <xdr:col>13</xdr:col>
      <xdr:colOff>257175</xdr:colOff>
      <xdr:row>7</xdr:row>
      <xdr:rowOff>85726</xdr:rowOff>
    </xdr:to>
    <xdr:sp macro="" textlink="">
      <xdr:nvSpPr>
        <xdr:cNvPr id="13" name="Speech Bubble: Rectangle 12">
          <a:extLst>
            <a:ext uri="{FF2B5EF4-FFF2-40B4-BE49-F238E27FC236}">
              <a16:creationId xmlns:a16="http://schemas.microsoft.com/office/drawing/2014/main" id="{00C88FE7-0ED5-14E8-168B-CA8FAA739CCB}"/>
            </a:ext>
          </a:extLst>
        </xdr:cNvPr>
        <xdr:cNvSpPr/>
      </xdr:nvSpPr>
      <xdr:spPr>
        <a:xfrm>
          <a:off x="7505700" y="723900"/>
          <a:ext cx="2476500" cy="809626"/>
        </a:xfrm>
        <a:prstGeom prst="wedgeRectCallout">
          <a:avLst>
            <a:gd name="adj1" fmla="val -58419"/>
            <a:gd name="adj2" fmla="val -20307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/>
            <a:t>Group the data so the chart can tell</a:t>
          </a:r>
          <a:r>
            <a:rPr lang="en-US" sz="1400" baseline="0"/>
            <a:t> a different story that can help with decision making.</a:t>
          </a:r>
          <a:endParaRPr lang="en-US" sz="14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2" name="Graphic 1" descr="List with solid fill">
          <a:hlinkClick xmlns:r="http://schemas.openxmlformats.org/officeDocument/2006/relationships" r:id="rId4" tooltip="Go to: Table of Contents"/>
          <a:extLst>
            <a:ext uri="{FF2B5EF4-FFF2-40B4-BE49-F238E27FC236}">
              <a16:creationId xmlns:a16="http://schemas.microsoft.com/office/drawing/2014/main" id="{F8E20B99-E6D6-46A6-AAEF-906AE8715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176212</xdr:colOff>
      <xdr:row>7</xdr:row>
      <xdr:rowOff>42862</xdr:rowOff>
    </xdr:from>
    <xdr:to>
      <xdr:col>7</xdr:col>
      <xdr:colOff>142875</xdr:colOff>
      <xdr:row>21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BF4165-FBF1-4183-AB00-3AAA4B130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161924</xdr:colOff>
      <xdr:row>7</xdr:row>
      <xdr:rowOff>42862</xdr:rowOff>
    </xdr:from>
    <xdr:to>
      <xdr:col>15</xdr:col>
      <xdr:colOff>95249</xdr:colOff>
      <xdr:row>21</xdr:row>
      <xdr:rowOff>119062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EEFF21F-4448-4142-A59B-AE6A6EA54B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390525</xdr:colOff>
      <xdr:row>3</xdr:row>
      <xdr:rowOff>133349</xdr:rowOff>
    </xdr:from>
    <xdr:to>
      <xdr:col>13</xdr:col>
      <xdr:colOff>447675</xdr:colOff>
      <xdr:row>6</xdr:row>
      <xdr:rowOff>114298</xdr:rowOff>
    </xdr:to>
    <xdr:sp macro="" textlink="">
      <xdr:nvSpPr>
        <xdr:cNvPr id="4" name="Speech Bubble: Rectangle 3">
          <a:extLst>
            <a:ext uri="{FF2B5EF4-FFF2-40B4-BE49-F238E27FC236}">
              <a16:creationId xmlns:a16="http://schemas.microsoft.com/office/drawing/2014/main" id="{04589DA8-0438-4715-9096-CAF8336DA5D2}"/>
            </a:ext>
          </a:extLst>
        </xdr:cNvPr>
        <xdr:cNvSpPr/>
      </xdr:nvSpPr>
      <xdr:spPr>
        <a:xfrm flipH="1">
          <a:off x="8515350" y="561974"/>
          <a:ext cx="3105150" cy="55244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/>
            <a:t>Column chart is easier to read and can</a:t>
          </a:r>
          <a:r>
            <a:rPr lang="en-US" sz="1400" baseline="0"/>
            <a:t> also show seasonality/trends.</a:t>
          </a:r>
          <a:endParaRPr lang="en-US" sz="1400" b="1"/>
        </a:p>
      </xdr:txBody>
    </xdr:sp>
    <xdr:clientData/>
  </xdr:twoCellAnchor>
  <xdr:twoCellAnchor>
    <xdr:from>
      <xdr:col>2</xdr:col>
      <xdr:colOff>104775</xdr:colOff>
      <xdr:row>3</xdr:row>
      <xdr:rowOff>152399</xdr:rowOff>
    </xdr:from>
    <xdr:to>
      <xdr:col>6</xdr:col>
      <xdr:colOff>542925</xdr:colOff>
      <xdr:row>6</xdr:row>
      <xdr:rowOff>133348</xdr:rowOff>
    </xdr:to>
    <xdr:sp macro="" textlink="">
      <xdr:nvSpPr>
        <xdr:cNvPr id="5" name="Speech Bubble: Rectangle 4">
          <a:extLst>
            <a:ext uri="{FF2B5EF4-FFF2-40B4-BE49-F238E27FC236}">
              <a16:creationId xmlns:a16="http://schemas.microsoft.com/office/drawing/2014/main" id="{6CA54C6F-AA4A-4CF0-B862-55058BA6D581}"/>
            </a:ext>
          </a:extLst>
        </xdr:cNvPr>
        <xdr:cNvSpPr/>
      </xdr:nvSpPr>
      <xdr:spPr>
        <a:xfrm>
          <a:off x="3962400" y="581024"/>
          <a:ext cx="2876550" cy="55244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Too</a:t>
          </a:r>
          <a:r>
            <a:rPr lang="en-US" sz="1400" b="0" baseline="0"/>
            <a:t> many slices and colors make the chart difficult to read.</a:t>
          </a:r>
          <a:endParaRPr lang="en-US" sz="14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6" name="Graphic 5" descr="List with solid fill">
          <a:hlinkClick xmlns:r="http://schemas.openxmlformats.org/officeDocument/2006/relationships" r:id="rId3" tooltip="Go to: Table of Contents"/>
          <a:extLst>
            <a:ext uri="{FF2B5EF4-FFF2-40B4-BE49-F238E27FC236}">
              <a16:creationId xmlns:a16="http://schemas.microsoft.com/office/drawing/2014/main" id="{85F2226B-34A9-4D8D-B358-CD5304E96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7</xdr:row>
      <xdr:rowOff>180975</xdr:rowOff>
    </xdr:from>
    <xdr:to>
      <xdr:col>5</xdr:col>
      <xdr:colOff>581025</xdr:colOff>
      <xdr:row>22</xdr:row>
      <xdr:rowOff>66675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7D65B1C-5F60-472C-BE7C-B6668E1F1F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285750</xdr:colOff>
      <xdr:row>3</xdr:row>
      <xdr:rowOff>38100</xdr:rowOff>
    </xdr:from>
    <xdr:to>
      <xdr:col>5</xdr:col>
      <xdr:colOff>238126</xdr:colOff>
      <xdr:row>7</xdr:row>
      <xdr:rowOff>28574</xdr:rowOff>
    </xdr:to>
    <xdr:sp macro="" textlink="">
      <xdr:nvSpPr>
        <xdr:cNvPr id="7" name="Speech Bubble: Rectangle 6">
          <a:extLst>
            <a:ext uri="{FF2B5EF4-FFF2-40B4-BE49-F238E27FC236}">
              <a16:creationId xmlns:a16="http://schemas.microsoft.com/office/drawing/2014/main" id="{1E8D69A9-B0D7-44FB-99FA-69772A8BC803}"/>
            </a:ext>
          </a:extLst>
        </xdr:cNvPr>
        <xdr:cNvSpPr/>
      </xdr:nvSpPr>
      <xdr:spPr>
        <a:xfrm>
          <a:off x="485775" y="723900"/>
          <a:ext cx="2886076" cy="752474"/>
        </a:xfrm>
        <a:prstGeom prst="wedgeRectCallout">
          <a:avLst>
            <a:gd name="adj1" fmla="val 21779"/>
            <a:gd name="adj2" fmla="val 76354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/>
            <a:t>The Clear Winner</a:t>
          </a:r>
          <a:r>
            <a:rPr lang="en-US" sz="1400" b="1" baseline="0"/>
            <a:t>:</a:t>
          </a:r>
        </a:p>
        <a:p>
          <a:pPr algn="l"/>
          <a:r>
            <a:rPr lang="en-US" sz="1400"/>
            <a:t>Can be used with many slices to tell a</a:t>
          </a:r>
          <a:r>
            <a:rPr lang="en-US" sz="1400" baseline="0"/>
            <a:t> story about a dominant category.</a:t>
          </a:r>
          <a:endParaRPr lang="en-US" sz="14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2" name="Graphic 1" descr="List with solid fill">
          <a:hlinkClick xmlns:r="http://schemas.openxmlformats.org/officeDocument/2006/relationships" r:id="rId2" tooltip="Go to: Table of Contents"/>
          <a:extLst>
            <a:ext uri="{FF2B5EF4-FFF2-40B4-BE49-F238E27FC236}">
              <a16:creationId xmlns:a16="http://schemas.microsoft.com/office/drawing/2014/main" id="{5752E434-1D76-41E4-8A26-642D66A07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161925</xdr:colOff>
      <xdr:row>6</xdr:row>
      <xdr:rowOff>142875</xdr:rowOff>
    </xdr:from>
    <xdr:to>
      <xdr:col>20</xdr:col>
      <xdr:colOff>333375</xdr:colOff>
      <xdr:row>21</xdr:row>
      <xdr:rowOff>28575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DD2662F9-C52C-622C-BBA1-71C1C88975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171450</xdr:colOff>
      <xdr:row>2</xdr:row>
      <xdr:rowOff>0</xdr:rowOff>
    </xdr:from>
    <xdr:to>
      <xdr:col>20</xdr:col>
      <xdr:colOff>152400</xdr:colOff>
      <xdr:row>6</xdr:row>
      <xdr:rowOff>0</xdr:rowOff>
    </xdr:to>
    <xdr:sp macro="" textlink="">
      <xdr:nvSpPr>
        <xdr:cNvPr id="5" name="Speech Bubble: Rectangle 4">
          <a:extLst>
            <a:ext uri="{FF2B5EF4-FFF2-40B4-BE49-F238E27FC236}">
              <a16:creationId xmlns:a16="http://schemas.microsoft.com/office/drawing/2014/main" id="{D2BD3F26-7512-4C0E-8EA7-649F2AFCA4C2}"/>
            </a:ext>
          </a:extLst>
        </xdr:cNvPr>
        <xdr:cNvSpPr/>
      </xdr:nvSpPr>
      <xdr:spPr>
        <a:xfrm flipH="1">
          <a:off x="13077825" y="238125"/>
          <a:ext cx="3638550" cy="762000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Bar or column charts</a:t>
          </a:r>
          <a:r>
            <a:rPr lang="en-US" sz="1400" b="0" baseline="0"/>
            <a:t> are good alternatives because they can be sorted and it's easier to see the size differences for each category.</a:t>
          </a:r>
          <a:endParaRPr lang="en-US" sz="1400" b="1"/>
        </a:p>
      </xdr:txBody>
    </xdr:sp>
    <xdr:clientData/>
  </xdr:twoCellAnchor>
  <xdr:twoCellAnchor>
    <xdr:from>
      <xdr:col>1</xdr:col>
      <xdr:colOff>109538</xdr:colOff>
      <xdr:row>6</xdr:row>
      <xdr:rowOff>142875</xdr:rowOff>
    </xdr:from>
    <xdr:to>
      <xdr:col>6</xdr:col>
      <xdr:colOff>428626</xdr:colOff>
      <xdr:row>21</xdr:row>
      <xdr:rowOff>28575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FBA4AD1-2141-AA6D-69EE-E2866B3FFA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400050</xdr:colOff>
      <xdr:row>3</xdr:row>
      <xdr:rowOff>38100</xdr:rowOff>
    </xdr:from>
    <xdr:to>
      <xdr:col>6</xdr:col>
      <xdr:colOff>228600</xdr:colOff>
      <xdr:row>6</xdr:row>
      <xdr:rowOff>19049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29FD9430-9A74-4E30-AD97-EFEAB34D863C}"/>
            </a:ext>
          </a:extLst>
        </xdr:cNvPr>
        <xdr:cNvSpPr/>
      </xdr:nvSpPr>
      <xdr:spPr>
        <a:xfrm>
          <a:off x="4591050" y="723900"/>
          <a:ext cx="3257550" cy="55244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Don't use pie charts when size</a:t>
          </a:r>
          <a:r>
            <a:rPr lang="en-US" sz="1400" b="0" baseline="0"/>
            <a:t> of each slice matters to the audience.</a:t>
          </a:r>
          <a:endParaRPr lang="en-US" sz="1400" b="1"/>
        </a:p>
      </xdr:txBody>
    </xdr:sp>
    <xdr:clientData/>
  </xdr:twoCellAnchor>
  <xdr:twoCellAnchor>
    <xdr:from>
      <xdr:col>7</xdr:col>
      <xdr:colOff>333374</xdr:colOff>
      <xdr:row>5</xdr:row>
      <xdr:rowOff>114332</xdr:rowOff>
    </xdr:from>
    <xdr:to>
      <xdr:col>12</xdr:col>
      <xdr:colOff>94874</xdr:colOff>
      <xdr:row>24</xdr:row>
      <xdr:rowOff>161925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50222416-D3E3-2FD0-AF53-B9F93C9086B2}"/>
            </a:ext>
          </a:extLst>
        </xdr:cNvPr>
        <xdr:cNvGrpSpPr/>
      </xdr:nvGrpSpPr>
      <xdr:grpSpPr>
        <a:xfrm>
          <a:off x="4829174" y="1181132"/>
          <a:ext cx="3190500" cy="3667093"/>
          <a:chOff x="8077199" y="1647857"/>
          <a:chExt cx="3190500" cy="3667093"/>
        </a:xfrm>
      </xdr:grpSpPr>
      <xdr:pic>
        <xdr:nvPicPr>
          <xdr:cNvPr id="8" name="Picture 7" descr="A green triangle with a white background&#10;&#10;Description automatically generated">
            <a:extLst>
              <a:ext uri="{FF2B5EF4-FFF2-40B4-BE49-F238E27FC236}">
                <a16:creationId xmlns:a16="http://schemas.microsoft.com/office/drawing/2014/main" id="{D1784998-DDB0-9C24-BCD8-9856EB73C0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rot="16697229">
            <a:off x="8258175" y="1905000"/>
            <a:ext cx="3266667" cy="2752381"/>
          </a:xfrm>
          <a:prstGeom prst="rect">
            <a:avLst/>
          </a:prstGeom>
        </xdr:spPr>
      </xdr:pic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FEAFDF87-8611-52F6-D9EB-1222E30816B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13698265">
            <a:off x="8010524" y="2305050"/>
            <a:ext cx="3076575" cy="2943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114300</xdr:colOff>
      <xdr:row>21</xdr:row>
      <xdr:rowOff>152400</xdr:rowOff>
    </xdr:from>
    <xdr:to>
      <xdr:col>8</xdr:col>
      <xdr:colOff>47625</xdr:colOff>
      <xdr:row>23</xdr:row>
      <xdr:rowOff>152400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C564B173-CC41-4EE5-1802-C967822D2268}"/>
            </a:ext>
          </a:extLst>
        </xdr:cNvPr>
        <xdr:cNvSpPr txBox="1"/>
      </xdr:nvSpPr>
      <xdr:spPr>
        <a:xfrm>
          <a:off x="8220075" y="4010025"/>
          <a:ext cx="619125" cy="381000"/>
        </a:xfrm>
        <a:prstGeom prst="borderCallout1">
          <a:avLst>
            <a:gd name="adj1" fmla="val 6251"/>
            <a:gd name="adj2" fmla="val 59359"/>
            <a:gd name="adj3" fmla="val -42500"/>
            <a:gd name="adj4" fmla="val 92437"/>
          </a:avLst>
        </a:prstGeom>
        <a:solidFill>
          <a:schemeClr val="accent3"/>
        </a:solidFill>
        <a:ln w="9525" cmpd="sng">
          <a:solidFill>
            <a:schemeClr val="accent3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>
              <a:solidFill>
                <a:schemeClr val="bg1"/>
              </a:solidFill>
            </a:rPr>
            <a:t>14%</a:t>
          </a:r>
        </a:p>
      </xdr:txBody>
    </xdr:sp>
    <xdr:clientData/>
  </xdr:twoCellAnchor>
  <xdr:twoCellAnchor>
    <xdr:from>
      <xdr:col>8</xdr:col>
      <xdr:colOff>209550</xdr:colOff>
      <xdr:row>23</xdr:row>
      <xdr:rowOff>0</xdr:rowOff>
    </xdr:from>
    <xdr:to>
      <xdr:col>9</xdr:col>
      <xdr:colOff>142875</xdr:colOff>
      <xdr:row>25</xdr:row>
      <xdr:rowOff>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62DE4E8-437F-B79A-D314-B07B1C8772A9}"/>
            </a:ext>
          </a:extLst>
        </xdr:cNvPr>
        <xdr:cNvSpPr txBox="1"/>
      </xdr:nvSpPr>
      <xdr:spPr>
        <a:xfrm>
          <a:off x="9001125" y="4238625"/>
          <a:ext cx="619125" cy="381000"/>
        </a:xfrm>
        <a:prstGeom prst="borderCallout1">
          <a:avLst>
            <a:gd name="adj1" fmla="val 6251"/>
            <a:gd name="adj2" fmla="val 59359"/>
            <a:gd name="adj3" fmla="val -42500"/>
            <a:gd name="adj4" fmla="val 92437"/>
          </a:avLst>
        </a:prstGeom>
        <a:solidFill>
          <a:schemeClr val="accent4"/>
        </a:solidFill>
        <a:ln w="9525" cmpd="sng">
          <a:solidFill>
            <a:schemeClr val="accent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>
              <a:solidFill>
                <a:schemeClr val="bg1"/>
              </a:solidFill>
            </a:rPr>
            <a:t>13%</a:t>
          </a:r>
        </a:p>
      </xdr:txBody>
    </xdr:sp>
    <xdr:clientData/>
  </xdr:twoCellAnchor>
  <xdr:twoCellAnchor>
    <xdr:from>
      <xdr:col>21</xdr:col>
      <xdr:colOff>38100</xdr:colOff>
      <xdr:row>6</xdr:row>
      <xdr:rowOff>142875</xdr:rowOff>
    </xdr:from>
    <xdr:to>
      <xdr:col>27</xdr:col>
      <xdr:colOff>209550</xdr:colOff>
      <xdr:row>21</xdr:row>
      <xdr:rowOff>28575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1C96A60-ED04-D641-A763-077D5A1F2B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114300</xdr:colOff>
      <xdr:row>3</xdr:row>
      <xdr:rowOff>38100</xdr:rowOff>
    </xdr:from>
    <xdr:to>
      <xdr:col>11</xdr:col>
      <xdr:colOff>628650</xdr:colOff>
      <xdr:row>6</xdr:row>
      <xdr:rowOff>19049</xdr:rowOff>
    </xdr:to>
    <xdr:sp macro="" textlink="">
      <xdr:nvSpPr>
        <xdr:cNvPr id="17" name="Speech Bubble: Rectangle 16">
          <a:extLst>
            <a:ext uri="{FF2B5EF4-FFF2-40B4-BE49-F238E27FC236}">
              <a16:creationId xmlns:a16="http://schemas.microsoft.com/office/drawing/2014/main" id="{1B166107-C099-AC9B-76E0-CD97367EE6AA}"/>
            </a:ext>
          </a:extLst>
        </xdr:cNvPr>
        <xdr:cNvSpPr/>
      </xdr:nvSpPr>
      <xdr:spPr>
        <a:xfrm>
          <a:off x="8220075" y="466725"/>
          <a:ext cx="3257550" cy="552449"/>
        </a:xfrm>
        <a:prstGeom prst="wedgeRectCallout">
          <a:avLst>
            <a:gd name="adj1" fmla="val -3874"/>
            <a:gd name="adj2" fmla="val 94055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Similar sized slices make it difficult to determine which one is bigger/smaller.</a:t>
          </a:r>
          <a:endParaRPr lang="en-US" sz="14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2" name="Graphic 1" descr="List with solid fill">
          <a:hlinkClick xmlns:r="http://schemas.openxmlformats.org/officeDocument/2006/relationships" r:id="rId6" tooltip="Go to: Table of Contents"/>
          <a:extLst>
            <a:ext uri="{FF2B5EF4-FFF2-40B4-BE49-F238E27FC236}">
              <a16:creationId xmlns:a16="http://schemas.microsoft.com/office/drawing/2014/main" id="{392427A9-96A9-4FC7-BCDC-82284FE2A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6</xdr:row>
      <xdr:rowOff>71438</xdr:rowOff>
    </xdr:from>
    <xdr:to>
      <xdr:col>10</xdr:col>
      <xdr:colOff>495300</xdr:colOff>
      <xdr:row>22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35FE40-4EBB-AD50-8277-91A1CE6816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166688</xdr:colOff>
      <xdr:row>10</xdr:row>
      <xdr:rowOff>42863</xdr:rowOff>
    </xdr:from>
    <xdr:to>
      <xdr:col>6</xdr:col>
      <xdr:colOff>47625</xdr:colOff>
      <xdr:row>20</xdr:row>
      <xdr:rowOff>133351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AEC9BEE-BC49-4D1C-3073-3C1A81DFBE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147638</xdr:colOff>
      <xdr:row>10</xdr:row>
      <xdr:rowOff>42863</xdr:rowOff>
    </xdr:from>
    <xdr:to>
      <xdr:col>8</xdr:col>
      <xdr:colOff>285750</xdr:colOff>
      <xdr:row>20</xdr:row>
      <xdr:rowOff>133351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4931F53-8155-12C6-FFCD-7484EB9FE2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385763</xdr:colOff>
      <xdr:row>10</xdr:row>
      <xdr:rowOff>42863</xdr:rowOff>
    </xdr:from>
    <xdr:to>
      <xdr:col>10</xdr:col>
      <xdr:colOff>523875</xdr:colOff>
      <xdr:row>20</xdr:row>
      <xdr:rowOff>133351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4ED3244-0E07-7754-13CB-7CEF9241C2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228599</xdr:colOff>
      <xdr:row>6</xdr:row>
      <xdr:rowOff>76200</xdr:rowOff>
    </xdr:from>
    <xdr:to>
      <xdr:col>21</xdr:col>
      <xdr:colOff>0</xdr:colOff>
      <xdr:row>22</xdr:row>
      <xdr:rowOff>19050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774DA570-28C0-42DA-A82F-2DDBB02FE1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342900</xdr:colOff>
      <xdr:row>2</xdr:row>
      <xdr:rowOff>180975</xdr:rowOff>
    </xdr:from>
    <xdr:to>
      <xdr:col>6</xdr:col>
      <xdr:colOff>228600</xdr:colOff>
      <xdr:row>5</xdr:row>
      <xdr:rowOff>161924</xdr:rowOff>
    </xdr:to>
    <xdr:sp macro="" textlink="">
      <xdr:nvSpPr>
        <xdr:cNvPr id="12" name="Speech Bubble: Rectangle 11">
          <a:extLst>
            <a:ext uri="{FF2B5EF4-FFF2-40B4-BE49-F238E27FC236}">
              <a16:creationId xmlns:a16="http://schemas.microsoft.com/office/drawing/2014/main" id="{3F638479-BFA6-470C-AF4F-7BF96552487C}"/>
            </a:ext>
          </a:extLst>
        </xdr:cNvPr>
        <xdr:cNvSpPr/>
      </xdr:nvSpPr>
      <xdr:spPr>
        <a:xfrm>
          <a:off x="1028700" y="419100"/>
          <a:ext cx="2886075" cy="55244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Multiple pie charts make it difficult to identify trends across</a:t>
          </a:r>
          <a:r>
            <a:rPr lang="en-US" sz="1400" b="0" baseline="0"/>
            <a:t> time periods.</a:t>
          </a:r>
          <a:endParaRPr lang="en-US" sz="1400" b="1"/>
        </a:p>
      </xdr:txBody>
    </xdr:sp>
    <xdr:clientData/>
  </xdr:twoCellAnchor>
  <xdr:twoCellAnchor>
    <xdr:from>
      <xdr:col>12</xdr:col>
      <xdr:colOff>295275</xdr:colOff>
      <xdr:row>2</xdr:row>
      <xdr:rowOff>180975</xdr:rowOff>
    </xdr:from>
    <xdr:to>
      <xdr:col>16</xdr:col>
      <xdr:colOff>438150</xdr:colOff>
      <xdr:row>5</xdr:row>
      <xdr:rowOff>161924</xdr:rowOff>
    </xdr:to>
    <xdr:sp macro="" textlink="">
      <xdr:nvSpPr>
        <xdr:cNvPr id="13" name="Speech Bubble: Rectangle 12">
          <a:extLst>
            <a:ext uri="{FF2B5EF4-FFF2-40B4-BE49-F238E27FC236}">
              <a16:creationId xmlns:a16="http://schemas.microsoft.com/office/drawing/2014/main" id="{33770701-C6A8-25C2-CB15-C6D8AB0308CD}"/>
            </a:ext>
          </a:extLst>
        </xdr:cNvPr>
        <xdr:cNvSpPr/>
      </xdr:nvSpPr>
      <xdr:spPr>
        <a:xfrm>
          <a:off x="8296275" y="676275"/>
          <a:ext cx="2886075" cy="55244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A line chart displaying percentage of total can be a good alternative.</a:t>
          </a:r>
          <a:endParaRPr lang="en-US" sz="14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3" name="Graphic 2" descr="List with solid fill">
          <a:hlinkClick xmlns:r="http://schemas.openxmlformats.org/officeDocument/2006/relationships" r:id="rId6" tooltip="Go to: Table of Contents"/>
          <a:extLst>
            <a:ext uri="{FF2B5EF4-FFF2-40B4-BE49-F238E27FC236}">
              <a16:creationId xmlns:a16="http://schemas.microsoft.com/office/drawing/2014/main" id="{DF165096-CBB1-4AB5-8EC9-14E496D4A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0.31466</cdr:x>
      <cdr:y>0.062</cdr:y>
    </cdr:from>
    <cdr:to>
      <cdr:x>0.68678</cdr:x>
      <cdr:y>0.17011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56C2276-730C-4109-2979-9C6C03BC2771}"/>
            </a:ext>
          </a:extLst>
        </cdr:cNvPr>
        <cdr:cNvSpPr txBox="1"/>
      </cdr:nvSpPr>
      <cdr:spPr>
        <a:xfrm xmlns:a="http://schemas.openxmlformats.org/drawingml/2006/main">
          <a:off x="2085975" y="185737"/>
          <a:ext cx="2466975" cy="323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>
                  <a:lumMod val="65000"/>
                  <a:lumOff val="35000"/>
                </a:schemeClr>
              </a:solidFill>
            </a:rPr>
            <a:t>Yearly % of Sales by Product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433386</xdr:colOff>
      <xdr:row>2</xdr:row>
      <xdr:rowOff>109537</xdr:rowOff>
    </xdr:from>
    <xdr:to>
      <xdr:col>14</xdr:col>
      <xdr:colOff>219074</xdr:colOff>
      <xdr:row>18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775FDC-CE00-0387-B073-8A15F2B903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3" name="Graphic 2" descr="List with solid fill">
          <a:hlinkClick xmlns:r="http://schemas.openxmlformats.org/officeDocument/2006/relationships" r:id="rId2" tooltip="Go to: Table of Contents"/>
          <a:extLst>
            <a:ext uri="{FF2B5EF4-FFF2-40B4-BE49-F238E27FC236}">
              <a16:creationId xmlns:a16="http://schemas.microsoft.com/office/drawing/2014/main" id="{12365463-0FFD-4239-A6BD-FB6FD0E4F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361950</xdr:colOff>
      <xdr:row>6</xdr:row>
      <xdr:rowOff>142874</xdr:rowOff>
    </xdr:from>
    <xdr:to>
      <xdr:col>14</xdr:col>
      <xdr:colOff>38100</xdr:colOff>
      <xdr:row>22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BFB3A03-F062-41FF-BED3-24D246F2ED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109538</xdr:colOff>
      <xdr:row>6</xdr:row>
      <xdr:rowOff>142874</xdr:rowOff>
    </xdr:from>
    <xdr:to>
      <xdr:col>6</xdr:col>
      <xdr:colOff>438150</xdr:colOff>
      <xdr:row>22</xdr:row>
      <xdr:rowOff>152399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0201903-DA1B-45A8-8ACF-DBBC1AF80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419101</xdr:colOff>
      <xdr:row>1</xdr:row>
      <xdr:rowOff>295276</xdr:rowOff>
    </xdr:from>
    <xdr:to>
      <xdr:col>15</xdr:col>
      <xdr:colOff>514351</xdr:colOff>
      <xdr:row>5</xdr:row>
      <xdr:rowOff>171450</xdr:rowOff>
    </xdr:to>
    <xdr:sp macro="" textlink="">
      <xdr:nvSpPr>
        <xdr:cNvPr id="13" name="Speech Bubble: Rectangle 12">
          <a:extLst>
            <a:ext uri="{FF2B5EF4-FFF2-40B4-BE49-F238E27FC236}">
              <a16:creationId xmlns:a16="http://schemas.microsoft.com/office/drawing/2014/main" id="{91942D37-4BBA-4760-918D-F13581CA0A02}"/>
            </a:ext>
          </a:extLst>
        </xdr:cNvPr>
        <xdr:cNvSpPr/>
      </xdr:nvSpPr>
      <xdr:spPr>
        <a:xfrm>
          <a:off x="6972301" y="485776"/>
          <a:ext cx="2800350" cy="752474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Bar and</a:t>
          </a:r>
          <a:r>
            <a:rPr lang="en-US" sz="1400" b="0" baseline="0"/>
            <a:t> Line Charts are often used for trends instead of percent of total. </a:t>
          </a:r>
        </a:p>
        <a:p>
          <a:pPr algn="l"/>
          <a:r>
            <a:rPr lang="en-US" sz="1400" b="0" baseline="0"/>
            <a:t>Explain the usage in the chart title.</a:t>
          </a:r>
          <a:endParaRPr lang="en-US" sz="1400" b="1"/>
        </a:p>
      </xdr:txBody>
    </xdr:sp>
    <xdr:clientData/>
  </xdr:twoCellAnchor>
  <xdr:twoCellAnchor>
    <xdr:from>
      <xdr:col>1</xdr:col>
      <xdr:colOff>476250</xdr:colOff>
      <xdr:row>3</xdr:row>
      <xdr:rowOff>47625</xdr:rowOff>
    </xdr:from>
    <xdr:to>
      <xdr:col>6</xdr:col>
      <xdr:colOff>495300</xdr:colOff>
      <xdr:row>6</xdr:row>
      <xdr:rowOff>28575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721A4269-4942-4C4B-91A0-CB074C9F7BDB}"/>
            </a:ext>
          </a:extLst>
        </xdr:cNvPr>
        <xdr:cNvSpPr/>
      </xdr:nvSpPr>
      <xdr:spPr>
        <a:xfrm flipH="1">
          <a:off x="676275" y="733425"/>
          <a:ext cx="3448050" cy="552450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The circle</a:t>
          </a:r>
          <a:r>
            <a:rPr lang="en-US" sz="1400" b="0" baseline="0"/>
            <a:t> signifies that the pie chart is making a percent/portion of total comparison.</a:t>
          </a:r>
          <a:endParaRPr lang="en-US" sz="1400" b="1"/>
        </a:p>
      </xdr:txBody>
    </xdr:sp>
    <xdr:clientData/>
  </xdr:twoCellAnchor>
  <xdr:twoCellAnchor>
    <xdr:from>
      <xdr:col>14</xdr:col>
      <xdr:colOff>295276</xdr:colOff>
      <xdr:row>6</xdr:row>
      <xdr:rowOff>142874</xdr:rowOff>
    </xdr:from>
    <xdr:to>
      <xdr:col>21</xdr:col>
      <xdr:colOff>390526</xdr:colOff>
      <xdr:row>22</xdr:row>
      <xdr:rowOff>152399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ED2AD81B-A779-44CF-8626-D156E80CF7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5" name="Graphic 4" descr="List with solid fill">
          <a:hlinkClick xmlns:r="http://schemas.openxmlformats.org/officeDocument/2006/relationships" r:id="rId4" tooltip="Go to: Table of Contents"/>
          <a:extLst>
            <a:ext uri="{FF2B5EF4-FFF2-40B4-BE49-F238E27FC236}">
              <a16:creationId xmlns:a16="http://schemas.microsoft.com/office/drawing/2014/main" id="{160ABB82-95BE-418D-99E5-C25E719CD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233362</xdr:colOff>
      <xdr:row>6</xdr:row>
      <xdr:rowOff>109537</xdr:rowOff>
    </xdr:from>
    <xdr:to>
      <xdr:col>5</xdr:col>
      <xdr:colOff>438150</xdr:colOff>
      <xdr:row>20</xdr:row>
      <xdr:rowOff>185737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EDA6480-21AA-F157-1590-4B45D225D1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80962</xdr:colOff>
      <xdr:row>6</xdr:row>
      <xdr:rowOff>109537</xdr:rowOff>
    </xdr:from>
    <xdr:to>
      <xdr:col>11</xdr:col>
      <xdr:colOff>647700</xdr:colOff>
      <xdr:row>20</xdr:row>
      <xdr:rowOff>185737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29213C6-05BA-0BD6-CF80-2CD81B5CA3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304800</xdr:colOff>
      <xdr:row>3</xdr:row>
      <xdr:rowOff>28575</xdr:rowOff>
    </xdr:from>
    <xdr:to>
      <xdr:col>5</xdr:col>
      <xdr:colOff>171450</xdr:colOff>
      <xdr:row>6</xdr:row>
      <xdr:rowOff>9524</xdr:rowOff>
    </xdr:to>
    <xdr:sp macro="" textlink="">
      <xdr:nvSpPr>
        <xdr:cNvPr id="9" name="Speech Bubble: Rectangle 8">
          <a:extLst>
            <a:ext uri="{FF2B5EF4-FFF2-40B4-BE49-F238E27FC236}">
              <a16:creationId xmlns:a16="http://schemas.microsoft.com/office/drawing/2014/main" id="{D36E1C61-ED7B-4684-82C9-C5DC9154D3A0}"/>
            </a:ext>
          </a:extLst>
        </xdr:cNvPr>
        <xdr:cNvSpPr/>
      </xdr:nvSpPr>
      <xdr:spPr>
        <a:xfrm>
          <a:off x="304800" y="457200"/>
          <a:ext cx="2971800" cy="55244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The</a:t>
          </a:r>
          <a:r>
            <a:rPr lang="en-US" sz="1400" b="0" baseline="0"/>
            <a:t> separate legend requires our eyes to travel a lot to read the chart.</a:t>
          </a:r>
          <a:endParaRPr lang="en-US" sz="1400" b="1"/>
        </a:p>
      </xdr:txBody>
    </xdr:sp>
    <xdr:clientData/>
  </xdr:twoCellAnchor>
  <xdr:twoCellAnchor>
    <xdr:from>
      <xdr:col>7</xdr:col>
      <xdr:colOff>133350</xdr:colOff>
      <xdr:row>3</xdr:row>
      <xdr:rowOff>28575</xdr:rowOff>
    </xdr:from>
    <xdr:to>
      <xdr:col>11</xdr:col>
      <xdr:colOff>361950</xdr:colOff>
      <xdr:row>6</xdr:row>
      <xdr:rowOff>9524</xdr:rowOff>
    </xdr:to>
    <xdr:sp macro="" textlink="">
      <xdr:nvSpPr>
        <xdr:cNvPr id="10" name="Speech Bubble: Rectangle 9">
          <a:extLst>
            <a:ext uri="{FF2B5EF4-FFF2-40B4-BE49-F238E27FC236}">
              <a16:creationId xmlns:a16="http://schemas.microsoft.com/office/drawing/2014/main" id="{F56F92B4-74CC-A3F0-4B57-BB0093E33B7C}"/>
            </a:ext>
          </a:extLst>
        </xdr:cNvPr>
        <xdr:cNvSpPr/>
      </xdr:nvSpPr>
      <xdr:spPr>
        <a:xfrm>
          <a:off x="4610100" y="457200"/>
          <a:ext cx="2971800" cy="55244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Add the series</a:t>
          </a:r>
          <a:r>
            <a:rPr lang="en-US" sz="1400" b="0" baseline="0"/>
            <a:t> names to the data labels instead.</a:t>
          </a:r>
          <a:endParaRPr lang="en-US" sz="14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3" name="Graphic 2" descr="List with solid fill">
          <a:hlinkClick xmlns:r="http://schemas.openxmlformats.org/officeDocument/2006/relationships" r:id="rId3" tooltip="Go to: Table of Contents"/>
          <a:extLst>
            <a:ext uri="{FF2B5EF4-FFF2-40B4-BE49-F238E27FC236}">
              <a16:creationId xmlns:a16="http://schemas.microsoft.com/office/drawing/2014/main" id="{9A1E652F-6946-439D-BBB5-78D020651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6</xdr:row>
      <xdr:rowOff>152400</xdr:rowOff>
    </xdr:from>
    <xdr:to>
      <xdr:col>7</xdr:col>
      <xdr:colOff>276225</xdr:colOff>
      <xdr:row>26</xdr:row>
      <xdr:rowOff>161925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F281714-88EE-45F7-B46B-228BB203E6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447675</xdr:colOff>
      <xdr:row>3</xdr:row>
      <xdr:rowOff>38099</xdr:rowOff>
    </xdr:from>
    <xdr:to>
      <xdr:col>5</xdr:col>
      <xdr:colOff>400051</xdr:colOff>
      <xdr:row>6</xdr:row>
      <xdr:rowOff>38098</xdr:rowOff>
    </xdr:to>
    <xdr:sp macro="" textlink="">
      <xdr:nvSpPr>
        <xdr:cNvPr id="7" name="Speech Bubble: Rectangle 6">
          <a:extLst>
            <a:ext uri="{FF2B5EF4-FFF2-40B4-BE49-F238E27FC236}">
              <a16:creationId xmlns:a16="http://schemas.microsoft.com/office/drawing/2014/main" id="{178F0F48-109C-4C3C-B2C9-04FA3F337559}"/>
            </a:ext>
          </a:extLst>
        </xdr:cNvPr>
        <xdr:cNvSpPr/>
      </xdr:nvSpPr>
      <xdr:spPr>
        <a:xfrm>
          <a:off x="447675" y="466724"/>
          <a:ext cx="2886076" cy="57149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baseline="0"/>
            <a:t>Too many colors and labels make the chart difficult to read.</a:t>
          </a:r>
        </a:p>
      </xdr:txBody>
    </xdr:sp>
    <xdr:clientData/>
  </xdr:twoCellAnchor>
  <xdr:twoCellAnchor>
    <xdr:from>
      <xdr:col>9</xdr:col>
      <xdr:colOff>133350</xdr:colOff>
      <xdr:row>6</xdr:row>
      <xdr:rowOff>152400</xdr:rowOff>
    </xdr:from>
    <xdr:to>
      <xdr:col>15</xdr:col>
      <xdr:colOff>161925</xdr:colOff>
      <xdr:row>26</xdr:row>
      <xdr:rowOff>161925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5A5D196-43DB-16E8-B270-DEBC68151D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514350</xdr:colOff>
      <xdr:row>3</xdr:row>
      <xdr:rowOff>38099</xdr:rowOff>
    </xdr:from>
    <xdr:to>
      <xdr:col>13</xdr:col>
      <xdr:colOff>381001</xdr:colOff>
      <xdr:row>6</xdr:row>
      <xdr:rowOff>38098</xdr:rowOff>
    </xdr:to>
    <xdr:sp macro="" textlink="">
      <xdr:nvSpPr>
        <xdr:cNvPr id="9" name="Speech Bubble: Rectangle 8">
          <a:extLst>
            <a:ext uri="{FF2B5EF4-FFF2-40B4-BE49-F238E27FC236}">
              <a16:creationId xmlns:a16="http://schemas.microsoft.com/office/drawing/2014/main" id="{C0C80F8F-A85B-9439-8FC1-704DC6428EA4}"/>
            </a:ext>
          </a:extLst>
        </xdr:cNvPr>
        <xdr:cNvSpPr/>
      </xdr:nvSpPr>
      <xdr:spPr>
        <a:xfrm>
          <a:off x="6191250" y="466724"/>
          <a:ext cx="2886076" cy="57149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baseline="0"/>
            <a:t>Only use labels and colors that help tell the story.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2" name="Graphic 1" descr="List with solid fill">
          <a:hlinkClick xmlns:r="http://schemas.openxmlformats.org/officeDocument/2006/relationships" r:id="rId3" tooltip="Go to: Table of Contents"/>
          <a:extLst>
            <a:ext uri="{FF2B5EF4-FFF2-40B4-BE49-F238E27FC236}">
              <a16:creationId xmlns:a16="http://schemas.microsoft.com/office/drawing/2014/main" id="{FDCB9980-30FE-482E-9DFD-316F8C46C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3</xdr:row>
      <xdr:rowOff>85725</xdr:rowOff>
    </xdr:from>
    <xdr:to>
      <xdr:col>17</xdr:col>
      <xdr:colOff>104238</xdr:colOff>
      <xdr:row>20</xdr:row>
      <xdr:rowOff>132939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0A5ABF-C7D7-4FF6-B06B-7FB7B3FC3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5900" y="276225"/>
          <a:ext cx="4295238" cy="3285714"/>
        </a:xfrm>
        <a:prstGeom prst="rect">
          <a:avLst/>
        </a:prstGeom>
      </xdr:spPr>
    </xdr:pic>
    <xdr:clientData/>
  </xdr:twoCellAnchor>
  <xdr:twoCellAnchor>
    <xdr:from>
      <xdr:col>19</xdr:col>
      <xdr:colOff>161925</xdr:colOff>
      <xdr:row>3</xdr:row>
      <xdr:rowOff>104775</xdr:rowOff>
    </xdr:from>
    <xdr:to>
      <xdr:col>27</xdr:col>
      <xdr:colOff>447030</xdr:colOff>
      <xdr:row>23</xdr:row>
      <xdr:rowOff>66204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61BE7F-11C4-4C84-BB3C-8095DECBC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06050" y="295275"/>
          <a:ext cx="5161905" cy="3771429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3</xdr:row>
      <xdr:rowOff>38100</xdr:rowOff>
    </xdr:from>
    <xdr:to>
      <xdr:col>8</xdr:col>
      <xdr:colOff>418565</xdr:colOff>
      <xdr:row>20</xdr:row>
      <xdr:rowOff>47219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962E3C1-B845-434D-B4BB-7D059335B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9575" y="228600"/>
          <a:ext cx="4276190" cy="32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5" name="Graphic 4" descr="List with solid fill">
          <a:hlinkClick xmlns:r="http://schemas.openxmlformats.org/officeDocument/2006/relationships" r:id="rId4" tooltip="Go to: Table of Contents"/>
          <a:extLst>
            <a:ext uri="{FF2B5EF4-FFF2-40B4-BE49-F238E27FC236}">
              <a16:creationId xmlns:a16="http://schemas.microsoft.com/office/drawing/2014/main" id="{08E162B8-9916-40F0-A51C-EFCA4AF81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357187</xdr:colOff>
      <xdr:row>6</xdr:row>
      <xdr:rowOff>100012</xdr:rowOff>
    </xdr:from>
    <xdr:to>
      <xdr:col>8</xdr:col>
      <xdr:colOff>661987</xdr:colOff>
      <xdr:row>20</xdr:row>
      <xdr:rowOff>176212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36FF67-DA8A-4131-B22C-1D82C1C7DC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357187</xdr:colOff>
      <xdr:row>22</xdr:row>
      <xdr:rowOff>61912</xdr:rowOff>
    </xdr:from>
    <xdr:to>
      <xdr:col>8</xdr:col>
      <xdr:colOff>661987</xdr:colOff>
      <xdr:row>36</xdr:row>
      <xdr:rowOff>138112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97C6992-28C3-4585-B63E-7FC01BE160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266699</xdr:colOff>
      <xdr:row>6</xdr:row>
      <xdr:rowOff>95250</xdr:rowOff>
    </xdr:from>
    <xdr:to>
      <xdr:col>17</xdr:col>
      <xdr:colOff>371474</xdr:colOff>
      <xdr:row>20</xdr:row>
      <xdr:rowOff>161925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FDEC9B9-C428-4120-868E-337DF20B12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171450</xdr:colOff>
      <xdr:row>3</xdr:row>
      <xdr:rowOff>38101</xdr:rowOff>
    </xdr:from>
    <xdr:to>
      <xdr:col>7</xdr:col>
      <xdr:colOff>342900</xdr:colOff>
      <xdr:row>6</xdr:row>
      <xdr:rowOff>19051</xdr:rowOff>
    </xdr:to>
    <xdr:sp macro="" textlink="">
      <xdr:nvSpPr>
        <xdr:cNvPr id="6" name="Speech Bubble: Rectangle 5">
          <a:extLst>
            <a:ext uri="{FF2B5EF4-FFF2-40B4-BE49-F238E27FC236}">
              <a16:creationId xmlns:a16="http://schemas.microsoft.com/office/drawing/2014/main" id="{EE0B0541-5B82-4020-B9A0-C8205D9A2A82}"/>
            </a:ext>
          </a:extLst>
        </xdr:cNvPr>
        <xdr:cNvSpPr/>
      </xdr:nvSpPr>
      <xdr:spPr>
        <a:xfrm>
          <a:off x="857250" y="466726"/>
          <a:ext cx="3600450" cy="552450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baseline="0"/>
            <a:t>Diminishing perspective of 3D pie charts makes it impossible to compare sizes of each slice.</a:t>
          </a:r>
        </a:p>
      </xdr:txBody>
    </xdr:sp>
    <xdr:clientData/>
  </xdr:twoCellAnchor>
  <xdr:twoCellAnchor>
    <xdr:from>
      <xdr:col>10</xdr:col>
      <xdr:colOff>495300</xdr:colOff>
      <xdr:row>3</xdr:row>
      <xdr:rowOff>38101</xdr:rowOff>
    </xdr:from>
    <xdr:to>
      <xdr:col>17</xdr:col>
      <xdr:colOff>95250</xdr:colOff>
      <xdr:row>6</xdr:row>
      <xdr:rowOff>19051</xdr:rowOff>
    </xdr:to>
    <xdr:sp macro="" textlink="">
      <xdr:nvSpPr>
        <xdr:cNvPr id="7" name="Speech Bubble: Rectangle 6">
          <a:extLst>
            <a:ext uri="{FF2B5EF4-FFF2-40B4-BE49-F238E27FC236}">
              <a16:creationId xmlns:a16="http://schemas.microsoft.com/office/drawing/2014/main" id="{718BD223-C5DF-6887-800F-F68FF493E74C}"/>
            </a:ext>
          </a:extLst>
        </xdr:cNvPr>
        <xdr:cNvSpPr/>
      </xdr:nvSpPr>
      <xdr:spPr>
        <a:xfrm>
          <a:off x="6667500" y="466726"/>
          <a:ext cx="3867150" cy="552450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baseline="0"/>
            <a:t>If you have to use 3D, keep it to minimum number of slices, decrease Y rotation, and don't explode.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3" name="Graphic 2" descr="List with solid fill">
          <a:hlinkClick xmlns:r="http://schemas.openxmlformats.org/officeDocument/2006/relationships" r:id="rId4" tooltip="Go to: Table of Contents"/>
          <a:extLst>
            <a:ext uri="{FF2B5EF4-FFF2-40B4-BE49-F238E27FC236}">
              <a16:creationId xmlns:a16="http://schemas.microsoft.com/office/drawing/2014/main" id="{FE3A11B5-52E0-4CA6-9901-803FB8695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0</xdr:row>
      <xdr:rowOff>112568</xdr:rowOff>
    </xdr:from>
    <xdr:to>
      <xdr:col>7</xdr:col>
      <xdr:colOff>304800</xdr:colOff>
      <xdr:row>2</xdr:row>
      <xdr:rowOff>181840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9C3000FB-9ECB-48E3-ACF4-742B3A425FEA}"/>
            </a:ext>
          </a:extLst>
        </xdr:cNvPr>
        <xdr:cNvSpPr txBox="1"/>
      </xdr:nvSpPr>
      <xdr:spPr>
        <a:xfrm>
          <a:off x="485775" y="112568"/>
          <a:ext cx="4133850" cy="450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800" b="1" i="0" u="none" strike="noStrike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Quiz:</a:t>
          </a:r>
          <a:r>
            <a:rPr lang="en-US" sz="1800" b="1" i="0" u="none" strike="noStrike" baseline="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 Pie Chart Styles</a:t>
          </a:r>
          <a:endParaRPr lang="en-US" sz="1800">
            <a:solidFill>
              <a:schemeClr val="accent1"/>
            </a:solidFill>
          </a:endParaRPr>
        </a:p>
      </xdr:txBody>
    </xdr:sp>
    <xdr:clientData/>
  </xdr:twoCellAnchor>
  <xdr:twoCellAnchor editAs="oneCell">
    <xdr:from>
      <xdr:col>1</xdr:col>
      <xdr:colOff>66675</xdr:colOff>
      <xdr:row>1</xdr:row>
      <xdr:rowOff>9525</xdr:rowOff>
    </xdr:from>
    <xdr:to>
      <xdr:col>1</xdr:col>
      <xdr:colOff>371475</xdr:colOff>
      <xdr:row>2</xdr:row>
      <xdr:rowOff>123825</xdr:rowOff>
    </xdr:to>
    <xdr:pic>
      <xdr:nvPicPr>
        <xdr:cNvPr id="27" name="Graphic 26" descr="Checklist with solid fill">
          <a:extLst>
            <a:ext uri="{FF2B5EF4-FFF2-40B4-BE49-F238E27FC236}">
              <a16:creationId xmlns:a16="http://schemas.microsoft.com/office/drawing/2014/main" id="{3C0EF013-C985-4A88-9D5D-81C84D108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6700" y="200025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2" name="Graphic 1" descr="List with solid fill">
          <a:hlinkClick xmlns:r="http://schemas.openxmlformats.org/officeDocument/2006/relationships" r:id="rId3" tooltip="Go to: Table of Contents"/>
          <a:extLst>
            <a:ext uri="{FF2B5EF4-FFF2-40B4-BE49-F238E27FC236}">
              <a16:creationId xmlns:a16="http://schemas.microsoft.com/office/drawing/2014/main" id="{D47CE2DC-1297-423F-BF4A-6387B9158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71438</xdr:colOff>
      <xdr:row>4</xdr:row>
      <xdr:rowOff>144675</xdr:rowOff>
    </xdr:from>
    <xdr:to>
      <xdr:col>4</xdr:col>
      <xdr:colOff>102982</xdr:colOff>
      <xdr:row>16</xdr:row>
      <xdr:rowOff>82763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8C2F11-AB95-4936-A815-AC795B385F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187099</xdr:colOff>
      <xdr:row>4</xdr:row>
      <xdr:rowOff>144675</xdr:rowOff>
    </xdr:from>
    <xdr:to>
      <xdr:col>7</xdr:col>
      <xdr:colOff>218643</xdr:colOff>
      <xdr:row>16</xdr:row>
      <xdr:rowOff>82763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9D42E2C-36B8-4CCD-8D50-971E027858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302760</xdr:colOff>
      <xdr:row>4</xdr:row>
      <xdr:rowOff>144675</xdr:rowOff>
    </xdr:from>
    <xdr:to>
      <xdr:col>10</xdr:col>
      <xdr:colOff>334304</xdr:colOff>
      <xdr:row>16</xdr:row>
      <xdr:rowOff>82763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A4AD8B5-C948-4792-A902-30A3F8A2E5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418421</xdr:colOff>
      <xdr:row>4</xdr:row>
      <xdr:rowOff>144675</xdr:rowOff>
    </xdr:from>
    <xdr:to>
      <xdr:col>13</xdr:col>
      <xdr:colOff>392815</xdr:colOff>
      <xdr:row>16</xdr:row>
      <xdr:rowOff>82763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2ACB15E-24D7-4327-8F39-311A3E00B0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476932</xdr:colOff>
      <xdr:row>4</xdr:row>
      <xdr:rowOff>144675</xdr:rowOff>
    </xdr:from>
    <xdr:to>
      <xdr:col>16</xdr:col>
      <xdr:colOff>508476</xdr:colOff>
      <xdr:row>16</xdr:row>
      <xdr:rowOff>82763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25192A5-1247-43A0-921F-8B84F6964D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590551</xdr:colOff>
      <xdr:row>4</xdr:row>
      <xdr:rowOff>144675</xdr:rowOff>
    </xdr:from>
    <xdr:to>
      <xdr:col>19</xdr:col>
      <xdr:colOff>622095</xdr:colOff>
      <xdr:row>16</xdr:row>
      <xdr:rowOff>82763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1A5F6CA-0954-490C-AF22-8BB040426C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79604</xdr:colOff>
      <xdr:row>17</xdr:row>
      <xdr:rowOff>116100</xdr:rowOff>
    </xdr:from>
    <xdr:to>
      <xdr:col>4</xdr:col>
      <xdr:colOff>111148</xdr:colOff>
      <xdr:row>29</xdr:row>
      <xdr:rowOff>54188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9443418-B61A-4E86-8DBB-65B5856DC1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195263</xdr:colOff>
      <xdr:row>17</xdr:row>
      <xdr:rowOff>116100</xdr:rowOff>
    </xdr:from>
    <xdr:to>
      <xdr:col>7</xdr:col>
      <xdr:colOff>226807</xdr:colOff>
      <xdr:row>29</xdr:row>
      <xdr:rowOff>54188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89E3CF8-7239-4C0C-9D31-9D4E61363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300038</xdr:colOff>
      <xdr:row>17</xdr:row>
      <xdr:rowOff>116100</xdr:rowOff>
    </xdr:from>
    <xdr:to>
      <xdr:col>10</xdr:col>
      <xdr:colOff>331582</xdr:colOff>
      <xdr:row>29</xdr:row>
      <xdr:rowOff>54188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551FCF2D-1410-4B3F-B828-53059C6B9E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415699</xdr:colOff>
      <xdr:row>17</xdr:row>
      <xdr:rowOff>116100</xdr:rowOff>
    </xdr:from>
    <xdr:to>
      <xdr:col>13</xdr:col>
      <xdr:colOff>390093</xdr:colOff>
      <xdr:row>29</xdr:row>
      <xdr:rowOff>54188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CE4D321-B7F1-48CA-BA7D-BA8D2D8398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474210</xdr:colOff>
      <xdr:row>17</xdr:row>
      <xdr:rowOff>116100</xdr:rowOff>
    </xdr:from>
    <xdr:to>
      <xdr:col>16</xdr:col>
      <xdr:colOff>505754</xdr:colOff>
      <xdr:row>29</xdr:row>
      <xdr:rowOff>54188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B781DEF-C365-4C8A-9467-391D8943DF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16</xdr:col>
      <xdr:colOff>589871</xdr:colOff>
      <xdr:row>17</xdr:row>
      <xdr:rowOff>116100</xdr:rowOff>
    </xdr:from>
    <xdr:to>
      <xdr:col>19</xdr:col>
      <xdr:colOff>621415</xdr:colOff>
      <xdr:row>29</xdr:row>
      <xdr:rowOff>54188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48EEE0B1-FEEB-4CDC-B62C-7843718DC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71438</xdr:colOff>
      <xdr:row>4</xdr:row>
      <xdr:rowOff>144675</xdr:rowOff>
    </xdr:from>
    <xdr:to>
      <xdr:col>1</xdr:col>
      <xdr:colOff>345758</xdr:colOff>
      <xdr:row>6</xdr:row>
      <xdr:rowOff>39899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9A069C9-9527-48B5-A583-B26DBF48E0C5}"/>
            </a:ext>
          </a:extLst>
        </xdr:cNvPr>
        <xdr:cNvSpPr txBox="1"/>
      </xdr:nvSpPr>
      <xdr:spPr>
        <a:xfrm>
          <a:off x="271463" y="906675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1</a:t>
          </a:r>
        </a:p>
      </xdr:txBody>
    </xdr:sp>
    <xdr:clientData/>
  </xdr:twoCellAnchor>
  <xdr:twoCellAnchor>
    <xdr:from>
      <xdr:col>4</xdr:col>
      <xdr:colOff>187099</xdr:colOff>
      <xdr:row>4</xdr:row>
      <xdr:rowOff>144675</xdr:rowOff>
    </xdr:from>
    <xdr:to>
      <xdr:col>4</xdr:col>
      <xdr:colOff>461419</xdr:colOff>
      <xdr:row>6</xdr:row>
      <xdr:rowOff>39899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1F7F328-A9E4-4B5A-86B0-E00FBDC9D1E9}"/>
            </a:ext>
          </a:extLst>
        </xdr:cNvPr>
        <xdr:cNvSpPr txBox="1"/>
      </xdr:nvSpPr>
      <xdr:spPr>
        <a:xfrm>
          <a:off x="2444524" y="906675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2</a:t>
          </a:r>
        </a:p>
      </xdr:txBody>
    </xdr:sp>
    <xdr:clientData/>
  </xdr:twoCellAnchor>
  <xdr:twoCellAnchor>
    <xdr:from>
      <xdr:col>7</xdr:col>
      <xdr:colOff>302760</xdr:colOff>
      <xdr:row>4</xdr:row>
      <xdr:rowOff>144675</xdr:rowOff>
    </xdr:from>
    <xdr:to>
      <xdr:col>7</xdr:col>
      <xdr:colOff>577080</xdr:colOff>
      <xdr:row>6</xdr:row>
      <xdr:rowOff>39899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BF32CDE-9230-4913-8B6D-3709D9F6CE7A}"/>
            </a:ext>
          </a:extLst>
        </xdr:cNvPr>
        <xdr:cNvSpPr txBox="1"/>
      </xdr:nvSpPr>
      <xdr:spPr>
        <a:xfrm>
          <a:off x="4617585" y="906675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3</a:t>
          </a:r>
        </a:p>
      </xdr:txBody>
    </xdr:sp>
    <xdr:clientData/>
  </xdr:twoCellAnchor>
  <xdr:twoCellAnchor>
    <xdr:from>
      <xdr:col>10</xdr:col>
      <xdr:colOff>418421</xdr:colOff>
      <xdr:row>4</xdr:row>
      <xdr:rowOff>144675</xdr:rowOff>
    </xdr:from>
    <xdr:to>
      <xdr:col>11</xdr:col>
      <xdr:colOff>54566</xdr:colOff>
      <xdr:row>6</xdr:row>
      <xdr:rowOff>39899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83BD713-C1EC-4F62-8FB6-708254B366F9}"/>
            </a:ext>
          </a:extLst>
        </xdr:cNvPr>
        <xdr:cNvSpPr txBox="1"/>
      </xdr:nvSpPr>
      <xdr:spPr>
        <a:xfrm>
          <a:off x="6790646" y="906675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4</a:t>
          </a:r>
        </a:p>
      </xdr:txBody>
    </xdr:sp>
    <xdr:clientData/>
  </xdr:twoCellAnchor>
  <xdr:twoCellAnchor>
    <xdr:from>
      <xdr:col>13</xdr:col>
      <xdr:colOff>476932</xdr:colOff>
      <xdr:row>4</xdr:row>
      <xdr:rowOff>144675</xdr:rowOff>
    </xdr:from>
    <xdr:to>
      <xdr:col>14</xdr:col>
      <xdr:colOff>62522</xdr:colOff>
      <xdr:row>6</xdr:row>
      <xdr:rowOff>39899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0AACDD5-C0D0-473B-9B35-B781F83F9259}"/>
            </a:ext>
          </a:extLst>
        </xdr:cNvPr>
        <xdr:cNvSpPr txBox="1"/>
      </xdr:nvSpPr>
      <xdr:spPr>
        <a:xfrm>
          <a:off x="8963707" y="906675"/>
          <a:ext cx="27139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5</a:t>
          </a:r>
        </a:p>
      </xdr:txBody>
    </xdr:sp>
    <xdr:clientData/>
  </xdr:twoCellAnchor>
  <xdr:twoCellAnchor>
    <xdr:from>
      <xdr:col>16</xdr:col>
      <xdr:colOff>590551</xdr:colOff>
      <xdr:row>4</xdr:row>
      <xdr:rowOff>144675</xdr:rowOff>
    </xdr:from>
    <xdr:to>
      <xdr:col>17</xdr:col>
      <xdr:colOff>179071</xdr:colOff>
      <xdr:row>6</xdr:row>
      <xdr:rowOff>39899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663C94F8-0336-49C2-9DFB-1CA4B226BC75}"/>
            </a:ext>
          </a:extLst>
        </xdr:cNvPr>
        <xdr:cNvSpPr txBox="1"/>
      </xdr:nvSpPr>
      <xdr:spPr>
        <a:xfrm>
          <a:off x="11134726" y="906675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6</a:t>
          </a:r>
        </a:p>
      </xdr:txBody>
    </xdr:sp>
    <xdr:clientData/>
  </xdr:twoCellAnchor>
  <xdr:twoCellAnchor>
    <xdr:from>
      <xdr:col>1</xdr:col>
      <xdr:colOff>79604</xdr:colOff>
      <xdr:row>17</xdr:row>
      <xdr:rowOff>116100</xdr:rowOff>
    </xdr:from>
    <xdr:to>
      <xdr:col>1</xdr:col>
      <xdr:colOff>353924</xdr:colOff>
      <xdr:row>19</xdr:row>
      <xdr:rowOff>11324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E2F7474-2A71-4BD2-919C-91FF41C071A7}"/>
            </a:ext>
          </a:extLst>
        </xdr:cNvPr>
        <xdr:cNvSpPr txBox="1"/>
      </xdr:nvSpPr>
      <xdr:spPr>
        <a:xfrm>
          <a:off x="279629" y="3354600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7</a:t>
          </a:r>
        </a:p>
      </xdr:txBody>
    </xdr:sp>
    <xdr:clientData/>
  </xdr:twoCellAnchor>
  <xdr:twoCellAnchor>
    <xdr:from>
      <xdr:col>4</xdr:col>
      <xdr:colOff>195263</xdr:colOff>
      <xdr:row>17</xdr:row>
      <xdr:rowOff>116100</xdr:rowOff>
    </xdr:from>
    <xdr:to>
      <xdr:col>4</xdr:col>
      <xdr:colOff>469583</xdr:colOff>
      <xdr:row>19</xdr:row>
      <xdr:rowOff>11324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9A86E4A1-5792-45AE-B638-930EC9C3A37E}"/>
            </a:ext>
          </a:extLst>
        </xdr:cNvPr>
        <xdr:cNvSpPr txBox="1"/>
      </xdr:nvSpPr>
      <xdr:spPr>
        <a:xfrm>
          <a:off x="2452688" y="3354600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8</a:t>
          </a:r>
        </a:p>
      </xdr:txBody>
    </xdr:sp>
    <xdr:clientData/>
  </xdr:twoCellAnchor>
  <xdr:twoCellAnchor>
    <xdr:from>
      <xdr:col>7</xdr:col>
      <xdr:colOff>300038</xdr:colOff>
      <xdr:row>17</xdr:row>
      <xdr:rowOff>116100</xdr:rowOff>
    </xdr:from>
    <xdr:to>
      <xdr:col>7</xdr:col>
      <xdr:colOff>574358</xdr:colOff>
      <xdr:row>19</xdr:row>
      <xdr:rowOff>11324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B5D1A78-FE2B-45EF-BA64-0F3A7E24410C}"/>
            </a:ext>
          </a:extLst>
        </xdr:cNvPr>
        <xdr:cNvSpPr txBox="1"/>
      </xdr:nvSpPr>
      <xdr:spPr>
        <a:xfrm>
          <a:off x="4614863" y="3354600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9</a:t>
          </a:r>
        </a:p>
      </xdr:txBody>
    </xdr:sp>
    <xdr:clientData/>
  </xdr:twoCellAnchor>
  <xdr:twoCellAnchor>
    <xdr:from>
      <xdr:col>10</xdr:col>
      <xdr:colOff>415699</xdr:colOff>
      <xdr:row>17</xdr:row>
      <xdr:rowOff>116100</xdr:rowOff>
    </xdr:from>
    <xdr:to>
      <xdr:col>11</xdr:col>
      <xdr:colOff>148998</xdr:colOff>
      <xdr:row>19</xdr:row>
      <xdr:rowOff>11324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A2FCDBEE-5476-46EB-9EE6-77CFFADC8420}"/>
            </a:ext>
          </a:extLst>
        </xdr:cNvPr>
        <xdr:cNvSpPr txBox="1"/>
      </xdr:nvSpPr>
      <xdr:spPr>
        <a:xfrm>
          <a:off x="6787924" y="3354600"/>
          <a:ext cx="371474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10</a:t>
          </a:r>
        </a:p>
      </xdr:txBody>
    </xdr:sp>
    <xdr:clientData/>
  </xdr:twoCellAnchor>
  <xdr:twoCellAnchor>
    <xdr:from>
      <xdr:col>13</xdr:col>
      <xdr:colOff>474210</xdr:colOff>
      <xdr:row>17</xdr:row>
      <xdr:rowOff>116100</xdr:rowOff>
    </xdr:from>
    <xdr:to>
      <xdr:col>14</xdr:col>
      <xdr:colOff>156954</xdr:colOff>
      <xdr:row>19</xdr:row>
      <xdr:rowOff>11324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CDC7EEE-1CCE-42F6-819C-DABC7F1C806B}"/>
            </a:ext>
          </a:extLst>
        </xdr:cNvPr>
        <xdr:cNvSpPr txBox="1"/>
      </xdr:nvSpPr>
      <xdr:spPr>
        <a:xfrm>
          <a:off x="8960985" y="3354600"/>
          <a:ext cx="368544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11</a:t>
          </a:r>
        </a:p>
      </xdr:txBody>
    </xdr:sp>
    <xdr:clientData/>
  </xdr:twoCellAnchor>
  <xdr:twoCellAnchor>
    <xdr:from>
      <xdr:col>16</xdr:col>
      <xdr:colOff>589871</xdr:colOff>
      <xdr:row>17</xdr:row>
      <xdr:rowOff>116100</xdr:rowOff>
    </xdr:from>
    <xdr:to>
      <xdr:col>17</xdr:col>
      <xdr:colOff>275545</xdr:colOff>
      <xdr:row>19</xdr:row>
      <xdr:rowOff>11324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DD3FED13-6E0A-47FE-A348-11D1B89A5A61}"/>
            </a:ext>
          </a:extLst>
        </xdr:cNvPr>
        <xdr:cNvSpPr txBox="1"/>
      </xdr:nvSpPr>
      <xdr:spPr>
        <a:xfrm>
          <a:off x="11134046" y="3354600"/>
          <a:ext cx="371474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12</a:t>
          </a:r>
        </a:p>
      </xdr:txBody>
    </xdr:sp>
    <xdr:clientData/>
  </xdr:twoCellAnchor>
  <xdr:twoCellAnchor>
    <xdr:from>
      <xdr:col>1</xdr:col>
      <xdr:colOff>285750</xdr:colOff>
      <xdr:row>0</xdr:row>
      <xdr:rowOff>112568</xdr:rowOff>
    </xdr:from>
    <xdr:to>
      <xdr:col>7</xdr:col>
      <xdr:colOff>304800</xdr:colOff>
      <xdr:row>2</xdr:row>
      <xdr:rowOff>181840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D8C4AA61-9D0D-24B5-5257-D200121ECCD0}"/>
            </a:ext>
          </a:extLst>
        </xdr:cNvPr>
        <xdr:cNvSpPr txBox="1"/>
      </xdr:nvSpPr>
      <xdr:spPr>
        <a:xfrm>
          <a:off x="485775" y="112568"/>
          <a:ext cx="4133850" cy="450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800" b="1" i="0" u="none" strike="noStrike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Quiz:</a:t>
          </a:r>
          <a:r>
            <a:rPr lang="en-US" sz="1800" b="1" i="0" u="none" strike="noStrike" baseline="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800" b="1" i="0" u="none" strike="noStrike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Which Chart Style is the Best?</a:t>
          </a:r>
          <a:r>
            <a:rPr lang="en-US" sz="1800">
              <a:solidFill>
                <a:schemeClr val="accent1"/>
              </a:solidFill>
            </a:rPr>
            <a:t> </a:t>
          </a:r>
        </a:p>
      </xdr:txBody>
    </xdr:sp>
    <xdr:clientData/>
  </xdr:twoCellAnchor>
  <xdr:twoCellAnchor editAs="oneCell">
    <xdr:from>
      <xdr:col>1</xdr:col>
      <xdr:colOff>66675</xdr:colOff>
      <xdr:row>1</xdr:row>
      <xdr:rowOff>9525</xdr:rowOff>
    </xdr:from>
    <xdr:to>
      <xdr:col>1</xdr:col>
      <xdr:colOff>371475</xdr:colOff>
      <xdr:row>2</xdr:row>
      <xdr:rowOff>123825</xdr:rowOff>
    </xdr:to>
    <xdr:pic>
      <xdr:nvPicPr>
        <xdr:cNvPr id="45" name="Graphic 44" descr="Checklist with solid fill">
          <a:extLst>
            <a:ext uri="{FF2B5EF4-FFF2-40B4-BE49-F238E27FC236}">
              <a16:creationId xmlns:a16="http://schemas.microsoft.com/office/drawing/2014/main" id="{60A7C914-478D-AB5F-4B67-0709BB063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266700" y="200025"/>
          <a:ext cx="304800" cy="304800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3</xdr:row>
      <xdr:rowOff>1732</xdr:rowOff>
    </xdr:from>
    <xdr:to>
      <xdr:col>19</xdr:col>
      <xdr:colOff>619125</xdr:colOff>
      <xdr:row>3</xdr:row>
      <xdr:rowOff>1732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E6F19A59-F39B-E25E-8B21-532EED4EFC4C}"/>
            </a:ext>
          </a:extLst>
        </xdr:cNvPr>
        <xdr:cNvCxnSpPr/>
      </xdr:nvCxnSpPr>
      <xdr:spPr>
        <a:xfrm>
          <a:off x="266700" y="573232"/>
          <a:ext cx="12954000" cy="0"/>
        </a:xfrm>
        <a:prstGeom prst="line">
          <a:avLst/>
        </a:prstGeom>
        <a:ln>
          <a:solidFill>
            <a:schemeClr val="accent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27" name="Graphic 26" descr="List with solid fill">
          <a:hlinkClick xmlns:r="http://schemas.openxmlformats.org/officeDocument/2006/relationships" r:id="rId15" tooltip="Go to: Table of Contents"/>
          <a:extLst>
            <a:ext uri="{FF2B5EF4-FFF2-40B4-BE49-F238E27FC236}">
              <a16:creationId xmlns:a16="http://schemas.microsoft.com/office/drawing/2014/main" id="{19EB2EE2-FB3A-4501-87FE-8F852E311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 Acampora" refreshedDate="45182.558709259261" createdVersion="8" refreshedVersion="8" minRefreshableVersion="3" recordCount="12" xr:uid="{90D3BCFC-8949-4BE8-A71B-BB9970AAC745}">
  <cacheSource type="worksheet">
    <worksheetSource name="Table4"/>
  </cacheSource>
  <cacheFields count="4">
    <cacheField name="Year" numFmtId="0">
      <sharedItems containsSemiMixedTypes="0" containsString="0" containsNumber="1" containsInteger="1" minValue="2019" maxValue="2022" count="4">
        <n v="2019"/>
        <n v="2020"/>
        <n v="2021"/>
        <n v="2022"/>
      </sharedItems>
    </cacheField>
    <cacheField name="Product" numFmtId="0">
      <sharedItems count="3">
        <s v="Product A"/>
        <s v="Product B"/>
        <s v="Product C"/>
      </sharedItems>
    </cacheField>
    <cacheField name="Units" numFmtId="166">
      <sharedItems containsSemiMixedTypes="0" containsString="0" containsNumber="1" containsInteger="1" minValue="2" maxValue="2000"/>
    </cacheField>
    <cacheField name="% of Yr Total" numFmtId="165">
      <sharedItems containsSemiMixedTypes="0" containsString="0" containsNumber="1" minValue="8.2644628099173556E-3" maxValue="0.9021199819576003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n v="100"/>
    <n v="0.41322314049586778"/>
  </r>
  <r>
    <x v="0"/>
    <x v="1"/>
    <n v="140"/>
    <n v="0.57851239669421484"/>
  </r>
  <r>
    <x v="0"/>
    <x v="2"/>
    <n v="2"/>
    <n v="8.2644628099173556E-3"/>
  </r>
  <r>
    <x v="1"/>
    <x v="0"/>
    <n v="118"/>
    <n v="0.59"/>
  </r>
  <r>
    <x v="1"/>
    <x v="1"/>
    <n v="74"/>
    <n v="0.37"/>
  </r>
  <r>
    <x v="1"/>
    <x v="2"/>
    <n v="8"/>
    <n v="0.04"/>
  </r>
  <r>
    <x v="2"/>
    <x v="0"/>
    <n v="151"/>
    <n v="0.2301829268292683"/>
  </r>
  <r>
    <x v="2"/>
    <x v="1"/>
    <n v="200"/>
    <n v="0.3048780487804878"/>
  </r>
  <r>
    <x v="2"/>
    <x v="2"/>
    <n v="305"/>
    <n v="0.46493902439024393"/>
  </r>
  <r>
    <x v="3"/>
    <x v="0"/>
    <n v="130"/>
    <n v="5.8637798827244021E-2"/>
  </r>
  <r>
    <x v="3"/>
    <x v="1"/>
    <n v="87"/>
    <n v="3.9242219215155617E-2"/>
  </r>
  <r>
    <x v="3"/>
    <x v="2"/>
    <n v="2000"/>
    <n v="0.9021199819576003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8DDED5-0251-4B0B-8A44-DED2B8C49780}" name="PivotTable1" cacheId="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chartFormat="10">
  <location ref="A3:D8" firstHeaderRow="1" firstDataRow="2" firstDataCol="1"/>
  <pivotFields count="4">
    <pivotField axis="axisRow" showAll="0">
      <items count="5">
        <item x="0"/>
        <item x="1"/>
        <item x="2"/>
        <item x="3"/>
        <item t="default"/>
      </items>
    </pivotField>
    <pivotField axis="axisCol" showAll="0">
      <items count="4">
        <item x="0"/>
        <item x="1"/>
        <item x="2"/>
        <item t="default"/>
      </items>
    </pivotField>
    <pivotField numFmtId="166" showAll="0"/>
    <pivotField dataField="1" numFmtId="165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3">
    <i>
      <x/>
    </i>
    <i>
      <x v="1"/>
    </i>
    <i>
      <x v="2"/>
    </i>
  </colItems>
  <dataFields count="1">
    <dataField name="Sum of % of Yr Total" fld="3" baseField="0" baseItem="0" numFmtId="9"/>
  </dataFields>
  <formats count="2">
    <format dxfId="21">
      <pivotArea collapsedLevelsAreSubtotals="1" fieldPosition="0">
        <references count="2">
          <reference field="0" count="1" selected="0">
            <x v="0"/>
          </reference>
          <reference field="1" count="1">
            <x v="0"/>
          </reference>
        </references>
      </pivotArea>
    </format>
    <format dxfId="20">
      <pivotArea outline="0" fieldPosition="0">
        <references count="1">
          <reference field="4294967294" count="1">
            <x v="0"/>
          </reference>
        </references>
      </pivotArea>
    </format>
  </formats>
  <chartFormats count="19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3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3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3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3" format="13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1" selected="0">
            <x v="2"/>
          </reference>
        </references>
      </pivotArea>
    </chartFormat>
    <chartFormat chart="3" format="14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1" selected="0">
            <x v="1"/>
          </reference>
        </references>
      </pivotArea>
    </chartFormat>
    <chartFormat chart="3" format="15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1" selected="0">
            <x v="0"/>
          </reference>
        </references>
      </pivotArea>
    </chartFormat>
    <chartFormat chart="9" format="2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9" format="23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1" selected="0">
            <x v="0"/>
          </reference>
        </references>
      </pivotArea>
    </chartFormat>
    <chartFormat chart="9" format="2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9" format="25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1" selected="0">
            <x v="1"/>
          </reference>
        </references>
      </pivotArea>
    </chartFormat>
    <chartFormat chart="9" format="2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9" format="27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4544763-A4E7-4544-9A9A-047A2B8E7900}" name="Table8" displayName="Table8" ref="J7:L11" totalsRowCount="1">
  <autoFilter ref="J7:L10" xr:uid="{74544763-A4E7-4544-9A9A-047A2B8E7900}"/>
  <tableColumns count="3">
    <tableColumn id="1" xr3:uid="{C4350375-599B-444F-8CDD-F8C77A938DA5}" name="Product" totalsRowLabel="Total"/>
    <tableColumn id="2" xr3:uid="{86BFB001-C893-4CD6-89CD-EBB07E30190E}" name="Sales" totalsRowFunction="sum" dataDxfId="47" totalsRowDxfId="46"/>
    <tableColumn id="3" xr3:uid="{00681C35-1F82-40C4-B740-5D40B705A0C6}" name="% of Total" totalsRowFunction="sum" dataDxfId="45" totalsRowDxfId="44">
      <calculatedColumnFormula>K8/$K$11</calculatedColumnFormula>
    </tableColumn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077027-E1AA-468E-8DE0-5BE5A98DBCCB}" name="Table1" displayName="Table1" ref="AL4:AN17" totalsRowCount="1" tableBorderDxfId="43">
  <autoFilter ref="AL4:AN16" xr:uid="{F1E2019B-E5EE-40B2-9F47-B5A9CF5EFA23}"/>
  <tableColumns count="3">
    <tableColumn id="1" xr3:uid="{3160D33B-4039-4A07-868B-DF2A84A78E57}" name="Month" totalsRowLabel="Total"/>
    <tableColumn id="2" xr3:uid="{FE38E677-EF82-4244-A1EA-C9CCC748A24C}" name="Revenue" totalsRowFunction="sum" dataDxfId="42" totalsRowDxfId="41" dataCellStyle="Currency 2"/>
    <tableColumn id="3" xr3:uid="{9D15A7B6-60E1-4D78-8A49-E4D658164140}" name="% of Total" totalsRowFunction="sum" dataDxfId="40" totalsRowDxfId="39">
      <calculatedColumnFormula>Table1[[#This Row],[Revenue]]/Table1[[#Totals],[Revenue]]</calculatedColumnFormula>
    </tableColumn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5378421-BE5E-4A8B-AD37-E33C7CC0E46C}" name="Table111" displayName="Table111" ref="AK4:AM17" totalsRowCount="1" tableBorderDxfId="38">
  <autoFilter ref="AK4:AM16" xr:uid="{F1E2019B-E5EE-40B2-9F47-B5A9CF5EFA23}"/>
  <tableColumns count="3">
    <tableColumn id="1" xr3:uid="{7A17A9FF-B6E2-427C-B97D-40684D05CCC3}" name="Month" totalsRowLabel="Total"/>
    <tableColumn id="2" xr3:uid="{2F2D2504-C627-4F07-87C2-C1BE69AD0633}" name="Revenue" totalsRowFunction="sum" dataDxfId="37" totalsRowDxfId="36" dataCellStyle="Currency 2"/>
    <tableColumn id="3" xr3:uid="{811CB582-83C2-42F9-8D13-4E03F0AECBA6}" name="% of Total" totalsRowFunction="sum" dataDxfId="35" totalsRowDxfId="34">
      <calculatedColumnFormula>Table111[[#This Row],[Revenue]]/Table111[[#Totals],[Revenue]]</calculatedColumnFormula>
    </tableColumn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0507008-42F2-4674-A480-ED1465666C87}" name="Table212" displayName="Table212" ref="H9:J22" totalsRowCount="1" tableBorderDxfId="33">
  <autoFilter ref="H9:J21" xr:uid="{E87BA195-68D5-474F-9B39-178BACCC96BD}"/>
  <tableColumns count="3">
    <tableColumn id="1" xr3:uid="{21391307-03CC-45DA-9067-9EF27D730E66}" name="Month" totalsRowLabel="Total"/>
    <tableColumn id="2" xr3:uid="{77D0606E-6794-485D-9F35-1A5FE6DBC1CC}" name="Revenue" totalsRowFunction="sum" dataDxfId="32" totalsRowDxfId="31" dataCellStyle="Currency 2"/>
    <tableColumn id="3" xr3:uid="{81D1FE0D-9996-4CB0-9013-5E05C413715C}" name="% of Total" totalsRowFunction="sum" dataDxfId="30" totalsRowDxfId="29">
      <calculatedColumnFormula>Table212[[#This Row],[Revenue]]/Table212[[#Totals],[Revenue]]</calculatedColumnFormula>
    </tableColumn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46A94D-40CE-4230-9CD2-27538FDC4B7F}" name="Table3" displayName="Table3" ref="AY4:BA10" totalsRowCount="1">
  <autoFilter ref="AY4:BA9" xr:uid="{E146A94D-40CE-4230-9CD2-27538FDC4B7F}"/>
  <sortState xmlns:xlrd2="http://schemas.microsoft.com/office/spreadsheetml/2017/richdata2" ref="AY5:BA9">
    <sortCondition descending="1" ref="AZ4:AZ9"/>
  </sortState>
  <tableColumns count="3">
    <tableColumn id="1" xr3:uid="{AC093B50-CFFD-4B73-9DDE-704320FC1E53}" name="Salesperson" totalsRowLabel="Total"/>
    <tableColumn id="2" xr3:uid="{263EA727-4756-4DF8-B11C-9631281CD69D}" name="Revenue" totalsRowFunction="sum" dataDxfId="28" totalsRowDxfId="27"/>
    <tableColumn id="3" xr3:uid="{F9BFC8A1-5E3D-46FE-9BDA-B0E012BBADBC}" name="% of Total" totalsRowFunction="sum" dataDxfId="26" totalsRowDxfId="25">
      <calculatedColumnFormula>Table3[[#This Row],[Revenue]]/Table3[[#Totals],[Revenue]]</calculatedColumnFormula>
    </tableColumn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481FEC9-CC70-45D6-BDEC-8DEEDDDFFB96}" name="Table4" displayName="Table4" ref="AP5:AS17" totalsRowShown="0" headerRowDxfId="24">
  <autoFilter ref="AP5:AS17" xr:uid="{F481FEC9-CC70-45D6-BDEC-8DEEDDDFFB96}"/>
  <tableColumns count="4">
    <tableColumn id="1" xr3:uid="{DDBED333-F428-4D4C-B67A-C895D3D47057}" name="Year"/>
    <tableColumn id="2" xr3:uid="{4843D7BF-2E6A-47DF-8EFC-3DABFCEDB340}" name="Product"/>
    <tableColumn id="3" xr3:uid="{F8C2A056-DC2F-4844-A688-F8FA96D93280}" name="Units" dataDxfId="23" dataCellStyle="Comma"/>
    <tableColumn id="4" xr3:uid="{302D28F7-25FD-4DAF-8E7D-F19103DF7B8E}" name="% of Yr Total" dataDxfId="22">
      <calculatedColumnFormula>AR6/SUMIF(Table4[Year],AP6,Table4[Units])</calculatedColumnFormula>
    </tableColumn>
  </tableColumns>
  <tableStyleInfo name="TableStyleLight1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D139A24-D714-4CB8-9FBC-13B0A153067E}" name="Table313" displayName="Table313" ref="AY4:BA10" totalsRowCount="1">
  <autoFilter ref="AY4:BA9" xr:uid="{E146A94D-40CE-4230-9CD2-27538FDC4B7F}"/>
  <sortState xmlns:xlrd2="http://schemas.microsoft.com/office/spreadsheetml/2017/richdata2" ref="AY5:BA9">
    <sortCondition descending="1" ref="AZ4:AZ9"/>
  </sortState>
  <tableColumns count="3">
    <tableColumn id="1" xr3:uid="{93020C74-0F03-40DD-BE31-5A57597AE716}" name="Salesperson" totalsRowLabel="Total"/>
    <tableColumn id="2" xr3:uid="{397DA3BE-CEFB-437E-8A01-06EF8C8F757A}" name="Revenue" totalsRowFunction="sum" dataDxfId="19" totalsRowDxfId="18"/>
    <tableColumn id="3" xr3:uid="{75AA17C8-B331-442D-BF36-69B5A4F2ED12}" name="% of Total" totalsRowFunction="sum" dataDxfId="17" totalsRowDxfId="16">
      <calculatedColumnFormula>Table313[[#This Row],[Revenue]]/Table313[[#Totals],[Revenue]]</calculatedColumnFormula>
    </tableColumn>
  </tableColumns>
  <tableStyleInfo name="TableStyleLight1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DA7FF1E-CF53-4BEB-ADB8-CB6A63BB8312}" name="Table5" displayName="Table5" ref="AI6:AK11" totalsRowCount="1">
  <autoFilter ref="AI6:AK10" xr:uid="{6DA7FF1E-CF53-4BEB-ADB8-CB6A63BB8312}"/>
  <tableColumns count="3">
    <tableColumn id="1" xr3:uid="{A60E488D-6701-4C4B-BC1F-09C0AA61701E}" name="Region" totalsRowLabel="Total"/>
    <tableColumn id="2" xr3:uid="{4DBEB88E-EFB8-4379-A7D1-0AC3718B5133}" name="Revenue" totalsRowFunction="sum" totalsRowDxfId="15"/>
    <tableColumn id="3" xr3:uid="{7879B275-9AAB-4CE1-80C4-EEBCA430259B}" name="% of Total" totalsRowFunction="sum" dataDxfId="14" totalsRowDxfId="13">
      <calculatedColumnFormula>Table5[[#This Row],[Revenue]]/Table5[[#Totals],[Revenue]]</calculatedColumnFormula>
    </tableColumn>
  </tableColumns>
  <tableStyleInfo name="TableStyleLight1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F3A6CF9-6981-40F2-8EB7-D6D0743D9223}" name="Table28" displayName="Table28" ref="AK6:AM19" totalsRowCount="1" tableBorderDxfId="12">
  <autoFilter ref="AK6:AM18" xr:uid="{E87BA195-68D5-474F-9B39-178BACCC96BD}"/>
  <tableColumns count="3">
    <tableColumn id="1" xr3:uid="{E2E9CBDD-50FF-4413-817A-785344F2DB91}" name="Month" totalsRowLabel="Total"/>
    <tableColumn id="2" xr3:uid="{8B676D29-FA24-42B2-8BF4-0E394EEC0124}" name="Revenue" totalsRowFunction="sum" dataDxfId="11" totalsRowDxfId="10" dataCellStyle="Currency 2"/>
    <tableColumn id="3" xr3:uid="{F43273B1-72CC-4767-A8F2-C45575FC103D}" name="% of Total" totalsRowFunction="sum" dataDxfId="9" totalsRowDxfId="8">
      <calculatedColumnFormula>Table28[[#This Row],[Revenue]]/Table28[[#Totals],[Revenue]]</calculatedColumnFormula>
    </tableColumn>
  </tableColumns>
  <tableStyleInfo name="TableStyleLight1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85E28F-0B19-4ED5-AEF0-208AA8AEE53A}" name="Table81073" displayName="Table81073" ref="B5:D9" totalsRowCount="1">
  <autoFilter ref="B5:D8" xr:uid="{74544763-A4E7-4544-9A9A-047A2B8E7900}"/>
  <tableColumns count="3">
    <tableColumn id="1" xr3:uid="{7ED7FD0D-B0C8-4E3B-BAB4-AC81EEB28545}" name="Product" totalsRowLabel="Total"/>
    <tableColumn id="3" xr3:uid="{A22B6818-842E-45DF-BB5F-DD41CA9A643F}" name="% of Total" totalsRowFunction="sum" dataDxfId="7" totalsRowDxfId="6">
      <calculatedColumnFormula>D6/$D$9</calculatedColumnFormula>
    </tableColumn>
    <tableColumn id="2" xr3:uid="{4499B59F-3271-459B-A66D-2A18CC5AE1A4}" name="Sales" totalsRowFunction="sum" dataDxfId="5" totalsRowDxfId="4"/>
  </tableColumns>
  <tableStyleInfo name="TableStyleLight1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D65F822-D611-4F1C-9D70-A55EC654921A}" name="Table8107" displayName="Table8107" ref="AB4:AD8" totalsRowCount="1">
  <autoFilter ref="AB4:AD7" xr:uid="{74544763-A4E7-4544-9A9A-047A2B8E7900}"/>
  <tableColumns count="3">
    <tableColumn id="1" xr3:uid="{F1269657-87C9-42E4-BC95-8DD72C343BA8}" name="Product" totalsRowLabel="Total"/>
    <tableColumn id="3" xr3:uid="{3CE2927C-44D9-413F-A9C6-E17A68042C26}" name="% of Total" totalsRowFunction="sum" dataDxfId="3" totalsRowDxfId="2">
      <calculatedColumnFormula>AD5/$AD$8</calculatedColumnFormula>
    </tableColumn>
    <tableColumn id="2" xr3:uid="{27561DDD-6998-47A9-B9C8-F402E3E9F380}" name="Sales" totalsRowFunction="sum" dataDxfId="1" totalsRow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C954A-A4AF-4134-AE7A-5B187C471EE3}">
  <sheetPr codeName="Sheet18"/>
  <dimension ref="A1:B2"/>
  <sheetViews>
    <sheetView showGridLines="0" tabSelected="1" workbookViewId="0"/>
  </sheetViews>
  <sheetFormatPr defaultRowHeight="15" x14ac:dyDescent="0.25"/>
  <cols>
    <col min="1" max="1" width="4.625" customWidth="1"/>
  </cols>
  <sheetData>
    <row r="1" spans="1:2" x14ac:dyDescent="0.25">
      <c r="A1" s="32" t="s">
        <v>69</v>
      </c>
    </row>
    <row r="2" spans="1:2" ht="18.75" x14ac:dyDescent="0.3">
      <c r="B2" s="31" t="s">
        <v>68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C2A7A-4A02-414B-A05D-8EBA584A51B2}">
  <sheetPr codeName="Sheet4"/>
  <dimension ref="B2:L11"/>
  <sheetViews>
    <sheetView showGridLines="0" workbookViewId="0"/>
  </sheetViews>
  <sheetFormatPr defaultRowHeight="15" x14ac:dyDescent="0.25"/>
  <cols>
    <col min="1" max="1" width="2.625" customWidth="1"/>
    <col min="7" max="7" width="10.5" customWidth="1"/>
    <col min="11" max="11" width="8.375" bestFit="1" customWidth="1"/>
    <col min="12" max="12" width="10.375" customWidth="1"/>
  </cols>
  <sheetData>
    <row r="2" spans="2:12" ht="24" x14ac:dyDescent="0.4">
      <c r="B2" s="24" t="s">
        <v>54</v>
      </c>
    </row>
    <row r="4" spans="2:12" ht="18.75" x14ac:dyDescent="0.3">
      <c r="B4" s="28" t="s">
        <v>63</v>
      </c>
      <c r="J4" s="30" t="s">
        <v>64</v>
      </c>
    </row>
    <row r="5" spans="2:12" ht="18.75" x14ac:dyDescent="0.3">
      <c r="B5" s="29" t="s">
        <v>61</v>
      </c>
      <c r="J5" s="30" t="s">
        <v>62</v>
      </c>
    </row>
    <row r="7" spans="2:12" x14ac:dyDescent="0.25">
      <c r="J7" s="12" t="s">
        <v>37</v>
      </c>
      <c r="K7" t="s">
        <v>55</v>
      </c>
      <c r="L7" t="s">
        <v>14</v>
      </c>
    </row>
    <row r="8" spans="2:12" x14ac:dyDescent="0.25">
      <c r="J8" t="s">
        <v>56</v>
      </c>
      <c r="K8" s="25">
        <v>55000</v>
      </c>
      <c r="L8" s="8">
        <f>K8/$K$11</f>
        <v>0.2741774675972084</v>
      </c>
    </row>
    <row r="9" spans="2:12" x14ac:dyDescent="0.25">
      <c r="J9" t="s">
        <v>57</v>
      </c>
      <c r="K9" s="25">
        <v>45600</v>
      </c>
      <c r="L9" s="8">
        <f>K9/$K$11</f>
        <v>0.22731804586241275</v>
      </c>
    </row>
    <row r="10" spans="2:12" x14ac:dyDescent="0.25">
      <c r="J10" t="s">
        <v>58</v>
      </c>
      <c r="K10" s="25">
        <v>100000</v>
      </c>
      <c r="L10" s="8">
        <f>K10/$K$11</f>
        <v>0.49850448654037888</v>
      </c>
    </row>
    <row r="11" spans="2:12" x14ac:dyDescent="0.25">
      <c r="J11" t="s">
        <v>27</v>
      </c>
      <c r="K11" s="25">
        <f>SUBTOTAL(109,Table8[Sales])</f>
        <v>200600</v>
      </c>
      <c r="L11" s="8">
        <f>SUBTOTAL(109,Table8[% of Total])</f>
        <v>1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A41F2-2872-4887-961A-10BAD9FEDD53}">
  <sheetPr codeName="Sheet1"/>
  <dimension ref="B2"/>
  <sheetViews>
    <sheetView showGridLines="0" workbookViewId="0"/>
  </sheetViews>
  <sheetFormatPr defaultRowHeight="15" x14ac:dyDescent="0.25"/>
  <cols>
    <col min="1" max="1" width="2.625" customWidth="1"/>
  </cols>
  <sheetData>
    <row r="2" spans="2:2" ht="24" x14ac:dyDescent="0.4">
      <c r="B2" s="24" t="s">
        <v>11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C64E-2A69-425A-9B7F-EF707B409E26}">
  <sheetPr codeName="Sheet2"/>
  <dimension ref="B2:AO10"/>
  <sheetViews>
    <sheetView showGridLines="0" zoomScaleNormal="100" workbookViewId="0"/>
  </sheetViews>
  <sheetFormatPr defaultRowHeight="15" outlineLevelCol="1" x14ac:dyDescent="0.25"/>
  <cols>
    <col min="1" max="1" width="2.625" customWidth="1"/>
    <col min="9" max="9" width="10.125" customWidth="1"/>
    <col min="10" max="16" width="8" customWidth="1" outlineLevel="1"/>
    <col min="17" max="17" width="5" customWidth="1"/>
    <col min="18" max="37" width="8.75" customWidth="1"/>
  </cols>
  <sheetData>
    <row r="2" spans="2:41" ht="24" x14ac:dyDescent="0.4">
      <c r="B2" s="24" t="s">
        <v>10</v>
      </c>
    </row>
    <row r="4" spans="2:41" x14ac:dyDescent="0.25">
      <c r="AM4" s="2" t="s">
        <v>0</v>
      </c>
      <c r="AN4" s="2" t="s">
        <v>1</v>
      </c>
      <c r="AO4" s="2" t="s">
        <v>2</v>
      </c>
    </row>
    <row r="5" spans="2:41" x14ac:dyDescent="0.25">
      <c r="AM5" s="3">
        <v>1</v>
      </c>
      <c r="AN5" s="3" t="s">
        <v>3</v>
      </c>
      <c r="AO5" s="4">
        <v>0.16</v>
      </c>
    </row>
    <row r="6" spans="2:41" x14ac:dyDescent="0.25">
      <c r="AM6" s="3">
        <v>2</v>
      </c>
      <c r="AN6" s="3" t="s">
        <v>4</v>
      </c>
      <c r="AO6" s="4">
        <v>0.19</v>
      </c>
    </row>
    <row r="7" spans="2:41" x14ac:dyDescent="0.25">
      <c r="AM7" s="3">
        <v>3</v>
      </c>
      <c r="AN7" s="3" t="s">
        <v>5</v>
      </c>
      <c r="AO7" s="4">
        <v>0.2</v>
      </c>
    </row>
    <row r="8" spans="2:41" x14ac:dyDescent="0.25">
      <c r="AM8" s="3">
        <v>4</v>
      </c>
      <c r="AN8" s="3" t="s">
        <v>6</v>
      </c>
      <c r="AO8" s="4">
        <v>0.15</v>
      </c>
    </row>
    <row r="9" spans="2:41" x14ac:dyDescent="0.25">
      <c r="AM9" s="3">
        <v>5</v>
      </c>
      <c r="AN9" s="3" t="s">
        <v>7</v>
      </c>
      <c r="AO9" s="4">
        <v>0.15</v>
      </c>
    </row>
    <row r="10" spans="2:41" x14ac:dyDescent="0.25">
      <c r="AM10" s="3">
        <v>6</v>
      </c>
      <c r="AN10" s="3" t="s">
        <v>8</v>
      </c>
      <c r="AO10" s="4">
        <v>0.15</v>
      </c>
    </row>
  </sheetData>
  <autoFilter ref="AM4:AO10" xr:uid="{516FC64E-2A69-425A-9B7F-EF707B409E26}"/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4C937-FA3C-4FB6-A7B9-1A84C51045D8}">
  <sheetPr codeName="Sheet5"/>
  <dimension ref="B2:U10"/>
  <sheetViews>
    <sheetView showGridLines="0" zoomScaleNormal="100" workbookViewId="0"/>
  </sheetViews>
  <sheetFormatPr defaultRowHeight="15" outlineLevelCol="1" x14ac:dyDescent="0.25"/>
  <cols>
    <col min="1" max="1" width="2.625" customWidth="1"/>
    <col min="2" max="2" width="6.75" bestFit="1" customWidth="1"/>
    <col min="3" max="3" width="17.125" bestFit="1" customWidth="1"/>
    <col min="4" max="4" width="8.875" bestFit="1" customWidth="1"/>
    <col min="9" max="9" width="14.625" customWidth="1" outlineLevel="1"/>
    <col min="10" max="11" width="9" customWidth="1" outlineLevel="1"/>
    <col min="12" max="12" width="14.625" customWidth="1" outlineLevel="1"/>
    <col min="13" max="14" width="9" customWidth="1" outlineLevel="1"/>
    <col min="15" max="15" width="9" customWidth="1"/>
    <col min="16" max="16" width="14.625" customWidth="1" outlineLevel="1"/>
    <col min="17" max="21" width="9" customWidth="1" outlineLevel="1"/>
  </cols>
  <sheetData>
    <row r="2" spans="2:17" ht="24" x14ac:dyDescent="0.4">
      <c r="B2" s="24" t="s">
        <v>59</v>
      </c>
      <c r="C2" s="1"/>
    </row>
    <row r="4" spans="2:17" x14ac:dyDescent="0.25">
      <c r="B4" s="2" t="s">
        <v>0</v>
      </c>
      <c r="C4" s="2" t="s">
        <v>1</v>
      </c>
      <c r="D4" s="2" t="s">
        <v>2</v>
      </c>
      <c r="I4" s="2" t="s">
        <v>1</v>
      </c>
      <c r="J4" s="2" t="s">
        <v>2</v>
      </c>
      <c r="P4" s="2" t="s">
        <v>1</v>
      </c>
      <c r="Q4" s="2" t="s">
        <v>2</v>
      </c>
    </row>
    <row r="5" spans="2:17" x14ac:dyDescent="0.25">
      <c r="B5" s="3">
        <v>1</v>
      </c>
      <c r="C5" s="3" t="s">
        <v>3</v>
      </c>
      <c r="D5" s="4">
        <v>0.16</v>
      </c>
      <c r="I5" s="3" t="s">
        <v>5</v>
      </c>
      <c r="J5" s="4">
        <v>0.55000000000000004</v>
      </c>
      <c r="P5" s="3" t="s">
        <v>5</v>
      </c>
      <c r="Q5" s="4">
        <f>J5/SUM($J$5:$J$6)</f>
        <v>0.6470588235294118</v>
      </c>
    </row>
    <row r="6" spans="2:17" x14ac:dyDescent="0.25">
      <c r="B6" s="3">
        <v>2</v>
      </c>
      <c r="C6" s="3" t="s">
        <v>4</v>
      </c>
      <c r="D6" s="4">
        <v>0.19</v>
      </c>
      <c r="I6" s="3" t="s">
        <v>9</v>
      </c>
      <c r="J6" s="4">
        <v>0.3</v>
      </c>
      <c r="P6" s="3" t="s">
        <v>9</v>
      </c>
      <c r="Q6" s="4">
        <f>J6/SUM($J$5:$J$6)</f>
        <v>0.3529411764705882</v>
      </c>
    </row>
    <row r="7" spans="2:17" x14ac:dyDescent="0.25">
      <c r="B7" s="3">
        <v>3</v>
      </c>
      <c r="C7" s="3" t="s">
        <v>5</v>
      </c>
      <c r="D7" s="4">
        <v>0.2</v>
      </c>
      <c r="I7" s="3" t="s">
        <v>8</v>
      </c>
      <c r="J7" s="4">
        <v>0.15</v>
      </c>
    </row>
    <row r="8" spans="2:17" x14ac:dyDescent="0.25">
      <c r="B8" s="3">
        <v>4</v>
      </c>
      <c r="C8" s="3" t="s">
        <v>6</v>
      </c>
      <c r="D8" s="4">
        <v>0.15</v>
      </c>
    </row>
    <row r="9" spans="2:17" x14ac:dyDescent="0.25">
      <c r="B9" s="3">
        <v>5</v>
      </c>
      <c r="C9" s="3" t="s">
        <v>7</v>
      </c>
      <c r="D9" s="4">
        <v>0.15</v>
      </c>
    </row>
    <row r="10" spans="2:17" x14ac:dyDescent="0.25">
      <c r="B10" s="3">
        <v>6</v>
      </c>
      <c r="C10" s="3" t="s">
        <v>8</v>
      </c>
      <c r="D10" s="4">
        <v>0.15</v>
      </c>
    </row>
  </sheetData>
  <autoFilter ref="B4:D10" xr:uid="{516FC64E-2A69-425A-9B7F-EF707B409E26}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2019B-E5EE-40B2-9F47-B5A9CF5EFA23}">
  <sheetPr codeName="Sheet11"/>
  <dimension ref="B2:AN17"/>
  <sheetViews>
    <sheetView showGridLines="0" workbookViewId="0"/>
  </sheetViews>
  <sheetFormatPr defaultRowHeight="15" outlineLevelCol="1" x14ac:dyDescent="0.25"/>
  <cols>
    <col min="1" max="1" width="2.625" customWidth="1"/>
    <col min="9" max="15" width="8" customWidth="1" outlineLevel="1"/>
    <col min="16" max="16" width="4.375" customWidth="1" outlineLevel="1"/>
    <col min="17" max="17" width="4.875" customWidth="1"/>
  </cols>
  <sheetData>
    <row r="2" spans="2:40" ht="24" x14ac:dyDescent="0.4">
      <c r="B2" s="24" t="s">
        <v>28</v>
      </c>
    </row>
    <row r="4" spans="2:40" x14ac:dyDescent="0.25">
      <c r="AL4" s="5" t="s">
        <v>12</v>
      </c>
      <c r="AM4" s="5" t="s">
        <v>13</v>
      </c>
      <c r="AN4" s="5" t="s">
        <v>14</v>
      </c>
    </row>
    <row r="5" spans="2:40" x14ac:dyDescent="0.25">
      <c r="AL5" t="s">
        <v>15</v>
      </c>
      <c r="AM5" s="7">
        <v>32907.839999999997</v>
      </c>
      <c r="AN5" s="8">
        <f>Table1[[#This Row],[Revenue]]/Table1[[#Totals],[Revenue]]</f>
        <v>7.5643918887110445E-2</v>
      </c>
    </row>
    <row r="6" spans="2:40" x14ac:dyDescent="0.25">
      <c r="AL6" t="s">
        <v>16</v>
      </c>
      <c r="AM6" s="15">
        <v>19955.5</v>
      </c>
      <c r="AN6" s="8">
        <f>Table1[[#This Row],[Revenue]]/Table1[[#Totals],[Revenue]]</f>
        <v>4.5870899559245844E-2</v>
      </c>
    </row>
    <row r="7" spans="2:40" x14ac:dyDescent="0.25">
      <c r="AL7" t="s">
        <v>17</v>
      </c>
      <c r="AM7" s="7">
        <v>30852.6</v>
      </c>
      <c r="AN7" s="8">
        <f>Table1[[#This Row],[Revenue]]/Table1[[#Totals],[Revenue]]</f>
        <v>7.0919621945909062E-2</v>
      </c>
    </row>
    <row r="8" spans="2:40" x14ac:dyDescent="0.25">
      <c r="AL8" t="s">
        <v>18</v>
      </c>
      <c r="AM8" s="7">
        <v>20771.789999999997</v>
      </c>
      <c r="AN8" s="8">
        <f>Table1[[#This Row],[Revenue]]/Table1[[#Totals],[Revenue]]</f>
        <v>4.7747272318696451E-2</v>
      </c>
    </row>
    <row r="9" spans="2:40" x14ac:dyDescent="0.25">
      <c r="AL9" t="s">
        <v>19</v>
      </c>
      <c r="AM9" s="7">
        <v>34307.049999999996</v>
      </c>
      <c r="AN9" s="8">
        <f>Table1[[#This Row],[Revenue]]/Table1[[#Totals],[Revenue]]</f>
        <v>7.8860226239584316E-2</v>
      </c>
    </row>
    <row r="10" spans="2:40" x14ac:dyDescent="0.25">
      <c r="AL10" t="s">
        <v>20</v>
      </c>
      <c r="AM10" s="7">
        <v>55601.61</v>
      </c>
      <c r="AN10" s="8">
        <f>Table1[[#This Row],[Revenue]]/Table1[[#Totals],[Revenue]]</f>
        <v>0.12780916878265938</v>
      </c>
    </row>
    <row r="11" spans="2:40" x14ac:dyDescent="0.25">
      <c r="AL11" t="s">
        <v>21</v>
      </c>
      <c r="AM11" s="7">
        <v>27318.539999999997</v>
      </c>
      <c r="AN11" s="8">
        <f>Table1[[#This Row],[Revenue]]/Table1[[#Totals],[Revenue]]</f>
        <v>6.2796021369809815E-2</v>
      </c>
    </row>
    <row r="12" spans="2:40" x14ac:dyDescent="0.25">
      <c r="AL12" t="s">
        <v>22</v>
      </c>
      <c r="AM12" s="7">
        <v>29921.459999999995</v>
      </c>
      <c r="AN12" s="8">
        <f>Table1[[#This Row],[Revenue]]/Table1[[#Totals],[Revenue]]</f>
        <v>6.8779248143418709E-2</v>
      </c>
    </row>
    <row r="13" spans="2:40" x14ac:dyDescent="0.25">
      <c r="AL13" t="s">
        <v>23</v>
      </c>
      <c r="AM13" s="7">
        <v>31949.97</v>
      </c>
      <c r="AN13" s="8">
        <f>Table1[[#This Row],[Revenue]]/Table1[[#Totals],[Revenue]]</f>
        <v>7.3442101916309691E-2</v>
      </c>
    </row>
    <row r="14" spans="2:40" x14ac:dyDescent="0.25">
      <c r="AL14" t="s">
        <v>24</v>
      </c>
      <c r="AM14" s="7">
        <v>53033.59</v>
      </c>
      <c r="AN14" s="8">
        <f>Table1[[#This Row],[Revenue]]/Table1[[#Totals],[Revenue]]</f>
        <v>0.12190616522543783</v>
      </c>
    </row>
    <row r="15" spans="2:40" x14ac:dyDescent="0.25">
      <c r="AL15" t="s">
        <v>25</v>
      </c>
      <c r="AM15" s="7">
        <v>31773.429999999997</v>
      </c>
      <c r="AN15" s="8">
        <f>Table1[[#This Row],[Revenue]]/Table1[[#Totals],[Revenue]]</f>
        <v>7.3036296569002457E-2</v>
      </c>
    </row>
    <row r="16" spans="2:40" x14ac:dyDescent="0.25">
      <c r="AL16" t="s">
        <v>26</v>
      </c>
      <c r="AM16" s="7">
        <v>66642.78</v>
      </c>
      <c r="AN16" s="8">
        <f>Table1[[#This Row],[Revenue]]/Table1[[#Totals],[Revenue]]</f>
        <v>0.15318905904281616</v>
      </c>
    </row>
    <row r="17" spans="38:40" x14ac:dyDescent="0.25">
      <c r="AL17" t="s">
        <v>27</v>
      </c>
      <c r="AM17" s="16">
        <f>SUBTOTAL(109,Table1[Revenue])</f>
        <v>435036.15999999992</v>
      </c>
      <c r="AN17" s="8">
        <f>SUBTOTAL(109,Table1[% of Total])</f>
        <v>1.0000000000000002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2FE67-63FF-4F99-8A96-6783CC13DABF}">
  <sheetPr codeName="Sheet6"/>
  <dimension ref="B2:AM22"/>
  <sheetViews>
    <sheetView showGridLines="0" workbookViewId="0"/>
  </sheetViews>
  <sheetFormatPr defaultRowHeight="15" x14ac:dyDescent="0.25"/>
  <cols>
    <col min="1" max="1" width="2.625" customWidth="1"/>
    <col min="2" max="2" width="7.875" customWidth="1"/>
    <col min="3" max="3" width="11.125" customWidth="1"/>
    <col min="4" max="4" width="10.5" customWidth="1"/>
    <col min="5" max="7" width="9" customWidth="1"/>
    <col min="8" max="8" width="7.875" bestFit="1" customWidth="1"/>
    <col min="9" max="9" width="11.125" bestFit="1" customWidth="1"/>
    <col min="10" max="10" width="10.5" bestFit="1" customWidth="1"/>
    <col min="11" max="14" width="9" customWidth="1"/>
    <col min="15" max="15" width="11.125" customWidth="1"/>
    <col min="16" max="16" width="10.5" customWidth="1"/>
  </cols>
  <sheetData>
    <row r="2" spans="2:39" ht="24" x14ac:dyDescent="0.4">
      <c r="B2" s="24" t="s">
        <v>65</v>
      </c>
    </row>
    <row r="4" spans="2:39" x14ac:dyDescent="0.25">
      <c r="AK4" s="5" t="s">
        <v>12</v>
      </c>
      <c r="AL4" s="5" t="s">
        <v>13</v>
      </c>
      <c r="AM4" s="5" t="s">
        <v>14</v>
      </c>
    </row>
    <row r="5" spans="2:39" x14ac:dyDescent="0.25">
      <c r="AK5" t="s">
        <v>15</v>
      </c>
      <c r="AL5" s="7">
        <v>32907.839999999997</v>
      </c>
      <c r="AM5" s="8">
        <f>Table111[[#This Row],[Revenue]]/Table111[[#Totals],[Revenue]]</f>
        <v>7.5643918887110445E-2</v>
      </c>
    </row>
    <row r="6" spans="2:39" x14ac:dyDescent="0.25">
      <c r="AK6" t="s">
        <v>16</v>
      </c>
      <c r="AL6" s="15">
        <v>19955.5</v>
      </c>
      <c r="AM6" s="8">
        <f>Table111[[#This Row],[Revenue]]/Table111[[#Totals],[Revenue]]</f>
        <v>4.5870899559245844E-2</v>
      </c>
    </row>
    <row r="7" spans="2:39" x14ac:dyDescent="0.25">
      <c r="AK7" t="s">
        <v>17</v>
      </c>
      <c r="AL7" s="7">
        <v>30852.6</v>
      </c>
      <c r="AM7" s="8">
        <f>Table111[[#This Row],[Revenue]]/Table111[[#Totals],[Revenue]]</f>
        <v>7.0919621945909062E-2</v>
      </c>
    </row>
    <row r="8" spans="2:39" x14ac:dyDescent="0.25">
      <c r="AK8" t="s">
        <v>18</v>
      </c>
      <c r="AL8" s="7">
        <v>20771.789999999997</v>
      </c>
      <c r="AM8" s="8">
        <f>Table111[[#This Row],[Revenue]]/Table111[[#Totals],[Revenue]]</f>
        <v>4.7747272318696451E-2</v>
      </c>
    </row>
    <row r="9" spans="2:39" x14ac:dyDescent="0.25">
      <c r="H9" s="5" t="s">
        <v>12</v>
      </c>
      <c r="I9" s="5" t="s">
        <v>13</v>
      </c>
      <c r="J9" s="5" t="s">
        <v>14</v>
      </c>
      <c r="AK9" t="s">
        <v>19</v>
      </c>
      <c r="AL9" s="7">
        <v>34307.049999999996</v>
      </c>
      <c r="AM9" s="8">
        <f>Table111[[#This Row],[Revenue]]/Table111[[#Totals],[Revenue]]</f>
        <v>7.8860226239584316E-2</v>
      </c>
    </row>
    <row r="10" spans="2:39" x14ac:dyDescent="0.25">
      <c r="H10" t="s">
        <v>15</v>
      </c>
      <c r="I10" s="7">
        <v>32907.839999999997</v>
      </c>
      <c r="J10" s="8">
        <f>Table212[[#This Row],[Revenue]]/Table212[[#Totals],[Revenue]]</f>
        <v>1.7415057456394867E-2</v>
      </c>
      <c r="AK10" t="s">
        <v>20</v>
      </c>
      <c r="AL10" s="7">
        <v>55601.61</v>
      </c>
      <c r="AM10" s="8">
        <f>Table111[[#This Row],[Revenue]]/Table111[[#Totals],[Revenue]]</f>
        <v>0.12780916878265938</v>
      </c>
    </row>
    <row r="11" spans="2:39" x14ac:dyDescent="0.25">
      <c r="H11" t="s">
        <v>16</v>
      </c>
      <c r="I11" s="7">
        <v>19955.5</v>
      </c>
      <c r="J11" s="8">
        <f>Table212[[#This Row],[Revenue]]/Table212[[#Totals],[Revenue]]</f>
        <v>1.0560589180909102E-2</v>
      </c>
      <c r="AK11" t="s">
        <v>21</v>
      </c>
      <c r="AL11" s="7">
        <v>27318.539999999997</v>
      </c>
      <c r="AM11" s="8">
        <f>Table111[[#This Row],[Revenue]]/Table111[[#Totals],[Revenue]]</f>
        <v>6.2796021369809815E-2</v>
      </c>
    </row>
    <row r="12" spans="2:39" x14ac:dyDescent="0.25">
      <c r="H12" t="s">
        <v>17</v>
      </c>
      <c r="I12" s="7">
        <v>30852.6</v>
      </c>
      <c r="J12" s="8">
        <f>Table212[[#This Row],[Revenue]]/Table212[[#Totals],[Revenue]]</f>
        <v>1.6327410175786934E-2</v>
      </c>
      <c r="AK12" t="s">
        <v>22</v>
      </c>
      <c r="AL12" s="7">
        <v>29921.459999999995</v>
      </c>
      <c r="AM12" s="8">
        <f>Table111[[#This Row],[Revenue]]/Table111[[#Totals],[Revenue]]</f>
        <v>6.8779248143418709E-2</v>
      </c>
    </row>
    <row r="13" spans="2:39" x14ac:dyDescent="0.25">
      <c r="H13" t="s">
        <v>18</v>
      </c>
      <c r="I13" s="7">
        <v>20771.789999999997</v>
      </c>
      <c r="J13" s="8">
        <f>Table212[[#This Row],[Revenue]]/Table212[[#Totals],[Revenue]]</f>
        <v>1.0992575517632526E-2</v>
      </c>
      <c r="AK13" t="s">
        <v>23</v>
      </c>
      <c r="AL13" s="7">
        <v>31949.97</v>
      </c>
      <c r="AM13" s="8">
        <f>Table111[[#This Row],[Revenue]]/Table111[[#Totals],[Revenue]]</f>
        <v>7.3442101916309691E-2</v>
      </c>
    </row>
    <row r="14" spans="2:39" x14ac:dyDescent="0.25">
      <c r="H14" t="s">
        <v>19</v>
      </c>
      <c r="I14" s="7">
        <v>34307.049999999996</v>
      </c>
      <c r="J14" s="8">
        <f>Table212[[#This Row],[Revenue]]/Table212[[#Totals],[Revenue]]</f>
        <v>1.815552910520446E-2</v>
      </c>
      <c r="AK14" t="s">
        <v>24</v>
      </c>
      <c r="AL14" s="7">
        <v>53033.59</v>
      </c>
      <c r="AM14" s="8">
        <f>Table111[[#This Row],[Revenue]]/Table111[[#Totals],[Revenue]]</f>
        <v>0.12190616522543783</v>
      </c>
    </row>
    <row r="15" spans="2:39" x14ac:dyDescent="0.25">
      <c r="H15" t="s">
        <v>20</v>
      </c>
      <c r="I15" s="7">
        <v>55601.61</v>
      </c>
      <c r="J15" s="8">
        <f>Table212[[#This Row],[Revenue]]/Table212[[#Totals],[Revenue]]</f>
        <v>2.9424758137211668E-2</v>
      </c>
      <c r="AK15" t="s">
        <v>25</v>
      </c>
      <c r="AL15" s="7">
        <v>31773.429999999997</v>
      </c>
      <c r="AM15" s="8">
        <f>Table111[[#This Row],[Revenue]]/Table111[[#Totals],[Revenue]]</f>
        <v>7.3036296569002457E-2</v>
      </c>
    </row>
    <row r="16" spans="2:39" x14ac:dyDescent="0.25">
      <c r="H16" t="s">
        <v>21</v>
      </c>
      <c r="I16" s="7">
        <v>27318.539999999997</v>
      </c>
      <c r="J16" s="8">
        <f>Table212[[#This Row],[Revenue]]/Table212[[#Totals],[Revenue]]</f>
        <v>1.4457161081518006E-2</v>
      </c>
      <c r="AK16" t="s">
        <v>26</v>
      </c>
      <c r="AL16" s="7">
        <v>66642.78</v>
      </c>
      <c r="AM16" s="8">
        <f>Table111[[#This Row],[Revenue]]/Table111[[#Totals],[Revenue]]</f>
        <v>0.15318905904281616</v>
      </c>
    </row>
    <row r="17" spans="2:39" x14ac:dyDescent="0.25">
      <c r="H17" t="s">
        <v>22</v>
      </c>
      <c r="I17" s="15">
        <v>29921.459999999995</v>
      </c>
      <c r="J17" s="8">
        <f>Table212[[#This Row],[Revenue]]/Table212[[#Totals],[Revenue]]</f>
        <v>1.5834644421488034E-2</v>
      </c>
      <c r="AK17" t="s">
        <v>27</v>
      </c>
      <c r="AL17" s="16">
        <f>SUBTOTAL(109,Table111[Revenue])</f>
        <v>435036.15999999992</v>
      </c>
      <c r="AM17" s="8">
        <f>SUBTOTAL(109,Table111[% of Total])</f>
        <v>1.0000000000000002</v>
      </c>
    </row>
    <row r="18" spans="2:39" x14ac:dyDescent="0.25">
      <c r="B18" s="12"/>
      <c r="C18" s="13"/>
      <c r="D18" s="14"/>
      <c r="H18" t="s">
        <v>23</v>
      </c>
      <c r="I18" s="7">
        <v>31949.97</v>
      </c>
      <c r="J18" s="8">
        <f>Table212[[#This Row],[Revenue]]/Table212[[#Totals],[Revenue]]</f>
        <v>1.6908146000469568E-2</v>
      </c>
    </row>
    <row r="19" spans="2:39" x14ac:dyDescent="0.25">
      <c r="H19" t="s">
        <v>24</v>
      </c>
      <c r="I19" s="7">
        <v>53033.59</v>
      </c>
      <c r="J19" s="8">
        <f>Table212[[#This Row],[Revenue]]/Table212[[#Totals],[Revenue]]</f>
        <v>2.806574411960458E-2</v>
      </c>
    </row>
    <row r="20" spans="2:39" x14ac:dyDescent="0.25">
      <c r="H20" t="s">
        <v>25</v>
      </c>
      <c r="I20" s="7">
        <v>53000</v>
      </c>
      <c r="J20" s="8">
        <f>Table212[[#This Row],[Revenue]]/Table212[[#Totals],[Revenue]]</f>
        <v>2.8047968058338927E-2</v>
      </c>
    </row>
    <row r="21" spans="2:39" x14ac:dyDescent="0.25">
      <c r="H21" t="s">
        <v>26</v>
      </c>
      <c r="I21" s="7">
        <v>1500000</v>
      </c>
      <c r="J21" s="8">
        <f>Table212[[#This Row],[Revenue]]/Table212[[#Totals],[Revenue]]</f>
        <v>0.79381041674544139</v>
      </c>
    </row>
    <row r="22" spans="2:39" x14ac:dyDescent="0.25">
      <c r="H22" t="s">
        <v>27</v>
      </c>
      <c r="I22" s="16">
        <f>SUBTOTAL(109,Table212[Revenue])</f>
        <v>1889619.95</v>
      </c>
      <c r="J22" s="8">
        <f>SUBTOTAL(109,Table212[% of Total])</f>
        <v>1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5EE4F-12DF-47C2-840B-8C907141CBA1}">
  <sheetPr codeName="Sheet13"/>
  <dimension ref="B2:BA10"/>
  <sheetViews>
    <sheetView showGridLines="0" workbookViewId="0"/>
  </sheetViews>
  <sheetFormatPr defaultRowHeight="15" outlineLevelCol="1" x14ac:dyDescent="0.25"/>
  <cols>
    <col min="1" max="1" width="2.625" customWidth="1"/>
    <col min="7" max="7" width="11.375" customWidth="1"/>
    <col min="8" max="12" width="9" customWidth="1" outlineLevel="1"/>
    <col min="13" max="13" width="5" customWidth="1" outlineLevel="1"/>
    <col min="14" max="14" width="4.5" customWidth="1"/>
    <col min="15" max="27" width="8" customWidth="1" outlineLevel="1"/>
    <col min="28" max="28" width="4.5" customWidth="1" outlineLevel="1"/>
    <col min="29" max="29" width="5.375" customWidth="1"/>
    <col min="32" max="32" width="9" customWidth="1"/>
    <col min="51" max="51" width="12.625" bestFit="1" customWidth="1"/>
    <col min="52" max="52" width="11.5" bestFit="1" customWidth="1"/>
    <col min="53" max="53" width="10.5" bestFit="1" customWidth="1"/>
  </cols>
  <sheetData>
    <row r="2" spans="2:53" ht="24" x14ac:dyDescent="0.4">
      <c r="B2" s="24" t="s">
        <v>60</v>
      </c>
    </row>
    <row r="4" spans="2:53" x14ac:dyDescent="0.25">
      <c r="AY4" t="s">
        <v>29</v>
      </c>
      <c r="AZ4" t="s">
        <v>13</v>
      </c>
      <c r="BA4" t="s">
        <v>14</v>
      </c>
    </row>
    <row r="5" spans="2:53" x14ac:dyDescent="0.25">
      <c r="AY5" t="s">
        <v>30</v>
      </c>
      <c r="AZ5" s="17">
        <v>134242.34</v>
      </c>
      <c r="BA5" s="18">
        <f>Table3[[#This Row],[Revenue]]/Table3[[#Totals],[Revenue]]</f>
        <v>0.43480245352052838</v>
      </c>
    </row>
    <row r="6" spans="2:53" x14ac:dyDescent="0.25">
      <c r="AY6" t="s">
        <v>31</v>
      </c>
      <c r="AZ6" s="17">
        <v>67180.5</v>
      </c>
      <c r="BA6" s="18">
        <f>Table3[[#This Row],[Revenue]]/Table3[[#Totals],[Revenue]]</f>
        <v>0.21759339287989063</v>
      </c>
    </row>
    <row r="7" spans="2:53" x14ac:dyDescent="0.25">
      <c r="AY7" t="s">
        <v>34</v>
      </c>
      <c r="AZ7" s="17">
        <v>44370.879999999997</v>
      </c>
      <c r="BA7" s="18">
        <f>Table3[[#This Row],[Revenue]]/Table3[[#Totals],[Revenue]]</f>
        <v>0.14371447554374381</v>
      </c>
    </row>
    <row r="8" spans="2:53" x14ac:dyDescent="0.25">
      <c r="AY8" t="s">
        <v>33</v>
      </c>
      <c r="AZ8" s="17">
        <v>41095.01</v>
      </c>
      <c r="BA8" s="18">
        <f>Table3[[#This Row],[Revenue]]/Table3[[#Totals],[Revenue]]</f>
        <v>0.13310413968834758</v>
      </c>
    </row>
    <row r="9" spans="2:53" x14ac:dyDescent="0.25">
      <c r="AY9" t="s">
        <v>32</v>
      </c>
      <c r="AZ9" s="17">
        <v>21854.560000000001</v>
      </c>
      <c r="BA9" s="18">
        <f>Table3[[#This Row],[Revenue]]/Table3[[#Totals],[Revenue]]</f>
        <v>7.0785538367489714E-2</v>
      </c>
    </row>
    <row r="10" spans="2:53" x14ac:dyDescent="0.25">
      <c r="AY10" t="s">
        <v>27</v>
      </c>
      <c r="AZ10" s="17">
        <f>SUBTOTAL(109,Table3[Revenue])</f>
        <v>308743.28999999998</v>
      </c>
      <c r="BA10" s="18">
        <f>SUBTOTAL(109,Table3[% of Total])</f>
        <v>1.0000000000000002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2343F-0ABF-4DC5-A0E9-3442E2733A66}">
  <sheetPr codeName="Sheet7"/>
  <dimension ref="B2:AS17"/>
  <sheetViews>
    <sheetView showGridLines="0" workbookViewId="0"/>
  </sheetViews>
  <sheetFormatPr defaultRowHeight="15" outlineLevelCol="1" x14ac:dyDescent="0.25"/>
  <cols>
    <col min="1" max="1" width="2.625" customWidth="1"/>
    <col min="5" max="5" width="12.375" customWidth="1"/>
    <col min="12" max="22" width="9" customWidth="1" outlineLevel="1"/>
    <col min="42" max="42" width="6.375" bestFit="1" customWidth="1"/>
    <col min="44" max="44" width="7" bestFit="1" customWidth="1"/>
    <col min="45" max="45" width="12.5" bestFit="1" customWidth="1"/>
  </cols>
  <sheetData>
    <row r="2" spans="2:45" ht="24" x14ac:dyDescent="0.4">
      <c r="B2" s="24" t="s">
        <v>35</v>
      </c>
    </row>
    <row r="5" spans="2:45" x14ac:dyDescent="0.25">
      <c r="AP5" s="12" t="s">
        <v>36</v>
      </c>
      <c r="AQ5" s="12" t="s">
        <v>37</v>
      </c>
      <c r="AR5" s="12" t="s">
        <v>38</v>
      </c>
      <c r="AS5" s="12" t="s">
        <v>42</v>
      </c>
    </row>
    <row r="6" spans="2:45" x14ac:dyDescent="0.25">
      <c r="AP6">
        <v>2019</v>
      </c>
      <c r="AQ6" t="s">
        <v>39</v>
      </c>
      <c r="AR6" s="19">
        <v>100</v>
      </c>
      <c r="AS6" s="18">
        <f>AR6/SUMIF(Table4[Year],AP6,Table4[Units])</f>
        <v>0.41322314049586778</v>
      </c>
    </row>
    <row r="7" spans="2:45" x14ac:dyDescent="0.25">
      <c r="AP7">
        <v>2019</v>
      </c>
      <c r="AQ7" t="s">
        <v>40</v>
      </c>
      <c r="AR7" s="19">
        <v>140</v>
      </c>
      <c r="AS7" s="18">
        <f>AR7/SUMIF(Table4[Year],AP7,Table4[Units])</f>
        <v>0.57851239669421484</v>
      </c>
    </row>
    <row r="8" spans="2:45" x14ac:dyDescent="0.25">
      <c r="AP8">
        <v>2019</v>
      </c>
      <c r="AQ8" t="s">
        <v>41</v>
      </c>
      <c r="AR8" s="19">
        <v>2</v>
      </c>
      <c r="AS8" s="18">
        <f>AR8/SUMIF(Table4[Year],AP8,Table4[Units])</f>
        <v>8.2644628099173556E-3</v>
      </c>
    </row>
    <row r="9" spans="2:45" x14ac:dyDescent="0.25">
      <c r="AP9">
        <v>2020</v>
      </c>
      <c r="AQ9" t="s">
        <v>39</v>
      </c>
      <c r="AR9" s="19">
        <v>118</v>
      </c>
      <c r="AS9" s="18">
        <f>AR9/SUMIF(Table4[Year],AP9,Table4[Units])</f>
        <v>0.59</v>
      </c>
    </row>
    <row r="10" spans="2:45" x14ac:dyDescent="0.25">
      <c r="AP10">
        <v>2020</v>
      </c>
      <c r="AQ10" t="s">
        <v>40</v>
      </c>
      <c r="AR10" s="19">
        <v>74</v>
      </c>
      <c r="AS10" s="18">
        <f>AR10/SUMIF(Table4[Year],AP10,Table4[Units])</f>
        <v>0.37</v>
      </c>
    </row>
    <row r="11" spans="2:45" x14ac:dyDescent="0.25">
      <c r="AP11">
        <v>2020</v>
      </c>
      <c r="AQ11" t="s">
        <v>41</v>
      </c>
      <c r="AR11" s="19">
        <v>8</v>
      </c>
      <c r="AS11" s="18">
        <f>AR11/SUMIF(Table4[Year],AP11,Table4[Units])</f>
        <v>0.04</v>
      </c>
    </row>
    <row r="12" spans="2:45" x14ac:dyDescent="0.25">
      <c r="AP12">
        <v>2021</v>
      </c>
      <c r="AQ12" t="s">
        <v>39</v>
      </c>
      <c r="AR12" s="19">
        <v>151</v>
      </c>
      <c r="AS12" s="18">
        <f>AR12/SUMIF(Table4[Year],AP12,Table4[Units])</f>
        <v>0.2301829268292683</v>
      </c>
    </row>
    <row r="13" spans="2:45" x14ac:dyDescent="0.25">
      <c r="AP13">
        <v>2021</v>
      </c>
      <c r="AQ13" t="s">
        <v>40</v>
      </c>
      <c r="AR13" s="19">
        <v>200</v>
      </c>
      <c r="AS13" s="18">
        <f>AR13/SUMIF(Table4[Year],AP13,Table4[Units])</f>
        <v>0.3048780487804878</v>
      </c>
    </row>
    <row r="14" spans="2:45" x14ac:dyDescent="0.25">
      <c r="AP14">
        <v>2021</v>
      </c>
      <c r="AQ14" t="s">
        <v>41</v>
      </c>
      <c r="AR14" s="19">
        <v>305</v>
      </c>
      <c r="AS14" s="18">
        <f>AR14/SUMIF(Table4[Year],AP14,Table4[Units])</f>
        <v>0.46493902439024393</v>
      </c>
    </row>
    <row r="15" spans="2:45" x14ac:dyDescent="0.25">
      <c r="AP15">
        <v>2022</v>
      </c>
      <c r="AQ15" t="s">
        <v>39</v>
      </c>
      <c r="AR15" s="19">
        <v>130</v>
      </c>
      <c r="AS15" s="18">
        <f>AR15/SUMIF(Table4[Year],AP15,Table4[Units])</f>
        <v>5.8637798827244021E-2</v>
      </c>
    </row>
    <row r="16" spans="2:45" x14ac:dyDescent="0.25">
      <c r="AP16">
        <v>2022</v>
      </c>
      <c r="AQ16" t="s">
        <v>40</v>
      </c>
      <c r="AR16" s="19">
        <v>87</v>
      </c>
      <c r="AS16" s="18">
        <f>AR16/SUMIF(Table4[Year],AP16,Table4[Units])</f>
        <v>3.9242219215155617E-2</v>
      </c>
    </row>
    <row r="17" spans="42:45" x14ac:dyDescent="0.25">
      <c r="AP17">
        <v>2022</v>
      </c>
      <c r="AQ17" t="s">
        <v>41</v>
      </c>
      <c r="AR17" s="19">
        <v>2000</v>
      </c>
      <c r="AS17" s="18">
        <f>AR17/SUMIF(Table4[Year],AP17,Table4[Units])</f>
        <v>0.90211998195760035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FC3D1-043E-49FA-ABD1-B68467F4256B}">
  <sheetPr codeName="Sheet8"/>
  <dimension ref="A3:D8"/>
  <sheetViews>
    <sheetView showGridLines="0" workbookViewId="0"/>
  </sheetViews>
  <sheetFormatPr defaultRowHeight="15" x14ac:dyDescent="0.25"/>
  <cols>
    <col min="1" max="1" width="16.5" bestFit="1" customWidth="1"/>
    <col min="2" max="2" width="14.625" bestFit="1" customWidth="1"/>
    <col min="3" max="3" width="8.375" bestFit="1" customWidth="1"/>
    <col min="4" max="4" width="8.625" bestFit="1" customWidth="1"/>
    <col min="5" max="5" width="5.75" bestFit="1" customWidth="1"/>
    <col min="6" max="6" width="9.875" bestFit="1" customWidth="1"/>
  </cols>
  <sheetData>
    <row r="3" spans="1:4" x14ac:dyDescent="0.25">
      <c r="A3" s="20" t="s">
        <v>45</v>
      </c>
      <c r="B3" s="20" t="s">
        <v>43</v>
      </c>
    </row>
    <row r="4" spans="1:4" x14ac:dyDescent="0.25">
      <c r="A4" s="20" t="s">
        <v>44</v>
      </c>
      <c r="B4" t="s">
        <v>39</v>
      </c>
      <c r="C4" t="s">
        <v>40</v>
      </c>
      <c r="D4" t="s">
        <v>41</v>
      </c>
    </row>
    <row r="5" spans="1:4" x14ac:dyDescent="0.25">
      <c r="A5" s="21">
        <v>2019</v>
      </c>
      <c r="B5" s="8">
        <v>0.41322314049586778</v>
      </c>
      <c r="C5" s="8">
        <v>0.57851239669421484</v>
      </c>
      <c r="D5" s="8">
        <v>8.2644628099173556E-3</v>
      </c>
    </row>
    <row r="6" spans="1:4" x14ac:dyDescent="0.25">
      <c r="A6" s="21">
        <v>2020</v>
      </c>
      <c r="B6" s="8">
        <v>0.59</v>
      </c>
      <c r="C6" s="8">
        <v>0.37</v>
      </c>
      <c r="D6" s="8">
        <v>0.04</v>
      </c>
    </row>
    <row r="7" spans="1:4" x14ac:dyDescent="0.25">
      <c r="A7" s="21">
        <v>2021</v>
      </c>
      <c r="B7" s="8">
        <v>0.2301829268292683</v>
      </c>
      <c r="C7" s="8">
        <v>0.3048780487804878</v>
      </c>
      <c r="D7" s="8">
        <v>0.46493902439024393</v>
      </c>
    </row>
    <row r="8" spans="1:4" x14ac:dyDescent="0.25">
      <c r="A8" s="21">
        <v>2022</v>
      </c>
      <c r="B8" s="8">
        <v>5.8637798827244021E-2</v>
      </c>
      <c r="C8" s="8">
        <v>3.9242219215155617E-2</v>
      </c>
      <c r="D8" s="8">
        <v>0.90211998195760035</v>
      </c>
    </row>
  </sheetData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55F47-C96C-4598-830A-BEABE19AE7B9}">
  <sheetPr codeName="Sheet9"/>
  <dimension ref="B2:BA10"/>
  <sheetViews>
    <sheetView showGridLines="0" workbookViewId="0"/>
  </sheetViews>
  <sheetFormatPr defaultRowHeight="15" x14ac:dyDescent="0.25"/>
  <cols>
    <col min="1" max="1" width="2.625" customWidth="1"/>
    <col min="7" max="7" width="11.375" customWidth="1"/>
    <col min="8" max="12" width="9" customWidth="1"/>
    <col min="13" max="13" width="5" customWidth="1"/>
    <col min="14" max="14" width="4.5" customWidth="1"/>
    <col min="15" max="27" width="8" customWidth="1"/>
    <col min="28" max="28" width="4.5" customWidth="1"/>
    <col min="29" max="29" width="5.375" customWidth="1"/>
    <col min="32" max="32" width="9" customWidth="1"/>
    <col min="51" max="51" width="12.625" bestFit="1" customWidth="1"/>
    <col min="52" max="52" width="11.5" bestFit="1" customWidth="1"/>
    <col min="53" max="53" width="10.5" bestFit="1" customWidth="1"/>
  </cols>
  <sheetData>
    <row r="2" spans="2:53" ht="24" x14ac:dyDescent="0.4">
      <c r="B2" s="24" t="s">
        <v>67</v>
      </c>
    </row>
    <row r="4" spans="2:53" x14ac:dyDescent="0.25">
      <c r="AY4" t="s">
        <v>29</v>
      </c>
      <c r="AZ4" t="s">
        <v>13</v>
      </c>
      <c r="BA4" t="s">
        <v>14</v>
      </c>
    </row>
    <row r="5" spans="2:53" x14ac:dyDescent="0.25">
      <c r="AY5" t="s">
        <v>30</v>
      </c>
      <c r="AZ5" s="17">
        <v>134242.34</v>
      </c>
      <c r="BA5" s="18">
        <f>Table313[[#This Row],[Revenue]]/Table313[[#Totals],[Revenue]]</f>
        <v>0.43480245352052838</v>
      </c>
    </row>
    <row r="6" spans="2:53" x14ac:dyDescent="0.25">
      <c r="AY6" t="s">
        <v>31</v>
      </c>
      <c r="AZ6" s="17">
        <v>67180.5</v>
      </c>
      <c r="BA6" s="18">
        <f>Table313[[#This Row],[Revenue]]/Table313[[#Totals],[Revenue]]</f>
        <v>0.21759339287989063</v>
      </c>
    </row>
    <row r="7" spans="2:53" x14ac:dyDescent="0.25">
      <c r="AY7" t="s">
        <v>34</v>
      </c>
      <c r="AZ7" s="17">
        <v>44370.879999999997</v>
      </c>
      <c r="BA7" s="18">
        <f>Table313[[#This Row],[Revenue]]/Table313[[#Totals],[Revenue]]</f>
        <v>0.14371447554374381</v>
      </c>
    </row>
    <row r="8" spans="2:53" x14ac:dyDescent="0.25">
      <c r="AY8" t="s">
        <v>33</v>
      </c>
      <c r="AZ8" s="17">
        <v>41095.01</v>
      </c>
      <c r="BA8" s="18">
        <f>Table313[[#This Row],[Revenue]]/Table313[[#Totals],[Revenue]]</f>
        <v>0.13310413968834758</v>
      </c>
    </row>
    <row r="9" spans="2:53" x14ac:dyDescent="0.25">
      <c r="AY9" t="s">
        <v>32</v>
      </c>
      <c r="AZ9" s="17">
        <v>21854.560000000001</v>
      </c>
      <c r="BA9" s="18">
        <f>Table313[[#This Row],[Revenue]]/Table313[[#Totals],[Revenue]]</f>
        <v>7.0785538367489714E-2</v>
      </c>
    </row>
    <row r="10" spans="2:53" x14ac:dyDescent="0.25">
      <c r="AY10" t="s">
        <v>27</v>
      </c>
      <c r="AZ10" s="17">
        <f>SUBTOTAL(109,Table313[Revenue])</f>
        <v>308743.28999999998</v>
      </c>
      <c r="BA10" s="18">
        <f>SUBTOTAL(109,Table313[% of Total])</f>
        <v>1.0000000000000002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C981-8DB2-4FA4-B719-D2BCDCF09AB3}">
  <sheetPr codeName="Sheet10"/>
  <dimension ref="B2:AK11"/>
  <sheetViews>
    <sheetView showGridLines="0" workbookViewId="0"/>
  </sheetViews>
  <sheetFormatPr defaultRowHeight="15" outlineLevelCol="1" x14ac:dyDescent="0.25"/>
  <cols>
    <col min="1" max="1" width="2.625" customWidth="1"/>
    <col min="3" max="3" width="12.25" bestFit="1" customWidth="1"/>
    <col min="4" max="4" width="10.5" bestFit="1" customWidth="1"/>
    <col min="8" max="13" width="9" customWidth="1" outlineLevel="1"/>
    <col min="14" max="34" width="9" customWidth="1"/>
    <col min="36" max="36" width="9.875" bestFit="1" customWidth="1"/>
    <col min="37" max="38" width="10.5" bestFit="1" customWidth="1"/>
  </cols>
  <sheetData>
    <row r="2" spans="2:37" ht="24" x14ac:dyDescent="0.4">
      <c r="B2" s="24" t="s">
        <v>66</v>
      </c>
    </row>
    <row r="6" spans="2:37" x14ac:dyDescent="0.25">
      <c r="AI6" t="s">
        <v>46</v>
      </c>
      <c r="AJ6" t="s">
        <v>13</v>
      </c>
      <c r="AK6" t="s">
        <v>14</v>
      </c>
    </row>
    <row r="7" spans="2:37" x14ac:dyDescent="0.25">
      <c r="AI7" t="s">
        <v>47</v>
      </c>
      <c r="AJ7" s="22">
        <v>91251.979999999981</v>
      </c>
      <c r="AK7" s="23">
        <f>Table5[[#This Row],[Revenue]]/Table5[[#Totals],[Revenue]]</f>
        <v>0.20975723029552301</v>
      </c>
    </row>
    <row r="8" spans="2:37" x14ac:dyDescent="0.25">
      <c r="AI8" t="s">
        <v>48</v>
      </c>
      <c r="AJ8" s="22">
        <v>93848.329999999987</v>
      </c>
      <c r="AK8" s="23">
        <f>Table5[[#This Row],[Revenue]]/Table5[[#Totals],[Revenue]]</f>
        <v>0.21572535487624753</v>
      </c>
    </row>
    <row r="9" spans="2:37" x14ac:dyDescent="0.25">
      <c r="AI9" t="s">
        <v>49</v>
      </c>
      <c r="AJ9" s="22">
        <v>108275.51</v>
      </c>
      <c r="AK9" s="23">
        <f>Table5[[#This Row],[Revenue]]/Table5[[#Totals],[Revenue]]</f>
        <v>0.24888852917421855</v>
      </c>
    </row>
    <row r="10" spans="2:37" x14ac:dyDescent="0.25">
      <c r="AI10" t="s">
        <v>50</v>
      </c>
      <c r="AJ10" s="22">
        <v>141660.33999999997</v>
      </c>
      <c r="AK10" s="23">
        <f>Table5[[#This Row],[Revenue]]/Table5[[#Totals],[Revenue]]</f>
        <v>0.32562888565401094</v>
      </c>
    </row>
    <row r="11" spans="2:37" x14ac:dyDescent="0.25">
      <c r="AI11" t="s">
        <v>27</v>
      </c>
      <c r="AJ11" s="16">
        <f>SUBTOTAL(109,Table5[Revenue])</f>
        <v>435036.15999999992</v>
      </c>
      <c r="AK11" s="18">
        <f>SUBTOTAL(109,Table5[% of Total])</f>
        <v>1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F9995-172D-42D9-95F3-FFCFF69F43A9}">
  <sheetPr codeName="Sheet12"/>
  <dimension ref="B2:AM19"/>
  <sheetViews>
    <sheetView showGridLines="0" workbookViewId="0"/>
  </sheetViews>
  <sheetFormatPr defaultRowHeight="15" outlineLevelCol="1" x14ac:dyDescent="0.25"/>
  <cols>
    <col min="1" max="1" width="2.625" customWidth="1"/>
    <col min="2" max="2" width="7.875" customWidth="1"/>
    <col min="3" max="3" width="11.125" customWidth="1"/>
    <col min="4" max="4" width="10.5" customWidth="1"/>
    <col min="5" max="9" width="9" customWidth="1"/>
    <col min="10" max="10" width="11.25" customWidth="1" outlineLevel="1"/>
    <col min="11" max="11" width="10.5" customWidth="1" outlineLevel="1"/>
    <col min="12" max="16" width="9" customWidth="1" outlineLevel="1"/>
    <col min="37" max="37" width="7.875" bestFit="1" customWidth="1"/>
    <col min="38" max="38" width="11.125" bestFit="1" customWidth="1"/>
    <col min="39" max="39" width="10.5" bestFit="1" customWidth="1"/>
  </cols>
  <sheetData>
    <row r="2" spans="2:39" ht="24" x14ac:dyDescent="0.4">
      <c r="B2" s="24" t="s">
        <v>51</v>
      </c>
    </row>
    <row r="6" spans="2:39" x14ac:dyDescent="0.25">
      <c r="AK6" s="5" t="s">
        <v>12</v>
      </c>
      <c r="AL6" s="5" t="s">
        <v>13</v>
      </c>
      <c r="AM6" s="5" t="s">
        <v>14</v>
      </c>
    </row>
    <row r="7" spans="2:39" x14ac:dyDescent="0.25">
      <c r="AK7" t="s">
        <v>15</v>
      </c>
      <c r="AL7" s="7">
        <v>32907.839999999997</v>
      </c>
      <c r="AM7" s="8">
        <f>Table28[[#This Row],[Revenue]]/Table28[[#Totals],[Revenue]]</f>
        <v>1.7415057456394867E-2</v>
      </c>
    </row>
    <row r="8" spans="2:39" x14ac:dyDescent="0.25">
      <c r="AK8" t="s">
        <v>16</v>
      </c>
      <c r="AL8" s="7">
        <v>19955.5</v>
      </c>
      <c r="AM8" s="8">
        <f>Table28[[#This Row],[Revenue]]/Table28[[#Totals],[Revenue]]</f>
        <v>1.0560589180909102E-2</v>
      </c>
    </row>
    <row r="9" spans="2:39" x14ac:dyDescent="0.25">
      <c r="AK9" t="s">
        <v>17</v>
      </c>
      <c r="AL9" s="7">
        <v>30852.6</v>
      </c>
      <c r="AM9" s="8">
        <f>Table28[[#This Row],[Revenue]]/Table28[[#Totals],[Revenue]]</f>
        <v>1.6327410175786934E-2</v>
      </c>
    </row>
    <row r="10" spans="2:39" x14ac:dyDescent="0.25">
      <c r="AK10" t="s">
        <v>18</v>
      </c>
      <c r="AL10" s="7">
        <v>20771.789999999997</v>
      </c>
      <c r="AM10" s="8">
        <f>Table28[[#This Row],[Revenue]]/Table28[[#Totals],[Revenue]]</f>
        <v>1.0992575517632526E-2</v>
      </c>
    </row>
    <row r="11" spans="2:39" x14ac:dyDescent="0.25">
      <c r="AK11" t="s">
        <v>19</v>
      </c>
      <c r="AL11" s="7">
        <v>34307.049999999996</v>
      </c>
      <c r="AM11" s="8">
        <f>Table28[[#This Row],[Revenue]]/Table28[[#Totals],[Revenue]]</f>
        <v>1.815552910520446E-2</v>
      </c>
    </row>
    <row r="12" spans="2:39" x14ac:dyDescent="0.25">
      <c r="AK12" t="s">
        <v>20</v>
      </c>
      <c r="AL12" s="7">
        <v>55601.61</v>
      </c>
      <c r="AM12" s="8">
        <f>Table28[[#This Row],[Revenue]]/Table28[[#Totals],[Revenue]]</f>
        <v>2.9424758137211668E-2</v>
      </c>
    </row>
    <row r="13" spans="2:39" x14ac:dyDescent="0.25">
      <c r="AK13" t="s">
        <v>21</v>
      </c>
      <c r="AL13" s="7">
        <v>27318.539999999997</v>
      </c>
      <c r="AM13" s="8">
        <f>Table28[[#This Row],[Revenue]]/Table28[[#Totals],[Revenue]]</f>
        <v>1.4457161081518006E-2</v>
      </c>
    </row>
    <row r="14" spans="2:39" x14ac:dyDescent="0.25">
      <c r="AK14" t="s">
        <v>22</v>
      </c>
      <c r="AL14" s="15">
        <v>29921.459999999995</v>
      </c>
      <c r="AM14" s="8">
        <f>Table28[[#This Row],[Revenue]]/Table28[[#Totals],[Revenue]]</f>
        <v>1.5834644421488034E-2</v>
      </c>
    </row>
    <row r="15" spans="2:39" x14ac:dyDescent="0.25">
      <c r="AK15" t="s">
        <v>23</v>
      </c>
      <c r="AL15" s="7">
        <v>31949.97</v>
      </c>
      <c r="AM15" s="8">
        <f>Table28[[#This Row],[Revenue]]/Table28[[#Totals],[Revenue]]</f>
        <v>1.6908146000469568E-2</v>
      </c>
    </row>
    <row r="16" spans="2:39" x14ac:dyDescent="0.25">
      <c r="AK16" t="s">
        <v>24</v>
      </c>
      <c r="AL16" s="7">
        <v>53033.59</v>
      </c>
      <c r="AM16" s="8">
        <f>Table28[[#This Row],[Revenue]]/Table28[[#Totals],[Revenue]]</f>
        <v>2.806574411960458E-2</v>
      </c>
    </row>
    <row r="17" spans="2:39" x14ac:dyDescent="0.25">
      <c r="AK17" t="s">
        <v>25</v>
      </c>
      <c r="AL17" s="7">
        <v>53000</v>
      </c>
      <c r="AM17" s="8">
        <f>Table28[[#This Row],[Revenue]]/Table28[[#Totals],[Revenue]]</f>
        <v>2.8047968058338927E-2</v>
      </c>
    </row>
    <row r="18" spans="2:39" x14ac:dyDescent="0.25">
      <c r="B18" s="12"/>
      <c r="C18" s="13"/>
      <c r="D18" s="14"/>
      <c r="AK18" t="s">
        <v>26</v>
      </c>
      <c r="AL18" s="7">
        <v>1500000</v>
      </c>
      <c r="AM18" s="8">
        <f>Table28[[#This Row],[Revenue]]/Table28[[#Totals],[Revenue]]</f>
        <v>0.79381041674544139</v>
      </c>
    </row>
    <row r="19" spans="2:39" x14ac:dyDescent="0.25">
      <c r="AK19" t="s">
        <v>27</v>
      </c>
      <c r="AL19" s="16">
        <f>SUBTOTAL(109,Table28[Revenue])</f>
        <v>1889619.95</v>
      </c>
      <c r="AM19" s="8">
        <f>SUBTOTAL(109,Table28[% of Total])</f>
        <v>1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72ED3-CBB9-4C78-82E8-FC2974DA68D5}">
  <sheetPr codeName="Sheet15"/>
  <dimension ref="B2:AB2"/>
  <sheetViews>
    <sheetView showGridLines="0" workbookViewId="0"/>
  </sheetViews>
  <sheetFormatPr defaultRowHeight="15" outlineLevelCol="1" x14ac:dyDescent="0.25"/>
  <cols>
    <col min="1" max="1" width="2.625" customWidth="1"/>
    <col min="10" max="10" width="4.5" customWidth="1"/>
    <col min="11" max="17" width="8" customWidth="1" outlineLevel="1"/>
    <col min="18" max="18" width="4" customWidth="1" outlineLevel="1"/>
    <col min="19" max="19" width="4.625" customWidth="1"/>
    <col min="20" max="28" width="8" customWidth="1" outlineLevel="1"/>
  </cols>
  <sheetData>
    <row r="2" spans="2:2" ht="24" x14ac:dyDescent="0.4">
      <c r="B2" s="24" t="s">
        <v>52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A9DED-7531-42B7-BC76-3836A8F570CF}">
  <sheetPr codeName="Sheet14"/>
  <dimension ref="B2:AM24"/>
  <sheetViews>
    <sheetView showGridLines="0" workbookViewId="0"/>
  </sheetViews>
  <sheetFormatPr defaultRowHeight="15" outlineLevelCol="1" x14ac:dyDescent="0.25"/>
  <cols>
    <col min="1" max="1" width="2.625" customWidth="1"/>
    <col min="11" max="18" width="8" customWidth="1" outlineLevel="1"/>
    <col min="37" max="37" width="5.875" bestFit="1" customWidth="1"/>
    <col min="38" max="38" width="9.625" bestFit="1" customWidth="1"/>
    <col min="39" max="39" width="8.5" bestFit="1" customWidth="1"/>
  </cols>
  <sheetData>
    <row r="2" spans="2:39" ht="24" x14ac:dyDescent="0.4">
      <c r="B2" s="24" t="s">
        <v>53</v>
      </c>
    </row>
    <row r="5" spans="2:39" x14ac:dyDescent="0.25">
      <c r="AK5" s="5" t="s">
        <v>12</v>
      </c>
      <c r="AL5" s="6" t="s">
        <v>13</v>
      </c>
      <c r="AM5" s="5" t="s">
        <v>14</v>
      </c>
    </row>
    <row r="6" spans="2:39" x14ac:dyDescent="0.25">
      <c r="AK6" t="s">
        <v>15</v>
      </c>
      <c r="AL6" s="7">
        <v>32907.839999999997</v>
      </c>
      <c r="AM6" s="8">
        <f t="shared" ref="AM6:AM17" si="0">AL6/$AL$18</f>
        <v>7.5643918887110445E-2</v>
      </c>
    </row>
    <row r="7" spans="2:39" x14ac:dyDescent="0.25">
      <c r="AK7" t="s">
        <v>16</v>
      </c>
      <c r="AL7" s="7">
        <v>19955.5</v>
      </c>
      <c r="AM7" s="8">
        <f t="shared" si="0"/>
        <v>4.5870899559245844E-2</v>
      </c>
    </row>
    <row r="8" spans="2:39" x14ac:dyDescent="0.25">
      <c r="AK8" t="s">
        <v>17</v>
      </c>
      <c r="AL8" s="7">
        <v>30852.6</v>
      </c>
      <c r="AM8" s="8">
        <f t="shared" si="0"/>
        <v>7.0919621945909062E-2</v>
      </c>
    </row>
    <row r="9" spans="2:39" x14ac:dyDescent="0.25">
      <c r="AK9" t="s">
        <v>18</v>
      </c>
      <c r="AL9" s="7">
        <v>20771.789999999997</v>
      </c>
      <c r="AM9" s="8">
        <f t="shared" si="0"/>
        <v>4.7747272318696451E-2</v>
      </c>
    </row>
    <row r="10" spans="2:39" x14ac:dyDescent="0.25">
      <c r="AK10" t="s">
        <v>19</v>
      </c>
      <c r="AL10" s="7">
        <v>34307.049999999996</v>
      </c>
      <c r="AM10" s="8">
        <f t="shared" si="0"/>
        <v>7.8860226239584316E-2</v>
      </c>
    </row>
    <row r="11" spans="2:39" x14ac:dyDescent="0.25">
      <c r="AK11" t="s">
        <v>20</v>
      </c>
      <c r="AL11" s="7">
        <v>55601.61</v>
      </c>
      <c r="AM11" s="8">
        <f t="shared" si="0"/>
        <v>0.12780916878265938</v>
      </c>
    </row>
    <row r="12" spans="2:39" x14ac:dyDescent="0.25">
      <c r="AK12" t="s">
        <v>21</v>
      </c>
      <c r="AL12" s="7">
        <v>27318.539999999997</v>
      </c>
      <c r="AM12" s="8">
        <f t="shared" si="0"/>
        <v>6.2796021369809815E-2</v>
      </c>
    </row>
    <row r="13" spans="2:39" x14ac:dyDescent="0.25">
      <c r="AK13" t="s">
        <v>22</v>
      </c>
      <c r="AL13" s="7">
        <v>29921.459999999995</v>
      </c>
      <c r="AM13" s="8">
        <f t="shared" si="0"/>
        <v>6.8779248143418709E-2</v>
      </c>
    </row>
    <row r="14" spans="2:39" x14ac:dyDescent="0.25">
      <c r="AK14" t="s">
        <v>23</v>
      </c>
      <c r="AL14" s="7">
        <v>31949.97</v>
      </c>
      <c r="AM14" s="8">
        <f t="shared" si="0"/>
        <v>7.3442101916309691E-2</v>
      </c>
    </row>
    <row r="15" spans="2:39" x14ac:dyDescent="0.25">
      <c r="AK15" t="s">
        <v>24</v>
      </c>
      <c r="AL15" s="7">
        <v>53033.59</v>
      </c>
      <c r="AM15" s="8">
        <f t="shared" si="0"/>
        <v>0.12190616522543783</v>
      </c>
    </row>
    <row r="16" spans="2:39" x14ac:dyDescent="0.25">
      <c r="AK16" t="s">
        <v>25</v>
      </c>
      <c r="AL16" s="7">
        <v>31773.429999999997</v>
      </c>
      <c r="AM16" s="8">
        <f t="shared" si="0"/>
        <v>7.3036296569002457E-2</v>
      </c>
    </row>
    <row r="17" spans="37:39" x14ac:dyDescent="0.25">
      <c r="AK17" t="s">
        <v>26</v>
      </c>
      <c r="AL17" s="7">
        <v>66642.78</v>
      </c>
      <c r="AM17" s="8">
        <f t="shared" si="0"/>
        <v>0.15318905904281616</v>
      </c>
    </row>
    <row r="18" spans="37:39" x14ac:dyDescent="0.25">
      <c r="AK18" s="9" t="s">
        <v>27</v>
      </c>
      <c r="AL18" s="10">
        <f>SUM(AL6:AL17)</f>
        <v>435036.15999999992</v>
      </c>
      <c r="AM18" s="11">
        <f>SUM(AM6:AM17)</f>
        <v>1.0000000000000002</v>
      </c>
    </row>
    <row r="22" spans="37:39" x14ac:dyDescent="0.25">
      <c r="AK22" s="2" t="s">
        <v>0</v>
      </c>
      <c r="AL22" s="2" t="s">
        <v>1</v>
      </c>
      <c r="AM22" s="2" t="s">
        <v>2</v>
      </c>
    </row>
    <row r="23" spans="37:39" x14ac:dyDescent="0.25">
      <c r="AK23" s="3">
        <v>3</v>
      </c>
      <c r="AL23" s="3" t="s">
        <v>5</v>
      </c>
      <c r="AM23" s="4">
        <v>0.65</v>
      </c>
    </row>
    <row r="24" spans="37:39" x14ac:dyDescent="0.25">
      <c r="AK24" s="3">
        <v>4</v>
      </c>
      <c r="AL24" s="3" t="s">
        <v>9</v>
      </c>
      <c r="AM24" s="4">
        <v>0.35</v>
      </c>
    </row>
  </sheetData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9FFB1-2547-486D-9617-CC623FA83FE7}">
  <sheetPr codeName="Sheet16"/>
  <dimension ref="B1:D9"/>
  <sheetViews>
    <sheetView showGridLines="0" zoomScaleNormal="100" workbookViewId="0"/>
  </sheetViews>
  <sheetFormatPr defaultRowHeight="15" x14ac:dyDescent="0.25"/>
  <cols>
    <col min="1" max="1" width="2.625" customWidth="1"/>
    <col min="3" max="3" width="10.5" bestFit="1" customWidth="1"/>
    <col min="4" max="4" width="8.375" bestFit="1" customWidth="1"/>
    <col min="11" max="11" width="8.375" bestFit="1" customWidth="1"/>
    <col min="12" max="12" width="10.375" customWidth="1"/>
    <col min="29" max="29" width="10.5" bestFit="1" customWidth="1"/>
    <col min="30" max="30" width="8.375" bestFit="1" customWidth="1"/>
  </cols>
  <sheetData>
    <row r="1" spans="2:4" s="27" customFormat="1" x14ac:dyDescent="0.25">
      <c r="B1" s="26"/>
    </row>
    <row r="5" spans="2:4" x14ac:dyDescent="0.25">
      <c r="B5" s="12" t="s">
        <v>37</v>
      </c>
      <c r="C5" t="s">
        <v>14</v>
      </c>
      <c r="D5" t="s">
        <v>55</v>
      </c>
    </row>
    <row r="6" spans="2:4" x14ac:dyDescent="0.25">
      <c r="B6" t="s">
        <v>56</v>
      </c>
      <c r="C6" s="8">
        <f>D6/$D$9</f>
        <v>0.2741774675972084</v>
      </c>
      <c r="D6" s="25">
        <v>55000</v>
      </c>
    </row>
    <row r="7" spans="2:4" x14ac:dyDescent="0.25">
      <c r="B7" t="s">
        <v>57</v>
      </c>
      <c r="C7" s="8">
        <f>D7/$D$9</f>
        <v>0.22731804586241275</v>
      </c>
      <c r="D7" s="25">
        <v>45600</v>
      </c>
    </row>
    <row r="8" spans="2:4" x14ac:dyDescent="0.25">
      <c r="B8" t="s">
        <v>58</v>
      </c>
      <c r="C8" s="8">
        <f>D8/$D$9</f>
        <v>0.49850448654037888</v>
      </c>
      <c r="D8" s="25">
        <v>100000</v>
      </c>
    </row>
    <row r="9" spans="2:4" x14ac:dyDescent="0.25">
      <c r="B9" t="s">
        <v>27</v>
      </c>
      <c r="C9" s="8">
        <f>SUBTOTAL(109,Table81073[% of Total])</f>
        <v>1</v>
      </c>
      <c r="D9" s="25">
        <f>SUBTOTAL(109,Table81073[Sales])</f>
        <v>200600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640DD-4098-4C0E-94C3-91D8ACF52D8C}">
  <sheetPr codeName="Sheet17"/>
  <dimension ref="B1:AD8"/>
  <sheetViews>
    <sheetView showGridLines="0" zoomScaleNormal="100" workbookViewId="0"/>
  </sheetViews>
  <sheetFormatPr defaultRowHeight="15" x14ac:dyDescent="0.25"/>
  <cols>
    <col min="1" max="1" width="2.625" customWidth="1"/>
    <col min="11" max="11" width="8.375" bestFit="1" customWidth="1"/>
    <col min="12" max="12" width="10.375" customWidth="1"/>
    <col min="29" max="29" width="10.5" bestFit="1" customWidth="1"/>
    <col min="30" max="30" width="8.375" bestFit="1" customWidth="1"/>
  </cols>
  <sheetData>
    <row r="1" spans="2:30" s="27" customFormat="1" x14ac:dyDescent="0.25">
      <c r="B1" s="26"/>
    </row>
    <row r="4" spans="2:30" x14ac:dyDescent="0.25">
      <c r="AB4" s="12" t="s">
        <v>37</v>
      </c>
      <c r="AC4" t="s">
        <v>14</v>
      </c>
      <c r="AD4" t="s">
        <v>55</v>
      </c>
    </row>
    <row r="5" spans="2:30" x14ac:dyDescent="0.25">
      <c r="AB5" t="s">
        <v>56</v>
      </c>
      <c r="AC5" s="8">
        <f>AD5/$AD$8</f>
        <v>0.2741774675972084</v>
      </c>
      <c r="AD5" s="25">
        <v>55000</v>
      </c>
    </row>
    <row r="6" spans="2:30" x14ac:dyDescent="0.25">
      <c r="AB6" t="s">
        <v>57</v>
      </c>
      <c r="AC6" s="8">
        <f>AD6/$AD$8</f>
        <v>0.22731804586241275</v>
      </c>
      <c r="AD6" s="25">
        <v>45600</v>
      </c>
    </row>
    <row r="7" spans="2:30" x14ac:dyDescent="0.25">
      <c r="AB7" t="s">
        <v>58</v>
      </c>
      <c r="AC7" s="8">
        <f>AD7/$AD$8</f>
        <v>0.49850448654037888</v>
      </c>
      <c r="AD7" s="25">
        <v>100000</v>
      </c>
    </row>
    <row r="8" spans="2:30" x14ac:dyDescent="0.25">
      <c r="AB8" t="s">
        <v>27</v>
      </c>
      <c r="AC8" s="8">
        <f>SUBTOTAL(109,Table8107[% of Total])</f>
        <v>1</v>
      </c>
      <c r="AD8" s="25">
        <f>SUBTOTAL(109,Table8107[Sales])</f>
        <v>200600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Table of Contents</vt:lpstr>
      <vt:lpstr>What is a Pie Chart</vt:lpstr>
      <vt:lpstr>1. Dating Survey</vt:lpstr>
      <vt:lpstr>1. Even Split</vt:lpstr>
      <vt:lpstr>1. Clear Winner</vt:lpstr>
      <vt:lpstr>2. Too Many Slices</vt:lpstr>
      <vt:lpstr>2. Many Slices &amp; Clear Winner</vt:lpstr>
      <vt:lpstr>3. When Rank Matters</vt:lpstr>
      <vt:lpstr>4. Panel Charts</vt:lpstr>
      <vt:lpstr>4. Pivot</vt:lpstr>
      <vt:lpstr>Pie vs Bar or Line</vt:lpstr>
      <vt:lpstr>5. Avoid the Legend</vt:lpstr>
      <vt:lpstr>6. Too Many Colors &amp; Labels</vt:lpstr>
      <vt:lpstr>7. 3D Confusion</vt:lpstr>
      <vt:lpstr>7. 3D Pie Charts</vt:lpstr>
      <vt:lpstr>Pie Chart Styles</vt:lpstr>
      <vt:lpstr>Quiz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2023-09-13T18:39:23Z</dcterms:created>
  <dcterms:modified xsi:type="dcterms:W3CDTF">2023-10-06T00:10:45Z</dcterms:modified>
</cp:coreProperties>
</file>