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trlProps/ctrlProp2.xml" ContentType="application/vnd.ms-excel.controlproperties+xml"/>
  <Override PartName="/xl/drawings/drawing4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5.xml" ContentType="application/vnd.openxmlformats-officedocument.drawing+xml"/>
  <Override PartName="/xl/ctrlProps/ctrlProp14.xml" ContentType="application/vnd.ms-excel.controlproperti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2023\108. New Checkboxes in Excel\Blog Post Assets\"/>
    </mc:Choice>
  </mc:AlternateContent>
  <xr:revisionPtr revIDLastSave="0" documentId="13_ncr:1_{5BBA36CD-839B-4AE9-9BBE-B18A65FB153A}" xr6:coauthVersionLast="47" xr6:coauthVersionMax="47" xr10:uidLastSave="{00000000-0000-0000-0000-000000000000}"/>
  <bookViews>
    <workbookView xWindow="-120" yWindow="-120" windowWidth="29040" windowHeight="16440" firstSheet="5" activeTab="8" xr2:uid="{995F1CC3-0435-40BD-8FC8-CB83E5469386}"/>
  </bookViews>
  <sheets>
    <sheet name="Simple Checklist" sheetId="4" r:id="rId1"/>
    <sheet name="IF Formula" sheetId="14" r:id="rId2"/>
    <sheet name="Conditional Formatting" sheetId="5" r:id="rId3"/>
    <sheet name="CF Other Cells" sheetId="1" r:id="rId4"/>
    <sheet name="Inventory" sheetId="7" r:id="rId5"/>
    <sheet name="HR Onboarding" sheetId="8" r:id="rId6"/>
    <sheet name="Advanced CF" sheetId="16" r:id="rId7"/>
    <sheet name="Calendar Chart" sheetId="15" r:id="rId8"/>
    <sheet name="Interactive Calendar" sheetId="18" r:id="rId9"/>
    <sheet name="Attendance" sheetId="6" r:id="rId10"/>
    <sheet name="Absence" sheetId="11" r:id="rId11"/>
    <sheet name="Count Checkboxes" sheetId="17" r:id="rId12"/>
    <sheet name="Form Controls" sheetId="12" r:id="rId13"/>
    <sheet name="Toggle on Chart" sheetId="13" r:id="rId14"/>
    <sheet name="Checkbox Uses" sheetId="9" r:id="rId15"/>
  </sheets>
  <definedNames>
    <definedName name="rngTest">TRUE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" i="18" l="1"/>
  <c r="Q11" i="18" s="1"/>
  <c r="G3" i="18"/>
  <c r="I3" i="18" s="1"/>
  <c r="K3" i="18" s="1"/>
  <c r="M3" i="18" s="1"/>
  <c r="O3" i="18" s="1"/>
  <c r="Q3" i="18" s="1"/>
  <c r="F4" i="14"/>
  <c r="G25" i="17" a="1"/>
  <c r="G25" i="17" s="1"/>
  <c r="F25" i="17" a="1"/>
  <c r="F25" i="17" s="1"/>
  <c r="E25" i="17" a="1"/>
  <c r="E25" i="17" s="1"/>
  <c r="D25" i="17" a="1"/>
  <c r="D25" i="17" s="1"/>
  <c r="C25" i="17" a="1"/>
  <c r="C25" i="17" s="1"/>
  <c r="G25" i="11"/>
  <c r="G25" i="11" a="1"/>
  <c r="F25" i="11" a="1"/>
  <c r="F25" i="11" s="1"/>
  <c r="E25" i="11" a="1"/>
  <c r="E25" i="11" s="1"/>
  <c r="D25" i="11" a="1"/>
  <c r="D25" i="11" s="1"/>
  <c r="C25" i="11" a="1"/>
  <c r="C25" i="11" s="1"/>
  <c r="F5" i="14"/>
  <c r="F6" i="14"/>
  <c r="F7" i="14"/>
  <c r="F8" i="14"/>
  <c r="F9" i="14"/>
  <c r="F10" i="14"/>
  <c r="F11" i="14"/>
  <c r="F12" i="14"/>
  <c r="F13" i="14"/>
  <c r="F14" i="14"/>
  <c r="F15" i="14"/>
  <c r="G25" i="6" a="1"/>
  <c r="G25" i="6" s="1"/>
  <c r="F25" i="6" a="1"/>
  <c r="F25" i="6" s="1"/>
  <c r="E25" i="6" a="1"/>
  <c r="E25" i="6" s="1"/>
  <c r="D25" i="6" a="1"/>
  <c r="D25" i="6" s="1"/>
  <c r="C25" i="6" a="1"/>
  <c r="C25" i="6" s="1"/>
  <c r="B22" i="5"/>
  <c r="F23" i="5"/>
  <c r="E23" i="5"/>
  <c r="AN18" i="15"/>
  <c r="AN25" i="15" s="1"/>
  <c r="AN32" i="15" s="1"/>
  <c r="AN39" i="15" s="1"/>
  <c r="AN46" i="15" s="1"/>
  <c r="AK18" i="15"/>
  <c r="AK25" i="15" s="1"/>
  <c r="AK32" i="15" s="1"/>
  <c r="AK39" i="15" s="1"/>
  <c r="AK46" i="15" s="1"/>
  <c r="AG18" i="15"/>
  <c r="AG25" i="15" s="1"/>
  <c r="AG32" i="15" s="1"/>
  <c r="AG39" i="15" s="1"/>
  <c r="AG46" i="15" s="1"/>
  <c r="AF18" i="15"/>
  <c r="AF25" i="15" s="1"/>
  <c r="AF32" i="15" s="1"/>
  <c r="AF39" i="15" s="1"/>
  <c r="AN17" i="15"/>
  <c r="AN24" i="15" s="1"/>
  <c r="AN31" i="15" s="1"/>
  <c r="AN38" i="15" s="1"/>
  <c r="AN45" i="15" s="1"/>
  <c r="AK17" i="15"/>
  <c r="AK24" i="15" s="1"/>
  <c r="AK31" i="15" s="1"/>
  <c r="AK38" i="15" s="1"/>
  <c r="AK45" i="15" s="1"/>
  <c r="AG17" i="15"/>
  <c r="AG24" i="15" s="1"/>
  <c r="AG31" i="15" s="1"/>
  <c r="AG38" i="15" s="1"/>
  <c r="AG45" i="15" s="1"/>
  <c r="AF17" i="15"/>
  <c r="AF24" i="15" s="1"/>
  <c r="AF31" i="15" s="1"/>
  <c r="AF38" i="15" s="1"/>
  <c r="AF45" i="15" s="1"/>
  <c r="AN16" i="15"/>
  <c r="AN23" i="15" s="1"/>
  <c r="AN30" i="15" s="1"/>
  <c r="AN37" i="15" s="1"/>
  <c r="AN44" i="15" s="1"/>
  <c r="AK16" i="15"/>
  <c r="AK23" i="15" s="1"/>
  <c r="AK30" i="15" s="1"/>
  <c r="AK37" i="15" s="1"/>
  <c r="AK44" i="15" s="1"/>
  <c r="AG16" i="15"/>
  <c r="AG23" i="15" s="1"/>
  <c r="AG30" i="15" s="1"/>
  <c r="AG37" i="15" s="1"/>
  <c r="AG44" i="15" s="1"/>
  <c r="AF16" i="15"/>
  <c r="AF23" i="15" s="1"/>
  <c r="AN15" i="15"/>
  <c r="AN22" i="15" s="1"/>
  <c r="AN29" i="15" s="1"/>
  <c r="AN36" i="15" s="1"/>
  <c r="AN43" i="15" s="1"/>
  <c r="AK15" i="15"/>
  <c r="AK22" i="15" s="1"/>
  <c r="AK29" i="15" s="1"/>
  <c r="AK36" i="15" s="1"/>
  <c r="AK43" i="15" s="1"/>
  <c r="AG15" i="15"/>
  <c r="AG22" i="15" s="1"/>
  <c r="AG29" i="15" s="1"/>
  <c r="AG36" i="15" s="1"/>
  <c r="AG43" i="15" s="1"/>
  <c r="AF15" i="15"/>
  <c r="AF22" i="15" s="1"/>
  <c r="AF29" i="15" s="1"/>
  <c r="AN14" i="15"/>
  <c r="AN21" i="15" s="1"/>
  <c r="AN28" i="15" s="1"/>
  <c r="AN35" i="15" s="1"/>
  <c r="AN42" i="15" s="1"/>
  <c r="AK14" i="15"/>
  <c r="AK21" i="15" s="1"/>
  <c r="AK28" i="15" s="1"/>
  <c r="AK35" i="15" s="1"/>
  <c r="AK42" i="15" s="1"/>
  <c r="AG14" i="15"/>
  <c r="AG21" i="15" s="1"/>
  <c r="AG28" i="15" s="1"/>
  <c r="AG35" i="15" s="1"/>
  <c r="AG42" i="15" s="1"/>
  <c r="AF14" i="15"/>
  <c r="AF21" i="15" s="1"/>
  <c r="AF28" i="15" s="1"/>
  <c r="AN13" i="15"/>
  <c r="AN20" i="15" s="1"/>
  <c r="AN27" i="15" s="1"/>
  <c r="AN34" i="15" s="1"/>
  <c r="AN41" i="15" s="1"/>
  <c r="AK13" i="15"/>
  <c r="AK20" i="15" s="1"/>
  <c r="AK27" i="15" s="1"/>
  <c r="AK34" i="15" s="1"/>
  <c r="AK41" i="15" s="1"/>
  <c r="AG13" i="15"/>
  <c r="AG20" i="15" s="1"/>
  <c r="AG27" i="15" s="1"/>
  <c r="AG34" i="15" s="1"/>
  <c r="AG41" i="15" s="1"/>
  <c r="AF13" i="15"/>
  <c r="AN12" i="15"/>
  <c r="AN19" i="15" s="1"/>
  <c r="AN26" i="15" s="1"/>
  <c r="AN33" i="15" s="1"/>
  <c r="AN40" i="15" s="1"/>
  <c r="AK12" i="15"/>
  <c r="AK19" i="15" s="1"/>
  <c r="AK26" i="15" s="1"/>
  <c r="AK33" i="15" s="1"/>
  <c r="AK40" i="15" s="1"/>
  <c r="AG12" i="15"/>
  <c r="AG19" i="15" s="1"/>
  <c r="AG26" i="15" s="1"/>
  <c r="AG33" i="15" s="1"/>
  <c r="AG40" i="15" s="1"/>
  <c r="AF12" i="15"/>
  <c r="AF19" i="15" s="1"/>
  <c r="AF26" i="15" s="1"/>
  <c r="AF33" i="15" s="1"/>
  <c r="AF40" i="15" s="1"/>
  <c r="AT8" i="15"/>
  <c r="AT4" i="15"/>
  <c r="K7" i="18" l="1"/>
  <c r="E6" i="18"/>
  <c r="E8" i="18"/>
  <c r="E10" i="18"/>
  <c r="M11" i="18"/>
  <c r="G6" i="18"/>
  <c r="G8" i="18"/>
  <c r="G10" i="18"/>
  <c r="M7" i="18"/>
  <c r="I6" i="18"/>
  <c r="I10" i="18"/>
  <c r="K6" i="18"/>
  <c r="K8" i="18"/>
  <c r="K10" i="18"/>
  <c r="I8" i="18"/>
  <c r="M6" i="18"/>
  <c r="M8" i="18"/>
  <c r="M10" i="18"/>
  <c r="K11" i="18"/>
  <c r="O8" i="18"/>
  <c r="Q6" i="18"/>
  <c r="Q8" i="18"/>
  <c r="Q10" i="18"/>
  <c r="K9" i="18"/>
  <c r="O10" i="18"/>
  <c r="M9" i="18"/>
  <c r="O6" i="18"/>
  <c r="E7" i="18"/>
  <c r="E9" i="18"/>
  <c r="E11" i="18"/>
  <c r="G7" i="18"/>
  <c r="G9" i="18"/>
  <c r="G11" i="18"/>
  <c r="I7" i="18"/>
  <c r="I9" i="18"/>
  <c r="I11" i="18"/>
  <c r="V3" i="18"/>
  <c r="O7" i="18"/>
  <c r="O9" i="18"/>
  <c r="O11" i="18"/>
  <c r="M4" i="18"/>
  <c r="Q7" i="18"/>
  <c r="Q9" i="18"/>
  <c r="AH30" i="15"/>
  <c r="AM30" i="15" s="1"/>
  <c r="AH31" i="15"/>
  <c r="AM31" i="15" s="1"/>
  <c r="AT5" i="15"/>
  <c r="AH10" i="15"/>
  <c r="AM10" i="15" s="1"/>
  <c r="AH14" i="15"/>
  <c r="AM14" i="15" s="1"/>
  <c r="AH17" i="15"/>
  <c r="AH22" i="15"/>
  <c r="AM22" i="15" s="1"/>
  <c r="AH32" i="15"/>
  <c r="AM32" i="15" s="1"/>
  <c r="AH11" i="15"/>
  <c r="AH33" i="15"/>
  <c r="AH23" i="15"/>
  <c r="AH34" i="15"/>
  <c r="AH12" i="15"/>
  <c r="AM12" i="15" s="1"/>
  <c r="AH15" i="15"/>
  <c r="AM15" i="15" s="1"/>
  <c r="AH18" i="15"/>
  <c r="AM18" i="15" s="1"/>
  <c r="AH24" i="15"/>
  <c r="AH42" i="15"/>
  <c r="AM42" i="15" s="1"/>
  <c r="AH38" i="15"/>
  <c r="AM38" i="15" s="1"/>
  <c r="AH5" i="15"/>
  <c r="AH36" i="15"/>
  <c r="AH25" i="15"/>
  <c r="AM25" i="15" s="1"/>
  <c r="AH39" i="15"/>
  <c r="AH40" i="15"/>
  <c r="AM40" i="15" s="1"/>
  <c r="AH6" i="15"/>
  <c r="AH16" i="15"/>
  <c r="AM16" i="15" s="1"/>
  <c r="AH27" i="15"/>
  <c r="AM27" i="15" s="1"/>
  <c r="AH41" i="15"/>
  <c r="AH7" i="15"/>
  <c r="AM7" i="15" s="1"/>
  <c r="AH13" i="15"/>
  <c r="AH20" i="15"/>
  <c r="AH43" i="15"/>
  <c r="AM43" i="15" s="1"/>
  <c r="AH28" i="15"/>
  <c r="AM28" i="15" s="1"/>
  <c r="AH44" i="15"/>
  <c r="AM44" i="15" s="1"/>
  <c r="AH8" i="15"/>
  <c r="AH29" i="15"/>
  <c r="AH45" i="15"/>
  <c r="AF46" i="15"/>
  <c r="AF35" i="15"/>
  <c r="AF42" i="15" s="1"/>
  <c r="AF36" i="15"/>
  <c r="AF43" i="15" s="1"/>
  <c r="AF30" i="15"/>
  <c r="AF37" i="15" s="1"/>
  <c r="AF44" i="15" s="1"/>
  <c r="AF20" i="15"/>
  <c r="AF27" i="15" s="1"/>
  <c r="AF34" i="15" s="1"/>
  <c r="AF41" i="15" s="1"/>
  <c r="AH46" i="15"/>
  <c r="AM46" i="15" s="1"/>
  <c r="AH21" i="15"/>
  <c r="AM21" i="15" s="1"/>
  <c r="AH37" i="15"/>
  <c r="AM37" i="15" s="1"/>
  <c r="AH19" i="15"/>
  <c r="AM19" i="15" s="1"/>
  <c r="AH35" i="15"/>
  <c r="AM35" i="15" s="1"/>
  <c r="AH9" i="15"/>
  <c r="AM9" i="15" s="1"/>
  <c r="AH26" i="15"/>
  <c r="AM26" i="15" s="1"/>
  <c r="C11" i="18" l="1"/>
  <c r="C9" i="18"/>
  <c r="C7" i="18"/>
  <c r="C8" i="18"/>
  <c r="C10" i="18"/>
  <c r="C6" i="18"/>
  <c r="AJ30" i="15"/>
  <c r="AJ12" i="15"/>
  <c r="AJ34" i="15"/>
  <c r="AM34" i="15"/>
  <c r="AJ8" i="15"/>
  <c r="AM8" i="15"/>
  <c r="AJ41" i="15"/>
  <c r="AM41" i="15"/>
  <c r="AJ23" i="15"/>
  <c r="AM23" i="15"/>
  <c r="AJ33" i="15"/>
  <c r="AM33" i="15"/>
  <c r="AJ13" i="15"/>
  <c r="AM13" i="15"/>
  <c r="AP11" i="15"/>
  <c r="AM11" i="15"/>
  <c r="AP6" i="15"/>
  <c r="AM6" i="15"/>
  <c r="AJ24" i="15"/>
  <c r="AM24" i="15"/>
  <c r="AJ20" i="15"/>
  <c r="AM20" i="15"/>
  <c r="AJ39" i="15"/>
  <c r="AM39" i="15"/>
  <c r="AJ17" i="15"/>
  <c r="AM17" i="15"/>
  <c r="AJ45" i="15"/>
  <c r="AM45" i="15"/>
  <c r="AJ36" i="15"/>
  <c r="AM36" i="15"/>
  <c r="AJ29" i="15"/>
  <c r="AM29" i="15"/>
  <c r="AJ5" i="15"/>
  <c r="AM5" i="15"/>
  <c r="AJ18" i="15"/>
  <c r="AJ25" i="15"/>
  <c r="AJ44" i="15"/>
  <c r="AJ15" i="15"/>
  <c r="AJ40" i="15"/>
  <c r="AJ14" i="15"/>
  <c r="AJ16" i="15"/>
  <c r="AJ31" i="15"/>
  <c r="AJ27" i="15"/>
  <c r="AJ28" i="15"/>
  <c r="AJ42" i="15"/>
  <c r="AJ46" i="15"/>
  <c r="AJ6" i="15"/>
  <c r="AJ43" i="15"/>
  <c r="AP7" i="15"/>
  <c r="AJ7" i="15"/>
  <c r="AJ32" i="15"/>
  <c r="AJ22" i="15"/>
  <c r="AJ11" i="15"/>
  <c r="AP5" i="15"/>
  <c r="AP8" i="15"/>
  <c r="AJ38" i="15"/>
  <c r="AP10" i="15"/>
  <c r="AJ10" i="15"/>
  <c r="AJ37" i="15"/>
  <c r="AJ21" i="15"/>
  <c r="AJ35" i="15"/>
  <c r="AJ26" i="15"/>
  <c r="AJ19" i="15"/>
  <c r="AJ9" i="15"/>
  <c r="AP9" i="15"/>
  <c r="O17" i="13" l="1"/>
  <c r="O16" i="13"/>
  <c r="O15" i="13"/>
  <c r="O14" i="13"/>
  <c r="O13" i="13"/>
  <c r="O12" i="13"/>
  <c r="O11" i="13"/>
  <c r="O10" i="13"/>
  <c r="O9" i="13"/>
  <c r="O8" i="13"/>
  <c r="O7" i="13"/>
  <c r="O6" i="13"/>
  <c r="O5" i="13"/>
  <c r="B5" i="5" l="1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<sst xmlns="http://schemas.openxmlformats.org/spreadsheetml/2006/main" count="433" uniqueCount="295">
  <si>
    <t xml:space="preserve"> Open files</t>
  </si>
  <si>
    <t xml:space="preserve"> Download report 1</t>
  </si>
  <si>
    <t xml:space="preserve"> Download report 2</t>
  </si>
  <si>
    <t xml:space="preserve"> Format dates in column A</t>
  </si>
  <si>
    <t xml:space="preserve"> Delete columns D,E,F</t>
  </si>
  <si>
    <t xml:space="preserve"> Unhide Data Sheet</t>
  </si>
  <si>
    <t xml:space="preserve"> Copy report 1 to Data sheet</t>
  </si>
  <si>
    <t xml:space="preserve"> Create lookup formulas</t>
  </si>
  <si>
    <t xml:space="preserve"> Repeat for report 2</t>
  </si>
  <si>
    <t>I'm bored, can we automate this?</t>
  </si>
  <si>
    <t>Instructions:</t>
  </si>
  <si>
    <t>Weekly Performance Report - Update Instructions</t>
  </si>
  <si>
    <t>Complete</t>
  </si>
  <si>
    <t>Name</t>
  </si>
  <si>
    <t>Gift Ideas</t>
  </si>
  <si>
    <t>Budget</t>
  </si>
  <si>
    <t>Spent</t>
  </si>
  <si>
    <t>Bought</t>
  </si>
  <si>
    <t>Wrapped</t>
  </si>
  <si>
    <t>Christmas Gift List 2023</t>
  </si>
  <si>
    <t>No.</t>
  </si>
  <si>
    <t>M</t>
  </si>
  <si>
    <t>T</t>
  </si>
  <si>
    <t>W</t>
  </si>
  <si>
    <t>F</t>
  </si>
  <si>
    <t>Total</t>
  </si>
  <si>
    <t>1. Pre-arrival Preparations:</t>
  </si>
  <si>
    <t>2. First Day Formalities:</t>
  </si>
  <si>
    <t>3. Initial Training and Orientation:</t>
  </si>
  <si>
    <t>4. HR &amp; Benefits Orientation:</t>
  </si>
  <si>
    <t>5. Integration into Company Culture:</t>
  </si>
  <si>
    <t>6. Continuous Onboarding:</t>
  </si>
  <si>
    <t>7. Feedback and Evaluation:</t>
  </si>
  <si>
    <t>8. Miscellaneous:</t>
  </si>
  <si>
    <t>Send out welcome email or letter.</t>
  </si>
  <si>
    <t>Prepare employee's workstation or office space.</t>
  </si>
  <si>
    <t>Set up IT accounts, email, and necessary software.</t>
  </si>
  <si>
    <t>Arrange for necessary office supplies and equipment.</t>
  </si>
  <si>
    <t>Schedule first-day orientation and any initial meetings.</t>
  </si>
  <si>
    <t>Welcome and office tour.</t>
  </si>
  <si>
    <t>Introduction to immediate team members.</t>
  </si>
  <si>
    <t>Collection of necessary documents for HR records.</t>
  </si>
  <si>
    <t>Distribution of employee ID, access cards, or badges.</t>
  </si>
  <si>
    <t>IT orientation (how to access systems, set up voicemail, etc.).</t>
  </si>
  <si>
    <t>Review of job role and responsibilities.</t>
  </si>
  <si>
    <t>Company culture and history presentation.</t>
  </si>
  <si>
    <t>Overview of company products/services.</t>
  </si>
  <si>
    <t>Health and safety training.</t>
  </si>
  <si>
    <t>Role-specific training sessions.</t>
  </si>
  <si>
    <t>Introduction to company tools and software.</t>
  </si>
  <si>
    <t>Explanation of employment terms and conditions.</t>
  </si>
  <si>
    <t>Enrollment in health and other benefits.</t>
  </si>
  <si>
    <t>Discussion about retirement plans and enrollment.</t>
  </si>
  <si>
    <t>Overview of leave and time-off policies.</t>
  </si>
  <si>
    <t>Familiarization with performance review processes.</t>
  </si>
  <si>
    <t>Assignment of a mentor or buddy.</t>
  </si>
  <si>
    <t>Lunch with team members or department.</t>
  </si>
  <si>
    <t>Invitation to join company social networks or groups.</t>
  </si>
  <si>
    <t>Introduction to clubs, societies, or special interest groups within the company.</t>
  </si>
  <si>
    <t>Set up regular check-ins with the manager.</t>
  </si>
  <si>
    <t>Schedule feedback sessions with HR.</t>
  </si>
  <si>
    <t>Provide access to continuous learning and development programs.</t>
  </si>
  <si>
    <t>Encourage participation in team meetings and huddles.</t>
  </si>
  <si>
    <t>Offer opportunities for cross-training with other departments.</t>
  </si>
  <si>
    <t>30-day review with HR to address any concerns or questions.</t>
  </si>
  <si>
    <t>Feedback form for the new employee on the onboarding experience.</t>
  </si>
  <si>
    <t>Initial performance review with the direct manager.</t>
  </si>
  <si>
    <t>Goal setting for the upcoming months.</t>
  </si>
  <si>
    <t>Provide company-branded gear or swag (if applicable).</t>
  </si>
  <si>
    <t>Share a list of useful contacts (IT helpdesk, HR, facilities).</t>
  </si>
  <si>
    <t>Invitation to upcoming company events or outings.</t>
  </si>
  <si>
    <t>Introduction to professional development opportunities.</t>
  </si>
  <si>
    <t/>
  </si>
  <si>
    <t>HR Onboarding Checklist</t>
  </si>
  <si>
    <t>Segue</t>
  </si>
  <si>
    <t>Scorecard</t>
  </si>
  <si>
    <t>Rock review</t>
  </si>
  <si>
    <t>Customer/Employee Headlines</t>
  </si>
  <si>
    <t>To-Do List</t>
  </si>
  <si>
    <t>Conclude</t>
  </si>
  <si>
    <t>Issues</t>
  </si>
  <si>
    <t>ChatGPT's Suggestions on Uses for Checkboxes</t>
  </si>
  <si>
    <r>
      <rPr>
        <b/>
        <sz val="11"/>
        <color theme="1"/>
        <rFont val="Aptos Narrow"/>
        <family val="2"/>
        <scheme val="minor"/>
      </rPr>
      <t>1. Task List/To-do List</t>
    </r>
    <r>
      <rPr>
        <sz val="11"/>
        <color theme="1"/>
        <rFont val="Aptos Narrow"/>
        <family val="2"/>
        <scheme val="minor"/>
      </rPr>
      <t>: Keeping track of tasks you've completed or still need to do.</t>
    </r>
  </si>
  <si>
    <r>
      <rPr>
        <b/>
        <sz val="11"/>
        <color theme="1"/>
        <rFont val="Aptos Narrow"/>
        <family val="2"/>
        <scheme val="minor"/>
      </rPr>
      <t>2. Inventory Management:</t>
    </r>
    <r>
      <rPr>
        <sz val="11"/>
        <color theme="1"/>
        <rFont val="Aptos Narrow"/>
        <family val="2"/>
        <scheme val="minor"/>
      </rPr>
      <t xml:space="preserve"> Checking off items that are in stock or out of stock.</t>
    </r>
  </si>
  <si>
    <r>
      <rPr>
        <b/>
        <sz val="11"/>
        <color theme="1"/>
        <rFont val="Aptos Narrow"/>
        <family val="2"/>
        <scheme val="minor"/>
      </rPr>
      <t>3. Order Processing:</t>
    </r>
    <r>
      <rPr>
        <sz val="11"/>
        <color theme="1"/>
        <rFont val="Aptos Narrow"/>
        <family val="2"/>
        <scheme val="minor"/>
      </rPr>
      <t xml:space="preserve"> Indicating which orders have been shipped or processed.</t>
    </r>
  </si>
  <si>
    <r>
      <rPr>
        <b/>
        <sz val="11"/>
        <color theme="1"/>
        <rFont val="Aptos Narrow"/>
        <family val="2"/>
        <scheme val="minor"/>
      </rPr>
      <t>4. Quality Assurance/Testing:</t>
    </r>
    <r>
      <rPr>
        <sz val="11"/>
        <color theme="1"/>
        <rFont val="Aptos Narrow"/>
        <family val="2"/>
        <scheme val="minor"/>
      </rPr>
      <t xml:space="preserve"> Keeping track of which tests have been passed or which product features have been reviewed.</t>
    </r>
  </si>
  <si>
    <r>
      <rPr>
        <b/>
        <sz val="11"/>
        <color theme="1"/>
        <rFont val="Aptos Narrow"/>
        <family val="2"/>
        <scheme val="minor"/>
      </rPr>
      <t>5. Event Planning:</t>
    </r>
    <r>
      <rPr>
        <sz val="11"/>
        <color theme="1"/>
        <rFont val="Aptos Narrow"/>
        <family val="2"/>
        <scheme val="minor"/>
      </rPr>
      <t xml:space="preserve"> Marking which tasks have been completed (like booking a venue, sending invitations, confirming catering).</t>
    </r>
  </si>
  <si>
    <r>
      <rPr>
        <b/>
        <sz val="11"/>
        <color theme="1"/>
        <rFont val="Aptos Narrow"/>
        <family val="2"/>
        <scheme val="minor"/>
      </rPr>
      <t>6. Habit Tracker:</t>
    </r>
    <r>
      <rPr>
        <sz val="11"/>
        <color theme="1"/>
        <rFont val="Aptos Narrow"/>
        <family val="2"/>
        <scheme val="minor"/>
      </rPr>
      <t xml:space="preserve"> For personal development or health, tracking if you did a particular habit on a given day.</t>
    </r>
  </si>
  <si>
    <r>
      <rPr>
        <b/>
        <sz val="11"/>
        <color theme="1"/>
        <rFont val="Aptos Narrow"/>
        <family val="2"/>
        <scheme val="minor"/>
      </rPr>
      <t>7. Reading List:</t>
    </r>
    <r>
      <rPr>
        <sz val="11"/>
        <color theme="1"/>
        <rFont val="Aptos Narrow"/>
        <family val="2"/>
        <scheme val="minor"/>
      </rPr>
      <t xml:space="preserve"> Marking off books or articles you've read or want to read.</t>
    </r>
  </si>
  <si>
    <r>
      <rPr>
        <b/>
        <sz val="11"/>
        <color theme="1"/>
        <rFont val="Aptos Narrow"/>
        <family val="2"/>
        <scheme val="minor"/>
      </rPr>
      <t>8. Budgeting and Expenses:</t>
    </r>
    <r>
      <rPr>
        <sz val="11"/>
        <color theme="1"/>
        <rFont val="Aptos Narrow"/>
        <family val="2"/>
        <scheme val="minor"/>
      </rPr>
      <t xml:space="preserve"> Checking off bills that have been paid for the month.</t>
    </r>
  </si>
  <si>
    <r>
      <rPr>
        <b/>
        <sz val="11"/>
        <color theme="1"/>
        <rFont val="Aptos Narrow"/>
        <family val="2"/>
        <scheme val="minor"/>
      </rPr>
      <t>9. Feedback Forms:</t>
    </r>
    <r>
      <rPr>
        <sz val="11"/>
        <color theme="1"/>
        <rFont val="Aptos Narrow"/>
        <family val="2"/>
        <scheme val="minor"/>
      </rPr>
      <t xml:space="preserve"> For instance, if you're collecting feedback on a new product, you can use checkboxes for users to indicate which features they like.</t>
    </r>
  </si>
  <si>
    <r>
      <rPr>
        <b/>
        <sz val="11"/>
        <color theme="1"/>
        <rFont val="Aptos Narrow"/>
        <family val="2"/>
        <scheme val="minor"/>
      </rPr>
      <t>10. Meal Planning:</t>
    </r>
    <r>
      <rPr>
        <sz val="11"/>
        <color theme="1"/>
        <rFont val="Aptos Narrow"/>
        <family val="2"/>
        <scheme val="minor"/>
      </rPr>
      <t xml:space="preserve"> Checking off meals you've already prepped or ingredients you've purchased.</t>
    </r>
  </si>
  <si>
    <r>
      <rPr>
        <b/>
        <sz val="11"/>
        <color theme="1"/>
        <rFont val="Aptos Narrow"/>
        <family val="2"/>
        <scheme val="minor"/>
      </rPr>
      <t>11. Project Milestones:</t>
    </r>
    <r>
      <rPr>
        <sz val="11"/>
        <color theme="1"/>
        <rFont val="Aptos Narrow"/>
        <family val="2"/>
        <scheme val="minor"/>
      </rPr>
      <t xml:space="preserve"> Indicating which project phases or milestones have been completed.</t>
    </r>
  </si>
  <si>
    <r>
      <rPr>
        <b/>
        <sz val="11"/>
        <color theme="1"/>
        <rFont val="Aptos Narrow"/>
        <family val="2"/>
        <scheme val="minor"/>
      </rPr>
      <t>12. Consent Forms</t>
    </r>
    <r>
      <rPr>
        <sz val="11"/>
        <color theme="1"/>
        <rFont val="Aptos Narrow"/>
        <family val="2"/>
        <scheme val="minor"/>
      </rPr>
      <t>: For instance, in a digital form, users can use checkboxes to indicate their consent to different clauses.</t>
    </r>
  </si>
  <si>
    <r>
      <rPr>
        <b/>
        <sz val="11"/>
        <color theme="1"/>
        <rFont val="Aptos Narrow"/>
        <family val="2"/>
        <scheme val="minor"/>
      </rPr>
      <t>13. Data Verification:</t>
    </r>
    <r>
      <rPr>
        <sz val="11"/>
        <color theme="1"/>
        <rFont val="Aptos Narrow"/>
        <family val="2"/>
        <scheme val="minor"/>
      </rPr>
      <t xml:space="preserve"> In data analysis or data entry tasks, indicating which rows of data have been verified or cross-checked.</t>
    </r>
  </si>
  <si>
    <r>
      <rPr>
        <b/>
        <sz val="11"/>
        <color theme="1"/>
        <rFont val="Aptos Narrow"/>
        <family val="2"/>
        <scheme val="minor"/>
      </rPr>
      <t>14. Onboarding Process:</t>
    </r>
    <r>
      <rPr>
        <sz val="11"/>
        <color theme="1"/>
        <rFont val="Aptos Narrow"/>
        <family val="2"/>
        <scheme val="minor"/>
      </rPr>
      <t xml:space="preserve"> For HR or company induction processes, checking off which modules or sessions the new hire has completed.</t>
    </r>
  </si>
  <si>
    <r>
      <rPr>
        <b/>
        <sz val="11"/>
        <color theme="1"/>
        <rFont val="Aptos Narrow"/>
        <family val="2"/>
        <scheme val="minor"/>
      </rPr>
      <t>15. Travel Packing List:</t>
    </r>
    <r>
      <rPr>
        <sz val="11"/>
        <color theme="1"/>
        <rFont val="Aptos Narrow"/>
        <family val="2"/>
        <scheme val="minor"/>
      </rPr>
      <t xml:space="preserve"> Checking off items you've packed for a trip.</t>
    </r>
  </si>
  <si>
    <r>
      <rPr>
        <b/>
        <sz val="11"/>
        <color theme="1"/>
        <rFont val="Aptos Narrow"/>
        <family val="2"/>
        <scheme val="minor"/>
      </rPr>
      <t>16. Maintenance and Inspection:</t>
    </r>
    <r>
      <rPr>
        <sz val="11"/>
        <color theme="1"/>
        <rFont val="Aptos Narrow"/>
        <family val="2"/>
        <scheme val="minor"/>
      </rPr>
      <t xml:space="preserve"> For equipment or facilities maintenance, indicating which items have been inspected or serviced.</t>
    </r>
  </si>
  <si>
    <r>
      <rPr>
        <b/>
        <sz val="11"/>
        <color theme="1"/>
        <rFont val="Aptos Narrow"/>
        <family val="2"/>
        <scheme val="minor"/>
      </rPr>
      <t>17. Comparison Lists:</t>
    </r>
    <r>
      <rPr>
        <sz val="11"/>
        <color theme="1"/>
        <rFont val="Aptos Narrow"/>
        <family val="2"/>
        <scheme val="minor"/>
      </rPr>
      <t xml:space="preserve"> If comparing products or services, checkboxes can help indicate which features are present in each option.</t>
    </r>
  </si>
  <si>
    <r>
      <rPr>
        <b/>
        <sz val="11"/>
        <color theme="1"/>
        <rFont val="Aptos Narrow"/>
        <family val="2"/>
        <scheme val="minor"/>
      </rPr>
      <t>18. Permissions and Role Assignment:</t>
    </r>
    <r>
      <rPr>
        <sz val="11"/>
        <color theme="1"/>
        <rFont val="Aptos Narrow"/>
        <family val="2"/>
        <scheme val="minor"/>
      </rPr>
      <t xml:space="preserve"> In software or team management, checkboxes can help manage which permissions or roles are assigned to each user.</t>
    </r>
  </si>
  <si>
    <r>
      <rPr>
        <b/>
        <sz val="11"/>
        <color theme="1"/>
        <rFont val="Aptos Narrow"/>
        <family val="2"/>
        <scheme val="minor"/>
      </rPr>
      <t>19. Survey and Questionnaire</t>
    </r>
    <r>
      <rPr>
        <sz val="11"/>
        <color theme="1"/>
        <rFont val="Aptos Narrow"/>
        <family val="2"/>
        <scheme val="minor"/>
      </rPr>
      <t>: Collecting binary (yes/no) answers from participants.</t>
    </r>
  </si>
  <si>
    <r>
      <rPr>
        <b/>
        <sz val="11"/>
        <color theme="1"/>
        <rFont val="Aptos Narrow"/>
        <family val="2"/>
        <scheme val="minor"/>
      </rPr>
      <t>20. Daily or Weekly Routines:</t>
    </r>
    <r>
      <rPr>
        <sz val="11"/>
        <color theme="1"/>
        <rFont val="Aptos Narrow"/>
        <family val="2"/>
        <scheme val="minor"/>
      </rPr>
      <t xml:space="preserve"> Marking completed daily or weekly chores or routines.</t>
    </r>
  </si>
  <si>
    <t>Here are some additional use cases for checkboxes in spreadsheets:</t>
  </si>
  <si>
    <t>Amelia</t>
  </si>
  <si>
    <t>Benjamin</t>
  </si>
  <si>
    <t>Clara</t>
  </si>
  <si>
    <t>David</t>
  </si>
  <si>
    <t>Elise</t>
  </si>
  <si>
    <t>Francisco</t>
  </si>
  <si>
    <t>Gabriella</t>
  </si>
  <si>
    <t>Henry</t>
  </si>
  <si>
    <t>Isabella</t>
  </si>
  <si>
    <t>Jackson</t>
  </si>
  <si>
    <t>Keira</t>
  </si>
  <si>
    <t>Liam</t>
  </si>
  <si>
    <t>Maria</t>
  </si>
  <si>
    <t>Nathan</t>
  </si>
  <si>
    <t>Olivia</t>
  </si>
  <si>
    <t>Preston</t>
  </si>
  <si>
    <t>Quinn</t>
  </si>
  <si>
    <t>Legos</t>
  </si>
  <si>
    <t>Watch</t>
  </si>
  <si>
    <t>Headphones</t>
  </si>
  <si>
    <t>Video Games</t>
  </si>
  <si>
    <t>Books</t>
  </si>
  <si>
    <t>Art Supplies</t>
  </si>
  <si>
    <t>Cooking Utensils</t>
  </si>
  <si>
    <t>Jewelry</t>
  </si>
  <si>
    <t>Soccer</t>
  </si>
  <si>
    <t>Tablet</t>
  </si>
  <si>
    <t>Xbox Accessories</t>
  </si>
  <si>
    <t>Board Games, Toy Trucks</t>
  </si>
  <si>
    <t>Gardening, Hiking</t>
  </si>
  <si>
    <t>Scooter, Skateboard</t>
  </si>
  <si>
    <t>Dolls, Horses</t>
  </si>
  <si>
    <t>Clothes, Dodgers Hat</t>
  </si>
  <si>
    <t>Attendance Tracker</t>
  </si>
  <si>
    <t>Alejandro</t>
  </si>
  <si>
    <t>Brielle</t>
  </si>
  <si>
    <t>Caleb</t>
  </si>
  <si>
    <t>Delilah</t>
  </si>
  <si>
    <t>Ezekiel</t>
  </si>
  <si>
    <t>Fiona</t>
  </si>
  <si>
    <t>Grant</t>
  </si>
  <si>
    <t>Hazel</t>
  </si>
  <si>
    <t>Ivan</t>
  </si>
  <si>
    <t>Jasmine</t>
  </si>
  <si>
    <t>Kyle</t>
  </si>
  <si>
    <t>Leticia</t>
  </si>
  <si>
    <t>Malcolm</t>
  </si>
  <si>
    <t>Nadia</t>
  </si>
  <si>
    <t>Oscar</t>
  </si>
  <si>
    <t>Penelope</t>
  </si>
  <si>
    <t>Quinton</t>
  </si>
  <si>
    <t>Rosa</t>
  </si>
  <si>
    <t>Samuel</t>
  </si>
  <si>
    <t>Vivian</t>
  </si>
  <si>
    <t>Sebastian</t>
  </si>
  <si>
    <t>Absence Tracker</t>
  </si>
  <si>
    <t>Checkbox Links</t>
  </si>
  <si>
    <t>Weekly Meeting</t>
  </si>
  <si>
    <t>Agenga:</t>
  </si>
  <si>
    <t>Open files</t>
  </si>
  <si>
    <t>Download report 1</t>
  </si>
  <si>
    <t>Download report 2</t>
  </si>
  <si>
    <t>Format dates in column A</t>
  </si>
  <si>
    <t>Delete columns D,E,F</t>
  </si>
  <si>
    <t>Unhide Data Sheet</t>
  </si>
  <si>
    <t>Copy report 1 to Data sheet</t>
  </si>
  <si>
    <t>Create lookup formulas</t>
  </si>
  <si>
    <t>Repeat for report 2</t>
  </si>
  <si>
    <t>Month</t>
  </si>
  <si>
    <t>Actual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</si>
  <si>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</si>
  <si>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</si>
  <si>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</si>
  <si>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</si>
  <si>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</si>
  <si>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</si>
  <si>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</si>
  <si>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</si>
  <si>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</si>
  <si>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</si>
  <si>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</si>
  <si>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</si>
  <si>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Expense Report</t>
  </si>
  <si>
    <t>Date</t>
  </si>
  <si>
    <t>Item</t>
  </si>
  <si>
    <t>Amount</t>
  </si>
  <si>
    <t>Split</t>
  </si>
  <si>
    <t>Pens</t>
  </si>
  <si>
    <t>Keyboards</t>
  </si>
  <si>
    <t>Paper</t>
  </si>
  <si>
    <t>Cups</t>
  </si>
  <si>
    <t>Coffee</t>
  </si>
  <si>
    <t>Pizza</t>
  </si>
  <si>
    <t>Meeting Room</t>
  </si>
  <si>
    <t>Ride Share</t>
  </si>
  <si>
    <t>Lunch Meeting</t>
  </si>
  <si>
    <t>Calendar Chart</t>
  </si>
  <si>
    <t>Current Month</t>
  </si>
  <si>
    <t>Prev/Next Month</t>
  </si>
  <si>
    <t>Complete (color)</t>
  </si>
  <si>
    <t>Day Labels</t>
  </si>
  <si>
    <t>Calendar Data</t>
  </si>
  <si>
    <t>Start Day Data</t>
  </si>
  <si>
    <t>Day No.</t>
  </si>
  <si>
    <t>X</t>
  </si>
  <si>
    <t>Y</t>
  </si>
  <si>
    <t>Date Label</t>
  </si>
  <si>
    <t>Day Label</t>
  </si>
  <si>
    <t>Value</t>
  </si>
  <si>
    <t>Start Date:</t>
  </si>
  <si>
    <t>Day</t>
  </si>
  <si>
    <t>WEEKDAY Start</t>
  </si>
  <si>
    <t>Chart Title:</t>
  </si>
  <si>
    <t>Sun</t>
  </si>
  <si>
    <t>Month #:</t>
  </si>
  <si>
    <t>Mon</t>
  </si>
  <si>
    <t>Tue</t>
  </si>
  <si>
    <t xml:space="preserve">Weekday: </t>
  </si>
  <si>
    <t>Wed</t>
  </si>
  <si>
    <t>Thu</t>
  </si>
  <si>
    <t>Fri</t>
  </si>
  <si>
    <t>Sat</t>
  </si>
  <si>
    <t>Workout Date</t>
  </si>
  <si>
    <t>SKU</t>
  </si>
  <si>
    <t>Qty</t>
  </si>
  <si>
    <t>Checked</t>
  </si>
  <si>
    <t>Discrepancy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</si>
  <si>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</si>
  <si>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</si>
  <si>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</si>
  <si>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</si>
  <si>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</si>
  <si>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</si>
  <si>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</si>
  <si>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</si>
  <si>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</si>
  <si>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</si>
  <si>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</si>
  <si>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</si>
  <si>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Item 13</t>
  </si>
  <si>
    <t>Item 14</t>
  </si>
  <si>
    <t>Item 15</t>
  </si>
  <si>
    <t>Item 16</t>
  </si>
  <si>
    <t>Item 17</t>
  </si>
  <si>
    <t>Item 18</t>
  </si>
  <si>
    <t>Item 19</t>
  </si>
  <si>
    <t>Item 20</t>
  </si>
  <si>
    <t>Item 21</t>
  </si>
  <si>
    <t>Item 22</t>
  </si>
  <si>
    <t>Item 23</t>
  </si>
  <si>
    <t>Item 24</t>
  </si>
  <si>
    <t>Item 25</t>
  </si>
  <si>
    <t>Item 26</t>
  </si>
  <si>
    <t>TM1681</t>
  </si>
  <si>
    <t>EE5085</t>
  </si>
  <si>
    <t>GR8276</t>
  </si>
  <si>
    <t>RM9971</t>
  </si>
  <si>
    <t>AV8668</t>
  </si>
  <si>
    <t>KU4914</t>
  </si>
  <si>
    <t>OH9532</t>
  </si>
  <si>
    <t>VK8781</t>
  </si>
  <si>
    <t>XG1994</t>
  </si>
  <si>
    <t>GC7413</t>
  </si>
  <si>
    <t>NV6663</t>
  </si>
  <si>
    <t>RW5478</t>
  </si>
  <si>
    <t>VI3207</t>
  </si>
  <si>
    <t>FF3748</t>
  </si>
  <si>
    <t>MV2378</t>
  </si>
  <si>
    <t>NT7297</t>
  </si>
  <si>
    <t>QJ9735</t>
  </si>
  <si>
    <t>FV2676</t>
  </si>
  <si>
    <t>RR7696</t>
  </si>
  <si>
    <t>CJ6461</t>
  </si>
  <si>
    <t>AU6941</t>
  </si>
  <si>
    <t>LF7536</t>
  </si>
  <si>
    <t>IF6025</t>
  </si>
  <si>
    <t>WO9885</t>
  </si>
  <si>
    <t>BJ8561</t>
  </si>
  <si>
    <t>GW1703</t>
  </si>
  <si>
    <t>Invetory List</t>
  </si>
  <si>
    <t>Show Budget</t>
  </si>
  <si>
    <t>Checkboxes in Excel can be used for a wide variety of purposes to visually represent binary choices or keep track of tasks.</t>
  </si>
  <si>
    <t>Checkboxes in Cells</t>
  </si>
  <si>
    <t>Day Offset</t>
  </si>
  <si>
    <t>Month Start</t>
  </si>
  <si>
    <t>Month End</t>
  </si>
  <si>
    <t>Month #</t>
  </si>
  <si>
    <t>Jack's Chores</t>
  </si>
  <si>
    <t>Week Offset</t>
  </si>
  <si>
    <t>Show</t>
  </si>
  <si>
    <t>S</t>
  </si>
  <si>
    <t>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</si>
</sst>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164" formatCode="[$-F800]dddd\,\ mmmm\ dd\,\ yyyy"/>
    <numFmt numFmtId="165" formatCode="_(&quot;$&quot;* #,##0_);_(&quot;$&quot;* \(#,##0\);_(&quot;$&quot;* &quot;-&quot;??_);_(@_)"/>
    <numFmt numFmtId="166" formatCode="d"/>
    <numFmt numFmtId="167" formatCode="mmmm\ yyyy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0"/>
      <name val="Aptos Display"/>
      <family val="2"/>
      <scheme val="major"/>
    </font>
    <font>
      <sz val="11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b/>
      <sz val="18"/>
      <color theme="6" tint="-0.249977111117893"/>
      <name val="Aptos Display"/>
      <family val="2"/>
      <scheme val="major"/>
    </font>
    <font>
      <sz val="20"/>
      <name val="Aptos Display"/>
      <family val="2"/>
      <scheme val="maj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0" tint="-0.14999847407452621"/>
      <name val="Aptos Narrow"/>
      <family val="2"/>
      <scheme val="minor"/>
    </font>
    <font>
      <sz val="18"/>
      <name val="Aptos Display"/>
      <family val="2"/>
      <scheme val="major"/>
    </font>
    <font>
      <sz val="11"/>
      <color theme="5"/>
      <name val="Aptos Narrow"/>
      <family val="2"/>
      <scheme val="minor"/>
    </font>
    <font>
      <sz val="11"/>
      <color theme="1" tint="0.249977111117893"/>
      <name val="Aptos Narrow"/>
      <family val="2"/>
      <scheme val="minor"/>
    </font>
    <font>
      <sz val="11"/>
      <color rgb="FF19C37D"/>
      <name val="Aptos Narrow"/>
      <family val="2"/>
      <scheme val="minor"/>
    </font>
    <font>
      <sz val="11"/>
      <color theme="8"/>
      <name val="Aptos Narrow"/>
      <family val="2"/>
      <scheme val="minor"/>
    </font>
    <font>
      <sz val="8"/>
      <color rgb="FF000000"/>
      <name val="Segoe UI"/>
      <family val="2"/>
    </font>
    <font>
      <b/>
      <sz val="20"/>
      <name val="Aptos Display"/>
      <family val="2"/>
      <scheme val="major"/>
    </font>
    <font>
      <b/>
      <sz val="22"/>
      <color theme="1" tint="0.34998626667073579"/>
      <name val="Aptos Display"/>
      <family val="2"/>
      <scheme val="major"/>
    </font>
    <font>
      <b/>
      <sz val="14"/>
      <color theme="5"/>
      <name val="Aptos Display"/>
      <family val="2"/>
      <scheme val="major"/>
    </font>
    <font>
      <sz val="11"/>
      <color theme="0" tint="-0.34998626667073579"/>
      <name val="Aptos Narrow"/>
      <family val="2"/>
      <scheme val="minor"/>
    </font>
    <font>
      <sz val="22"/>
      <color theme="0" tint="-4.9989318521683403E-2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darkUp">
        <fgColor theme="0"/>
        <bgColor rgb="FFC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thin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n">
        <color theme="9" tint="0.39994506668294322"/>
      </bottom>
      <diagonal/>
    </border>
    <border>
      <left/>
      <right/>
      <top/>
      <bottom style="thin">
        <color rgb="FFAB68FF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/>
    <xf numFmtId="0" fontId="3" fillId="2" borderId="1" xfId="0" applyFont="1" applyFill="1" applyBorder="1"/>
    <xf numFmtId="0" fontId="0" fillId="2" borderId="1" xfId="0" applyFill="1" applyBorder="1"/>
    <xf numFmtId="44" fontId="0" fillId="0" borderId="0" xfId="1" applyFont="1"/>
    <xf numFmtId="0" fontId="5" fillId="3" borderId="0" xfId="0" applyFont="1" applyFill="1"/>
    <xf numFmtId="0" fontId="4" fillId="3" borderId="0" xfId="0" applyFont="1" applyFill="1"/>
    <xf numFmtId="0" fontId="7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4" borderId="0" xfId="0" applyFill="1"/>
    <xf numFmtId="0" fontId="8" fillId="4" borderId="0" xfId="0" applyFont="1" applyFill="1"/>
    <xf numFmtId="0" fontId="6" fillId="5" borderId="2" xfId="0" applyFont="1" applyFill="1" applyBorder="1"/>
    <xf numFmtId="0" fontId="9" fillId="5" borderId="2" xfId="0" applyFont="1" applyFill="1" applyBorder="1"/>
    <xf numFmtId="0" fontId="2" fillId="6" borderId="0" xfId="0" applyFont="1" applyFill="1"/>
    <xf numFmtId="0" fontId="9" fillId="7" borderId="3" xfId="0" applyFont="1" applyFill="1" applyBorder="1"/>
    <xf numFmtId="0" fontId="6" fillId="7" borderId="3" xfId="0" applyFont="1" applyFill="1" applyBorder="1"/>
    <xf numFmtId="0" fontId="0" fillId="8" borderId="6" xfId="0" applyFill="1" applyBorder="1"/>
    <xf numFmtId="0" fontId="6" fillId="8" borderId="7" xfId="0" applyFont="1" applyFill="1" applyBorder="1"/>
    <xf numFmtId="0" fontId="0" fillId="0" borderId="8" xfId="0" applyBorder="1"/>
    <xf numFmtId="0" fontId="0" fillId="0" borderId="9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6" borderId="10" xfId="0" applyFont="1" applyFill="1" applyBorder="1"/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2" borderId="1" xfId="0" applyFont="1" applyFill="1" applyBorder="1"/>
    <xf numFmtId="164" fontId="0" fillId="0" borderId="0" xfId="0" applyNumberFormat="1"/>
    <xf numFmtId="0" fontId="10" fillId="0" borderId="0" xfId="0" applyFont="1" applyAlignment="1">
      <alignment horizontal="center"/>
    </xf>
    <xf numFmtId="0" fontId="6" fillId="0" borderId="0" xfId="0" applyFont="1"/>
    <xf numFmtId="165" fontId="0" fillId="0" borderId="0" xfId="1" applyNumberFormat="1" applyFont="1"/>
    <xf numFmtId="0" fontId="12" fillId="2" borderId="1" xfId="0" applyFont="1" applyFill="1" applyBorder="1"/>
    <xf numFmtId="0" fontId="12" fillId="8" borderId="6" xfId="0" applyFont="1" applyFill="1" applyBorder="1"/>
    <xf numFmtId="14" fontId="0" fillId="0" borderId="0" xfId="0" applyNumberFormat="1"/>
    <xf numFmtId="0" fontId="0" fillId="0" borderId="13" xfId="0" applyBorder="1"/>
    <xf numFmtId="0" fontId="2" fillId="9" borderId="0" xfId="0" applyFont="1" applyFill="1"/>
    <xf numFmtId="0" fontId="0" fillId="9" borderId="0" xfId="0" applyFill="1"/>
    <xf numFmtId="0" fontId="2" fillId="8" borderId="0" xfId="0" applyFont="1" applyFill="1"/>
    <xf numFmtId="0" fontId="0" fillId="8" borderId="0" xfId="0" applyFill="1"/>
    <xf numFmtId="0" fontId="2" fillId="10" borderId="0" xfId="0" applyFont="1" applyFill="1"/>
    <xf numFmtId="0" fontId="0" fillId="10" borderId="0" xfId="0" applyFill="1"/>
    <xf numFmtId="0" fontId="2" fillId="11" borderId="0" xfId="0" applyFont="1" applyFill="1"/>
    <xf numFmtId="0" fontId="0" fillId="11" borderId="0" xfId="0" applyFill="1"/>
    <xf numFmtId="0" fontId="2" fillId="12" borderId="0" xfId="0" applyFont="1" applyFill="1"/>
    <xf numFmtId="0" fontId="0" fillId="12" borderId="0" xfId="0" applyFill="1"/>
    <xf numFmtId="166" fontId="0" fillId="0" borderId="0" xfId="0" applyNumberFormat="1"/>
    <xf numFmtId="9" fontId="2" fillId="0" borderId="0" xfId="2" applyFont="1"/>
    <xf numFmtId="9" fontId="0" fillId="0" borderId="0" xfId="2" applyFont="1"/>
    <xf numFmtId="0" fontId="13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/>
    <xf numFmtId="0" fontId="6" fillId="8" borderId="4" xfId="0" applyFont="1" applyFill="1" applyBorder="1"/>
    <xf numFmtId="0" fontId="6" fillId="8" borderId="5" xfId="0" applyFont="1" applyFill="1" applyBorder="1"/>
    <xf numFmtId="0" fontId="9" fillId="8" borderId="5" xfId="0" applyFont="1" applyFill="1" applyBorder="1"/>
    <xf numFmtId="0" fontId="14" fillId="8" borderId="7" xfId="0" applyFont="1" applyFill="1" applyBorder="1"/>
    <xf numFmtId="0" fontId="15" fillId="8" borderId="0" xfId="0" applyFont="1" applyFill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8" borderId="2" xfId="0" applyFont="1" applyFill="1" applyBorder="1"/>
    <xf numFmtId="0" fontId="9" fillId="8" borderId="2" xfId="0" applyFont="1" applyFill="1" applyBorder="1"/>
    <xf numFmtId="0" fontId="0" fillId="0" borderId="0" xfId="0" applyAlignment="1">
      <alignment horizontal="left"/>
    </xf>
    <xf numFmtId="0" fontId="16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9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44" fontId="0" fillId="0" borderId="0" xfId="0" applyNumberFormat="1"/>
    <xf numFmtId="0" fontId="7" fillId="0" borderId="0" xfId="0" applyFont="1"/>
    <xf numFmtId="44" fontId="7" fillId="0" borderId="0" xfId="1" applyFont="1"/>
    <xf numFmtId="0" fontId="17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8" borderId="4" xfId="0" applyFont="1" applyFill="1" applyBorder="1"/>
    <xf numFmtId="0" fontId="21" fillId="0" borderId="0" xfId="0" applyFont="1"/>
    <xf numFmtId="167" fontId="22" fillId="0" borderId="15" xfId="0" applyNumberFormat="1" applyFont="1" applyBorder="1" applyAlignment="1">
      <alignment vertical="center"/>
    </xf>
    <xf numFmtId="167" fontId="22" fillId="0" borderId="15" xfId="0" applyNumberFormat="1" applyFont="1" applyBorder="1" applyAlignment="1">
      <alignment horizontal="right"/>
    </xf>
    <xf numFmtId="167" fontId="0" fillId="0" borderId="0" xfId="0" applyNumberFormat="1"/>
    <xf numFmtId="0" fontId="2" fillId="8" borderId="16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6" fontId="0" fillId="0" borderId="0" xfId="0" applyNumberFormat="1" applyAlignment="1">
      <alignment vertical="center"/>
    </xf>
    <xf numFmtId="166" fontId="23" fillId="0" borderId="20" xfId="0" applyNumberFormat="1" applyFont="1" applyBorder="1" applyAlignment="1">
      <alignment vertical="center"/>
    </xf>
    <xf numFmtId="0" fontId="23" fillId="0" borderId="21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1"/>
        </ext>
      </extLst>
    </xf>
    <xf numFmtId="0" fontId="23" fillId="0" borderId="22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1"/>
        </ext>
      </extLst>
    </xf>
    <xf numFmtId="0" fontId="24" fillId="0" borderId="0" xfId="0" applyFont="1" applyAlignment="1">
      <alignment horizontal="center" vertical="center"/>
    </xf>
    <xf numFmtId="167" fontId="0" fillId="0" borderId="0" xfId="0" applyNumberFormat="1" applyAlignment="1">
      <alignment vertical="center"/>
    </xf>
    <xf numFmtId="0" fontId="23" fillId="0" borderId="17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1"/>
        </ext>
      </extLst>
    </xf>
    <xf numFmtId="0" fontId="23" fillId="0" borderId="23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1"/>
        </ext>
      </extLst>
    </xf>
    <xf numFmtId="0" fontId="23" fillId="0" borderId="24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1"/>
        </ext>
      </extLst>
    </xf>
  </cellXfs>
  <cellStyles count="3">
    <cellStyle name="Currency" xfId="1" builtinId="4"/>
    <cellStyle name="Normal" xfId="0" builtinId="0"/>
    <cellStyle name="Percent 2" xfId="2" xr:uid="{432EC1CB-2D72-4DDD-A120-6830D44603E3}"/>
  </cellStyles>
  <dxfs count="30">
    <dxf>
      <font>
        <color theme="5" tint="-0.499984740745262"/>
      </font>
      <fill>
        <patternFill patternType="none">
          <bgColor auto="1"/>
        </patternFill>
      </fill>
    </dxf>
    <dxf>
      <font>
        <color theme="5"/>
      </font>
    </dxf>
    <dxf>
      <font>
        <color theme="0"/>
      </font>
      <border>
        <left/>
        <right/>
        <bottom/>
        <vertical/>
        <horizontal/>
      </border>
    </dxf>
    <dxf>
      <font>
        <b/>
        <i val="0"/>
        <color theme="5"/>
      </font>
    </dxf>
    <dxf>
      <fill>
        <patternFill>
          <bgColor theme="5" tint="0.79998168889431442"/>
        </patternFill>
      </fill>
    </dxf>
    <dxf>
      <font>
        <strike/>
        <color theme="1" tint="0.499984740745262"/>
      </font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7"/>
      </font>
    </dxf>
    <dxf>
      <fill>
        <patternFill>
          <bgColor theme="9" tint="0.59996337778862885"/>
        </patternFill>
      </fill>
    </dxf>
    <dxf>
      <font>
        <strike val="0"/>
        <color theme="1" tint="0.499984740745262"/>
      </font>
    </dxf>
    <dxf>
      <font>
        <color theme="0" tint="-0.24994659260841701"/>
      </font>
    </dxf>
    <dxf>
      <font>
        <color rgb="FF9C0006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249977111117893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 tint="-0.249977111117893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249977111117893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0" tint="-0.249977111117893"/>
        <name val="Aptos Narrow"/>
        <family val="2"/>
        <scheme val="minor"/>
      </font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border>
        <left style="thin">
          <color theme="6"/>
        </left>
      </border>
    </dxf>
    <dxf>
      <border>
        <left style="thin">
          <color theme="6"/>
        </left>
      </border>
    </dxf>
    <dxf>
      <border>
        <top style="thin">
          <color theme="6"/>
        </top>
      </border>
    </dxf>
    <dxf>
      <border>
        <top style="thin">
          <color theme="6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</dxfs>
  <tableStyles count="1" defaultTableStyle="TableStyleMedium2" defaultPivotStyle="PivotStyleLight16">
    <tableStyle name="TableStyleLight11 2" pivot="0" count="9" xr9:uid="{8919B8F1-4684-4250-90AA-5F892C3E16F9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firstRowStripe" dxfId="24"/>
      <tableStyleElement type="secondRowStripe" dxfId="23"/>
      <tableStyleElement type="firstColumnStripe" dxfId="22"/>
      <tableStyleElement type="secondColumnStripe" dxfId="21"/>
    </tableStyle>
  </tableStyles>
  <colors>
    <mruColors>
      <color rgb="FF19C37D"/>
      <color rgb="FFAB68FF"/>
      <color rgb="FFFFC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22/11/relationships/FeaturePropertyBag" Target="featurePropertyBag/featurePropertyBag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'Calendar Chart'!$AT$5</c:f>
          <c:strCache>
            <c:ptCount val="1"/>
            <c:pt idx="0">
              <c:v>October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7870827199954368E-2"/>
          <c:y val="0.24282691407760076"/>
          <c:w val="0.91624047713588097"/>
          <c:h val="0.73787666076624148"/>
        </c:manualLayout>
      </c:layout>
      <c:barChart>
        <c:barDir val="col"/>
        <c:grouping val="clustered"/>
        <c:varyColors val="0"/>
        <c:ser>
          <c:idx val="2"/>
          <c:order val="3"/>
          <c:tx>
            <c:strRef>
              <c:f>'Calendar Chart'!$AP$4</c:f>
              <c:strCache>
                <c:ptCount val="1"/>
                <c:pt idx="0">
                  <c:v>Day Label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'Calendar Chart'!$AP$5:$AP$11</c:f>
              <c:strCache>
                <c:ptCount val="7"/>
                <c:pt idx="0">
                  <c:v>S</c:v>
                </c:pt>
                <c:pt idx="1">
                  <c:v>M</c:v>
                </c:pt>
                <c:pt idx="2">
                  <c:v>T</c:v>
                </c:pt>
                <c:pt idx="3">
                  <c:v>W</c:v>
                </c:pt>
                <c:pt idx="4">
                  <c:v>T</c:v>
                </c:pt>
                <c:pt idx="5">
                  <c:v>F</c:v>
                </c:pt>
                <c:pt idx="6">
                  <c:v>S</c:v>
                </c:pt>
              </c:strCache>
            </c:strRef>
          </c:cat>
          <c:val>
            <c:numRef>
              <c:f>'Calendar Chart'!$AQ$5:$AQ$11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A0-404B-B758-463FA8AF6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569183"/>
        <c:axId val="2094562463"/>
      </c:barChart>
      <c:scatterChart>
        <c:scatterStyle val="lineMarker"/>
        <c:varyColors val="0"/>
        <c:ser>
          <c:idx val="0"/>
          <c:order val="0"/>
          <c:tx>
            <c:strRef>
              <c:f>'Calendar Chart'!$AE$3</c:f>
              <c:strCache>
                <c:ptCount val="1"/>
                <c:pt idx="0">
                  <c:v>Current Month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8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8481AD4-E35D-483B-A589-B5C8DDED3A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BA0-404B-B758-463FA8AF67B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DAB3D72-CC2D-4A54-95E4-D496DB2FEF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BA0-404B-B758-463FA8AF67B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D9E7CA0-FE1B-48B0-9F65-853F4E6B7D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BA0-404B-B758-463FA8AF67B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541DC9E-DF7F-4BDD-857C-A3FFB5D71F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BA0-404B-B758-463FA8AF67B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0B77CAD-A792-478A-817F-06C06DCD50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BA0-404B-B758-463FA8AF67B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FE2A837-080E-469B-A46F-681282A7EF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BA0-404B-B758-463FA8AF67B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DAB974B-75EA-44B9-9544-6200FBFB30B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BA0-404B-B758-463FA8AF67B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3A45838-E0DD-4055-A73C-85D38E3831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BA0-404B-B758-463FA8AF67B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8A1ACCF5-800D-4A2D-A59A-7FC06DF4DD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5BA0-404B-B758-463FA8AF67B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A3ED241D-D468-4406-B999-6304B75255C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5BA0-404B-B758-463FA8AF67BB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DAA3DFDE-811F-4DAA-BE7C-401908E6C5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BA0-404B-B758-463FA8AF67BB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D261570B-7659-419E-B638-1A38BAB473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5BA0-404B-B758-463FA8AF67BB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78C64875-0067-4894-8CAC-1FDAB87D14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5BA0-404B-B758-463FA8AF67BB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90BEECF4-585A-499A-A721-8CE70756CE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5BA0-404B-B758-463FA8AF67BB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5334475C-2403-4F36-BD59-62ABD66D2B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5BA0-404B-B758-463FA8AF67BB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968EBBAE-53AE-4C61-9925-F7CCE9E604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5BA0-404B-B758-463FA8AF67BB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67484BA0-9D0C-47C0-B071-AD7943DD06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5BA0-404B-B758-463FA8AF67BB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3A7A466E-905F-4D5D-A890-5BDE94A05E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BA0-404B-B758-463FA8AF67BB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1D6EF16D-3262-4560-81E5-E4CDDE0DFB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BA0-404B-B758-463FA8AF67BB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8CA5A12E-97B2-404A-B8D2-2D1E0D7BA1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5BA0-404B-B758-463FA8AF67BB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B5D10CA0-22AD-4BB3-9DA6-2E85916E81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5BA0-404B-B758-463FA8AF67BB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9227284D-1A28-42EA-AD37-E99095AD36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5BA0-404B-B758-463FA8AF67BB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CB9E301D-C7E5-48AF-9840-1D99061DCDA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5BA0-404B-B758-463FA8AF67BB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72CC5CA6-414F-48E7-9892-03501DF529F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5BA0-404B-B758-463FA8AF67BB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843C832A-FFF0-4F12-ADCC-C9836547C1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5BA0-404B-B758-463FA8AF67BB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63E40727-DB7B-4283-A136-B2DB42D4E6C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5BA0-404B-B758-463FA8AF67BB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33692945-CFD7-4DAF-9262-53360BE995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5BA0-404B-B758-463FA8AF67BB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78985CFE-7371-4D2A-B0E4-9155237E4E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5BA0-404B-B758-463FA8AF67BB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82455414-6240-4C5A-8D28-04EAC6EF57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5BA0-404B-B758-463FA8AF67BB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B0BE63AE-FAFB-4DA5-A4F5-C26A7C13F7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5BA0-404B-B758-463FA8AF67BB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EF29CC42-3D01-4E55-8422-4F058D4DBB8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5BA0-404B-B758-463FA8AF67BB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8ACFE829-1D9F-4F86-B7E5-271506229E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5BA0-404B-B758-463FA8AF67BB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5A4AE9C3-A7D1-4AC7-938C-B82C895F55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5BA0-404B-B758-463FA8AF67BB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914E77DC-1C44-47E2-BF8C-A29E4996D3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5BA0-404B-B758-463FA8AF67BB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50685E38-02EA-493E-96F1-3C4FDBB8EF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5BA0-404B-B758-463FA8AF67BB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D77485C0-D422-4E7C-867E-DFD64DCE8C5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5BA0-404B-B758-463FA8AF67BB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CFF51278-6BD1-459B-B33C-AD687370B6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5BA0-404B-B758-463FA8AF67BB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9657EEC9-39C7-49C1-9013-9F8FB7E2CF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5BA0-404B-B758-463FA8AF67BB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948979F9-EF87-4976-9AA8-42CBAB1255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5BA0-404B-B758-463FA8AF67BB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E561B6B4-0447-41A8-B502-011D648F2EA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5BA0-404B-B758-463FA8AF67BB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467FB39C-E6DD-4FC9-9DBF-773F8D46BE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5BA0-404B-B758-463FA8AF67BB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CDE677BE-B23E-4C7F-BA17-90AC3F4E99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5BA0-404B-B758-463FA8AF67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'Calendar Chart'!$AF$5:$AF$46</c:f>
              <c:numCache>
                <c:formatCode>General</c:formatCode>
                <c:ptCount val="4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6</c:v>
                </c:pt>
                <c:pt idx="27">
                  <c:v>7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7</c:v>
                </c:pt>
              </c:numCache>
            </c:numRef>
          </c:xVal>
          <c:yVal>
            <c:numRef>
              <c:f>'Calendar Chart'!$AG$5:$AG$46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'Calendar Chart'!$AH$5:$AH$46</c15:f>
                <c15:dlblRangeCache>
                  <c:ptCount val="42"/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1</c:v>
                  </c:pt>
                  <c:pt idx="32">
                    <c:v>2</c:v>
                  </c:pt>
                  <c:pt idx="33">
                    <c:v>3</c:v>
                  </c:pt>
                  <c:pt idx="34">
                    <c:v>4</c:v>
                  </c:pt>
                  <c:pt idx="35">
                    <c:v>5</c:v>
                  </c:pt>
                  <c:pt idx="36">
                    <c:v>6</c:v>
                  </c:pt>
                  <c:pt idx="37">
                    <c:v>7</c:v>
                  </c:pt>
                  <c:pt idx="38">
                    <c:v>8</c:v>
                  </c:pt>
                  <c:pt idx="39">
                    <c:v>9</c:v>
                  </c:pt>
                  <c:pt idx="40">
                    <c:v>10</c:v>
                  </c:pt>
                  <c:pt idx="41">
                    <c:v>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B-5BA0-404B-B758-463FA8AF67BB}"/>
            </c:ext>
          </c:extLst>
        </c:ser>
        <c:ser>
          <c:idx val="1"/>
          <c:order val="1"/>
          <c:tx>
            <c:strRef>
              <c:f>'Calendar Chart'!$AM$3</c:f>
              <c:strCache>
                <c:ptCount val="1"/>
                <c:pt idx="0">
                  <c:v>Complete (color)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9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xVal>
            <c:numRef>
              <c:f>'Calendar Chart'!$AM$5:$AM$46</c:f>
              <c:numCache>
                <c:formatCode>General</c:formatCode>
                <c:ptCount val="42"/>
                <c:pt idx="0">
                  <c:v>1</c:v>
                </c:pt>
                <c:pt idx="1">
                  <c:v>2</c:v>
                </c:pt>
                <c:pt idx="2">
                  <c:v>#N/A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#N/A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</c:numCache>
            </c:numRef>
          </c:xVal>
          <c:yVal>
            <c:numRef>
              <c:f>'Calendar Chart'!$AN$5:$AN$46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5BA0-404B-B758-463FA8AF67BB}"/>
            </c:ext>
          </c:extLst>
        </c:ser>
        <c:ser>
          <c:idx val="3"/>
          <c:order val="2"/>
          <c:tx>
            <c:strRef>
              <c:f>'Calendar Chart'!$AJ$3</c:f>
              <c:strCache>
                <c:ptCount val="1"/>
                <c:pt idx="0">
                  <c:v>Prev/Next Month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1"/>
            <c:spPr>
              <a:solidFill>
                <a:schemeClr val="bg1"/>
              </a:solidFill>
              <a:ln w="9525">
                <a:noFill/>
              </a:ln>
              <a:effectLst/>
            </c:spPr>
          </c:marker>
          <c:xVal>
            <c:numRef>
              <c:f>'Calendar Chart'!$AJ$5:$AJ$46</c:f>
              <c:numCache>
                <c:formatCode>d</c:formatCode>
                <c:ptCount val="4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7</c:v>
                </c:pt>
              </c:numCache>
            </c:numRef>
          </c:xVal>
          <c:yVal>
            <c:numRef>
              <c:f>'Calendar Chart'!$AK$5:$AK$46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5BA0-404B-B758-463FA8AF6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69183"/>
        <c:axId val="2094562463"/>
        <c:extLst/>
      </c:scatterChart>
      <c:catAx>
        <c:axId val="20945691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4562463"/>
        <c:crosses val="autoZero"/>
        <c:auto val="1"/>
        <c:lblAlgn val="ctr"/>
        <c:lblOffset val="100"/>
        <c:tickMarkSkip val="1"/>
        <c:noMultiLvlLbl val="0"/>
      </c:catAx>
      <c:valAx>
        <c:axId val="2094562463"/>
        <c:scaling>
          <c:orientation val="minMax"/>
          <c:max val="6.25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209456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Trend 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'Toggle on Chart'!$N$5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'Toggle on Chart'!$M$6:$M$17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'Toggle on Chart'!$N$6:$N$17</c:f>
              <c:numCache>
                <c:formatCode>_("$"* #,##0_);_("$"* \(#,##0\);_("$"* "-"??_);_(@_)</c:formatCode>
                <c:ptCount val="12"/>
                <c:pt idx="0">
                  <c:v>1616737</c:v>
                </c:pt>
                <c:pt idx="1">
                  <c:v>2130113</c:v>
                </c:pt>
                <c:pt idx="2">
                  <c:v>1741636</c:v>
                </c:pt>
                <c:pt idx="3">
                  <c:v>2247601</c:v>
                </c:pt>
                <c:pt idx="4">
                  <c:v>1205465</c:v>
                </c:pt>
                <c:pt idx="5">
                  <c:v>1315492</c:v>
                </c:pt>
                <c:pt idx="6">
                  <c:v>2334039</c:v>
                </c:pt>
                <c:pt idx="7">
                  <c:v>1248364</c:v>
                </c:pt>
                <c:pt idx="8">
                  <c:v>1147287</c:v>
                </c:pt>
                <c:pt idx="9">
                  <c:v>2235615</c:v>
                </c:pt>
                <c:pt idx="10">
                  <c:v>1843416</c:v>
                </c:pt>
                <c:pt idx="11">
                  <c:v>1118629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59-4AB4-A398-EC6D2E0A1557}"/>
            </c:ext>
          </c:extLst>
        </c:ser>
        <c:ser>
          <c:idx val="1"/>
          <c:order val="1"/>
          <c:tx>
            <c:strRef>
              <c:f>'Toggle on Chart'!$O$5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'Toggle on Chart'!$M$6:$M$17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'Toggle on Chart'!$O$6:$O$17</c:f>
              <c:numCache>
                <c:formatCode>_("$"* #,##0_);_("$"* \(#,##0\);_("$"* "-"??_);_(@_)</c:formatCode>
                <c:ptCount val="12"/>
                <c:pt idx="0">
                  <c:v>1892000</c:v>
                </c:pt>
                <c:pt idx="1">
                  <c:v>2135000</c:v>
                </c:pt>
                <c:pt idx="2">
                  <c:v>1446000</c:v>
                </c:pt>
                <c:pt idx="3">
                  <c:v>2360000</c:v>
                </c:pt>
                <c:pt idx="4">
                  <c:v>1350000</c:v>
                </c:pt>
                <c:pt idx="5">
                  <c:v>1066000</c:v>
                </c:pt>
                <c:pt idx="6">
                  <c:v>2241000</c:v>
                </c:pt>
                <c:pt idx="7">
                  <c:v>1124000</c:v>
                </c:pt>
                <c:pt idx="8">
                  <c:v>1354000</c:v>
                </c:pt>
                <c:pt idx="9">
                  <c:v>1990000</c:v>
                </c:pt>
                <c:pt idx="10">
                  <c:v>2175000</c:v>
                </c:pt>
                <c:pt idx="11">
                  <c:v>973000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59-4AB4-A398-EC6D2E0A1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8"/>
        <c:axId val="512516431"/>
        <c:axId val="2043577999"/>
      </c:barChart>
      <c:catAx>
        <c:axId val="512516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3577999"/>
        <c:crosses val="autoZero"/>
        <c:auto val="1"/>
        <c:lblAlgn val="ctr"/>
        <c:lblOffset val="100"/>
        <c:noMultiLvlLbl val="0"/>
      </c:catAx>
      <c:valAx>
        <c:axId val="2043577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516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pin" dx="22" fmlaLink="$AT$6" max="3000" min="1" noThreeD="1" page="10" val="1486"/>
</file>

<file path=xl/ctrlProps/ctrlProp2.xml><?xml version="1.0" encoding="utf-8"?>
<formControlPr xmlns="http://schemas.microsoft.com/office/spreadsheetml/2009/9/main" objectType="Spin" dx="22" fmlaLink="$W$3" max="30000" min="1" noThreeD="1" page="10" val="1514"/>
</file>

<file path=xl/ctrlProps/ctrlProp3.xml><?xml version="1.0" encoding="utf-8"?>
<formControlPr xmlns="http://schemas.microsoft.com/office/spreadsheetml/2009/9/main" objectType="CheckBox" checked="Checked" fmlaLink="$I$4" lockText="1" noThreeD="1"/>
</file>

<file path=xl/ctrlProps/ctrlProp4.xml><?xml version="1.0" encoding="utf-8"?>
<formControlPr xmlns="http://schemas.microsoft.com/office/spreadsheetml/2009/9/main" objectType="CheckBox" checked="Checked" fmlaLink="$I$5" lockText="1" noThreeD="1"/>
</file>

<file path=xl/ctrlProps/ctrlProp5.xml><?xml version="1.0" encoding="utf-8"?>
<formControlPr xmlns="http://schemas.microsoft.com/office/spreadsheetml/2009/9/main" objectType="CheckBox" fmlaLink="$I$6" lockText="1" noThreeD="1"/>
</file>

<file path=xl/ctrlProps/ctrlProp6.xml><?xml version="1.0" encoding="utf-8"?>
<formControlPr xmlns="http://schemas.microsoft.com/office/spreadsheetml/2009/9/main" objectType="CheckBox" fmlaLink="$I$7" lockText="1" noThreeD="1"/>
</file>

<file path=xl/ctrlProps/ctrlProp7.xml><?xml version="1.0" encoding="utf-8"?>
<formControlPr xmlns="http://schemas.microsoft.com/office/spreadsheetml/2009/9/main" objectType="CheckBox" fmlaLink="$I$8" lockText="1" noThreeD="1"/>
</file>

<file path=xl/ctrlProps/ctrlProp8.xml><?xml version="1.0" encoding="utf-8"?>
<formControlPr xmlns="http://schemas.microsoft.com/office/spreadsheetml/2009/9/main" objectType="CheckBox" fmlaLink="$I$9" lockText="1" noThreeD="1"/>
</file>

<file path=xl/ctrlProps/ctrlProp9.xml><?xml version="1.0" encoding="utf-8"?>
<formControlPr xmlns="http://schemas.microsoft.com/office/spreadsheetml/2009/9/main" objectType="CheckBox" fmlaLink="$I$10" lockText="1" noThreeD="1"/>
</file>

<file path=xl/ctrlProps/ctrlProp10.xml><?xml version="1.0" encoding="utf-8"?>
<formControlPr xmlns="http://schemas.microsoft.com/office/spreadsheetml/2009/9/main" objectType="CheckBox" fmlaLink="$I$11" lockText="1" noThreeD="1"/>
</file>

<file path=xl/ctrlProps/ctrlProp11.xml><?xml version="1.0" encoding="utf-8"?>
<formControlPr xmlns="http://schemas.microsoft.com/office/spreadsheetml/2009/9/main" objectType="CheckBox" fmlaLink="$I$12" lockText="1" noThreeD="1"/>
</file>

<file path=xl/ctrlProps/ctrlProp12.xml><?xml version="1.0" encoding="utf-8"?>
<formControlPr xmlns="http://schemas.microsoft.com/office/spreadsheetml/2009/9/main" objectType="CheckBox" fmlaLink="$I$13" lockText="1" noThreeD="1"/>
</file>

<file path=xl/ctrlProps/ctrlProp13.xml><?xml version="1.0" encoding="utf-8"?>
<formControlPr xmlns="http://schemas.microsoft.com/office/spreadsheetml/2009/9/main" objectType="CheckBox" checked="Checked" fmlaLink="$E$16" lockText="1" noThreeD="1"/>
</file>

<file path=xl/ctrlProps/ctrlProp14.xml><?xml version="1.0" encoding="utf-8"?>
<formControlPr xmlns="http://schemas.microsoft.com/office/spreadsheetml/2009/9/main" objectType="CheckBox" checked="Checked" fmlaLink="$C$4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102375</xdr:colOff>
      <xdr:row>0</xdr:row>
      <xdr:rowOff>76199</xdr:rowOff>
    </xdr:from>
    <xdr:to>
      <xdr:col>1</xdr:col>
      <xdr:colOff>381000</xdr:colOff>
      <xdr:row>0</xdr:row>
      <xdr:rowOff>354824</xdr:rowOff>
    </xdr:to>
    <xdr:pic>
      <xdr:nvPicPr>
        <xdr:cNvPr id="7" name="Graphic 6" descr="Holiday tree with solid fill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78600" y="76199"/>
          <a:ext cx="278625" cy="278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495299</xdr:colOff>
      <xdr:row>1</xdr:row>
      <xdr:rowOff>152399</xdr:rowOff>
    </xdr:from>
    <xdr:to>
      <xdr:col>8</xdr:col>
      <xdr:colOff>352425</xdr:colOff>
      <xdr:row>15</xdr:row>
      <xdr:rowOff>85725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2371724" y="533399"/>
          <a:ext cx="3286126" cy="2600326"/>
        </a:xfrm>
        <a:prstGeom prst="roundRect">
          <a:avLst>
            <a:gd name="adj" fmla="val 2927"/>
          </a:avLst>
        </a:prstGeom>
        <a:solidFill>
          <a:schemeClr val="bg1"/>
        </a:solidFill>
        <a:ln w="12700"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504827</xdr:colOff>
      <xdr:row>2</xdr:row>
      <xdr:rowOff>0</xdr:rowOff>
    </xdr:from>
    <xdr:to>
      <xdr:col>8</xdr:col>
      <xdr:colOff>304800</xdr:colOff>
      <xdr:row>16</xdr:row>
      <xdr:rowOff>66676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600075</xdr:colOff>
          <xdr:row>2</xdr:row>
          <xdr:rowOff>66675</xdr:rowOff>
        </xdr:from>
        <xdr:to>
          <xdr:col>7</xdr:col>
          <xdr:colOff>66675</xdr:colOff>
          <xdr:row>3</xdr:row>
          <xdr:rowOff>104775</xdr:rowOff>
        </xdr:to>
        <xdr:sp macro="" textlink="">
          <xdr:nvSpPr>
            <xdr:cNvPr id="14337" name="Spinner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7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38100</xdr:colOff>
          <xdr:row>3</xdr:row>
          <xdr:rowOff>209550</xdr:rowOff>
        </xdr:from>
        <xdr:to>
          <xdr:col>18</xdr:col>
          <xdr:colOff>209550</xdr:colOff>
          <xdr:row>3</xdr:row>
          <xdr:rowOff>419100</xdr:rowOff>
        </xdr:to>
        <xdr:sp macro="" textlink="">
          <xdr:nvSpPr>
            <xdr:cNvPr id="19457" name="Spinner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7209A494-4570-422D-B24A-2B2E170EDD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0</xdr:rowOff>
        </xdr:from>
        <xdr:to>
          <xdr:col>2</xdr:col>
          <xdr:colOff>28575</xdr:colOff>
          <xdr:row>3</xdr:row>
          <xdr:rowOff>171450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B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</xdr:row>
          <xdr:rowOff>19050</xdr:rowOff>
        </xdr:from>
        <xdr:to>
          <xdr:col>2</xdr:col>
          <xdr:colOff>28575</xdr:colOff>
          <xdr:row>5</xdr:row>
          <xdr:rowOff>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B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</xdr:row>
          <xdr:rowOff>19050</xdr:rowOff>
        </xdr:from>
        <xdr:to>
          <xdr:col>2</xdr:col>
          <xdr:colOff>28575</xdr:colOff>
          <xdr:row>6</xdr:row>
          <xdr:rowOff>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B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6</xdr:row>
          <xdr:rowOff>19050</xdr:rowOff>
        </xdr:from>
        <xdr:to>
          <xdr:col>2</xdr:col>
          <xdr:colOff>28575</xdr:colOff>
          <xdr:row>7</xdr:row>
          <xdr:rowOff>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B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7</xdr:row>
          <xdr:rowOff>19050</xdr:rowOff>
        </xdr:from>
        <xdr:to>
          <xdr:col>2</xdr:col>
          <xdr:colOff>28575</xdr:colOff>
          <xdr:row>8</xdr:row>
          <xdr:rowOff>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B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8</xdr:row>
          <xdr:rowOff>19050</xdr:rowOff>
        </xdr:from>
        <xdr:to>
          <xdr:col>2</xdr:col>
          <xdr:colOff>28575</xdr:colOff>
          <xdr:row>9</xdr:row>
          <xdr:rowOff>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B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9</xdr:row>
          <xdr:rowOff>19050</xdr:rowOff>
        </xdr:from>
        <xdr:to>
          <xdr:col>2</xdr:col>
          <xdr:colOff>28575</xdr:colOff>
          <xdr:row>10</xdr:row>
          <xdr:rowOff>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B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10</xdr:row>
          <xdr:rowOff>19050</xdr:rowOff>
        </xdr:from>
        <xdr:to>
          <xdr:col>2</xdr:col>
          <xdr:colOff>28575</xdr:colOff>
          <xdr:row>11</xdr:row>
          <xdr:rowOff>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B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11</xdr:row>
          <xdr:rowOff>19050</xdr:rowOff>
        </xdr:from>
        <xdr:to>
          <xdr:col>2</xdr:col>
          <xdr:colOff>28575</xdr:colOff>
          <xdr:row>12</xdr:row>
          <xdr:rowOff>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B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12</xdr:row>
          <xdr:rowOff>19050</xdr:rowOff>
        </xdr:from>
        <xdr:to>
          <xdr:col>2</xdr:col>
          <xdr:colOff>28575</xdr:colOff>
          <xdr:row>13</xdr:row>
          <xdr:rowOff>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B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14</xdr:row>
          <xdr:rowOff>133350</xdr:rowOff>
        </xdr:from>
        <xdr:to>
          <xdr:col>3</xdr:col>
          <xdr:colOff>1876425</xdr:colOff>
          <xdr:row>16</xdr:row>
          <xdr:rowOff>47625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B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11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4</xdr:row>
      <xdr:rowOff>14287</xdr:rowOff>
    </xdr:from>
    <xdr:to>
      <xdr:col>9</xdr:col>
      <xdr:colOff>571501</xdr:colOff>
      <xdr:row>18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</xdr:row>
          <xdr:rowOff>133350</xdr:rowOff>
        </xdr:from>
        <xdr:to>
          <xdr:col>6</xdr:col>
          <xdr:colOff>276225</xdr:colOff>
          <xdr:row>4</xdr:row>
          <xdr:rowOff>19050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C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Show Budget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114301</xdr:rowOff>
    </xdr:from>
    <xdr:to>
      <xdr:col>2</xdr:col>
      <xdr:colOff>1</xdr:colOff>
      <xdr:row>0</xdr:row>
      <xdr:rowOff>342901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1" y="114301"/>
          <a:ext cx="228600" cy="22860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0E5F9A-096B-4700-95C7-7BA15D3A99B6}" name="Table3" displayName="Table3" ref="B4:H23" totalsRowCount="1" headerRowDxfId="20">
  <autoFilter ref="B4:H22" xr:uid="{830E5F9A-096B-4700-95C7-7BA15D3A99B6}"/>
  <tableColumns count="7">
    <tableColumn id="7" xr3:uid="{9F5075BA-F136-413E-94FA-757F533F8CEF}" name="No." totalsRowLabel="Total" dataDxfId="19" totalsRowDxfId="18">
      <calculatedColumnFormula>ROW()-ROW(Table3[[#Headers],[No.]])</calculatedColumnFormula>
    </tableColumn>
    <tableColumn id="1" xr3:uid="{32A6C22B-3DA1-424D-841D-B3E72B6B98D7}" name="Name"/>
    <tableColumn id="2" xr3:uid="{6A246FD6-6FF8-4FF5-A0FC-7AA1B0E371A6}" name="Gift Ideas"/>
    <tableColumn id="3" xr3:uid="{383B5B65-EDE9-4184-9B2B-6E7842F13CCA}" name="Budget" totalsRowFunction="sum" totalsRowDxfId="17" dataCellStyle="Currency"/>
    <tableColumn id="4" xr3:uid="{DF95ADFA-6095-4830-9E6A-F92F6141F95C}" name="Spent" totalsRowFunction="sum" totalsRowDxfId="16" dataCellStyle="Currency"/>
    <tableColumn id="5" xr3:uid="{8644CAA4-06B9-40F6-B2E5-88D731085C38}" name="Bought" dataDxfId="15" totalsRowDxfId="14" dataCellStyle="Currency"/>
    <tableColumn id="6" xr3:uid="{4F123F64-4978-45BD-A436-11D206B5F8D5}" name="Wrapped" dataDxfId="13" totalsRowDxfId="12"/>
  </tableColumns>
  <tableStyleInfo name="TableStyleLight11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13" Type="http://schemas.openxmlformats.org/officeDocument/2006/relationships/ctrlProp" Target="../ctrlProps/ctrlProp12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6.xml"/><Relationship Id="rId12" Type="http://schemas.openxmlformats.org/officeDocument/2006/relationships/ctrlProp" Target="../ctrlProps/ctrlProp1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.xml"/><Relationship Id="rId11" Type="http://schemas.openxmlformats.org/officeDocument/2006/relationships/ctrlProp" Target="../ctrlProps/ctrlProp10.xml"/><Relationship Id="rId5" Type="http://schemas.openxmlformats.org/officeDocument/2006/relationships/ctrlProp" Target="../ctrlProps/ctrlProp4.xml"/><Relationship Id="rId10" Type="http://schemas.openxmlformats.org/officeDocument/2006/relationships/ctrlProp" Target="../ctrlProps/ctrlProp9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Relationship Id="rId14" Type="http://schemas.openxmlformats.org/officeDocument/2006/relationships/ctrlProp" Target="../ctrlProps/ctrlProp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D3A51-17B2-4CF0-B0AB-771123F972B0}">
  <sheetPr codeName="Sheet11"/>
  <dimension ref="B1:D13"/>
  <sheetViews>
    <sheetView workbookViewId="0">
      <selection activeCell="B5" sqref="B5"/>
    </sheetView>
  </sheetViews>
  <sheetFormatPr defaultRowHeight="15" x14ac:dyDescent="0.25"/>
  <cols>
    <col min="1" max="1" width="2.625" customWidth="1"/>
    <col min="2" max="2" width="3.625" customWidth="1"/>
    <col min="3" max="3" width="2.875" bestFit="1" customWidth="1"/>
    <col min="4" max="4" width="26.25" bestFit="1" customWidth="1"/>
  </cols>
  <sheetData>
    <row r="1" spans="2:4" s="4" customFormat="1" ht="27" customHeight="1" x14ac:dyDescent="0.4">
      <c r="B1" s="31" t="s">
        <v>285</v>
      </c>
    </row>
    <row r="3" spans="2:4" x14ac:dyDescent="0.25">
      <c r="D3" s="2"/>
    </row>
    <row r="4" spans="2:4" x14ac:dyDescent="0.25">
      <c r="B4" s="1" t="b">
        <v>1</v>
      </c>
      <c r="C4">
        <v>1</v>
      </c>
      <c r="D4" t="s">
        <v>162</v>
      </c>
    </row>
    <row r="5" spans="2:4" x14ac:dyDescent="0.25">
      <c r="B5" s="1" t="b">
        <v>1</v>
      </c>
      <c r="C5">
        <v>2</v>
      </c>
      <c r="D5" t="s">
        <v>163</v>
      </c>
    </row>
    <row r="6" spans="2:4" x14ac:dyDescent="0.25">
      <c r="B6" s="1" t="b">
        <v>0</v>
      </c>
      <c r="C6">
        <v>3</v>
      </c>
      <c r="D6" t="s">
        <v>164</v>
      </c>
    </row>
    <row r="7" spans="2:4" x14ac:dyDescent="0.25">
      <c r="B7" s="1" t="b">
        <v>0</v>
      </c>
      <c r="C7">
        <v>4</v>
      </c>
      <c r="D7" t="s">
        <v>165</v>
      </c>
    </row>
    <row r="8" spans="2:4" x14ac:dyDescent="0.25">
      <c r="B8" s="1" t="b">
        <v>0</v>
      </c>
      <c r="C8">
        <v>5</v>
      </c>
      <c r="D8" t="s">
        <v>166</v>
      </c>
    </row>
    <row r="9" spans="2:4" x14ac:dyDescent="0.25">
      <c r="B9" s="1" t="b">
        <v>0</v>
      </c>
      <c r="C9">
        <v>6</v>
      </c>
      <c r="D9" t="s">
        <v>167</v>
      </c>
    </row>
    <row r="10" spans="2:4" x14ac:dyDescent="0.25">
      <c r="B10" s="1" t="b">
        <v>0</v>
      </c>
      <c r="C10">
        <v>7</v>
      </c>
      <c r="D10" t="s">
        <v>168</v>
      </c>
    </row>
    <row r="11" spans="2:4" x14ac:dyDescent="0.25">
      <c r="B11" s="1" t="b">
        <v>0</v>
      </c>
      <c r="C11">
        <v>8</v>
      </c>
      <c r="D11" t="s">
        <v>169</v>
      </c>
    </row>
    <row r="12" spans="2:4" x14ac:dyDescent="0.25">
      <c r="B12" s="1" t="b">
        <v>0</v>
      </c>
      <c r="C12">
        <v>9</v>
      </c>
      <c r="D12" t="s">
        <v>170</v>
      </c>
    </row>
    <row r="13" spans="2:4" x14ac:dyDescent="0.25">
      <c r="B13" s="1" t="b">
        <v>0</v>
      </c>
      <c r="C13">
        <v>10</v>
      </c>
      <c r="D13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ADDDB-E81B-4F00-AC44-90C62BC3CE00}">
  <sheetPr codeName="Sheet2"/>
  <dimension ref="B1:F15"/>
  <sheetViews>
    <sheetView workbookViewId="0">
      <selection activeCell="F4" sqref="F4"/>
    </sheetView>
  </sheetViews>
  <sheetFormatPr defaultRowHeight="15" x14ac:dyDescent="0.25"/>
  <cols>
    <col min="1" max="1" width="2.625" customWidth="1"/>
    <col min="2" max="2" width="9.875" customWidth="1"/>
    <col min="3" max="3" width="15.25" customWidth="1"/>
    <col min="4" max="4" width="10" customWidth="1"/>
    <col min="5" max="5" width="6.25" customWidth="1"/>
  </cols>
  <sheetData>
    <row r="1" spans="2:6" s="11" customFormat="1" ht="30" customHeight="1" x14ac:dyDescent="0.4">
      <c r="B1" s="12" t="s">
        <v>185</v>
      </c>
    </row>
    <row r="3" spans="2:6" x14ac:dyDescent="0.25">
      <c r="B3" s="13" t="s">
        <v>186</v>
      </c>
      <c r="C3" s="13" t="s">
        <v>187</v>
      </c>
      <c r="D3" s="13" t="s">
        <v>188</v>
      </c>
      <c r="E3" s="13" t="s">
        <v>189</v>
      </c>
      <c r="F3" s="13" t="s">
        <v>25</v>
      </c>
    </row>
    <row r="4" spans="2:6" x14ac:dyDescent="0.25">
      <c r="B4" s="33">
        <v>44959</v>
      </c>
      <c r="C4" t="s">
        <v>190</v>
      </c>
      <c r="D4" s="5">
        <v>118.41</v>
      </c>
      <c r="E4" s="1" t="b">
        <v>0</v>
      </c>
      <c r="F4" s="5">
        <f>IF(E4,D4/2,D4)</f>
        <v>118.41</v>
      </c>
    </row>
    <row r="5" spans="2:6" x14ac:dyDescent="0.25">
      <c r="B5" s="33">
        <v>44959</v>
      </c>
      <c r="C5" t="s">
        <v>191</v>
      </c>
      <c r="D5" s="5">
        <v>97.98</v>
      </c>
      <c r="E5" s="1" t="b">
        <v>0</v>
      </c>
      <c r="F5" s="5">
        <f t="shared" ref="F5:F15" si="0">IF(E5,D5/2,D5)</f>
        <v>97.98</v>
      </c>
    </row>
    <row r="6" spans="2:6" x14ac:dyDescent="0.25">
      <c r="B6" s="33">
        <v>44963</v>
      </c>
      <c r="C6" t="s">
        <v>192</v>
      </c>
      <c r="D6" s="5">
        <v>106.91</v>
      </c>
      <c r="E6" s="1" t="b">
        <v>0</v>
      </c>
      <c r="F6" s="5">
        <f t="shared" si="0"/>
        <v>106.91</v>
      </c>
    </row>
    <row r="7" spans="2:6" x14ac:dyDescent="0.25">
      <c r="B7" s="33">
        <v>44964</v>
      </c>
      <c r="C7" t="s">
        <v>193</v>
      </c>
      <c r="D7" s="5">
        <v>104.74</v>
      </c>
      <c r="E7" s="1" t="b">
        <v>0</v>
      </c>
      <c r="F7" s="5">
        <f t="shared" si="0"/>
        <v>104.74</v>
      </c>
    </row>
    <row r="8" spans="2:6" x14ac:dyDescent="0.25">
      <c r="B8" s="33">
        <v>44966</v>
      </c>
      <c r="C8" t="s">
        <v>194</v>
      </c>
      <c r="D8" s="5">
        <v>94.7</v>
      </c>
      <c r="E8" s="1" t="b">
        <v>0</v>
      </c>
      <c r="F8" s="5">
        <f t="shared" si="0"/>
        <v>94.7</v>
      </c>
    </row>
    <row r="9" spans="2:6" x14ac:dyDescent="0.25">
      <c r="B9" s="33">
        <v>44967</v>
      </c>
      <c r="C9" t="s">
        <v>194</v>
      </c>
      <c r="D9" s="5">
        <v>142.47</v>
      </c>
      <c r="E9" s="1" t="b">
        <v>0</v>
      </c>
      <c r="F9" s="5">
        <f t="shared" si="0"/>
        <v>142.47</v>
      </c>
    </row>
    <row r="10" spans="2:6" x14ac:dyDescent="0.25">
      <c r="B10" s="33">
        <v>44969</v>
      </c>
      <c r="C10" t="s">
        <v>195</v>
      </c>
      <c r="D10" s="5">
        <v>61.51</v>
      </c>
      <c r="E10" s="1" t="b">
        <v>0</v>
      </c>
      <c r="F10" s="5">
        <f t="shared" si="0"/>
        <v>61.51</v>
      </c>
    </row>
    <row r="11" spans="2:6" x14ac:dyDescent="0.25">
      <c r="B11" s="33">
        <v>44971</v>
      </c>
      <c r="C11" t="s">
        <v>194</v>
      </c>
      <c r="D11" s="5">
        <v>180.64</v>
      </c>
      <c r="E11" s="1" t="b">
        <v>0</v>
      </c>
      <c r="F11" s="5">
        <f t="shared" si="0"/>
        <v>180.64</v>
      </c>
    </row>
    <row r="12" spans="2:6" x14ac:dyDescent="0.25">
      <c r="B12" s="33">
        <v>44971</v>
      </c>
      <c r="C12" t="s">
        <v>196</v>
      </c>
      <c r="D12" s="5">
        <v>149.85</v>
      </c>
      <c r="E12" s="1" t="b">
        <v>0</v>
      </c>
      <c r="F12" s="5">
        <f t="shared" si="0"/>
        <v>149.85</v>
      </c>
    </row>
    <row r="13" spans="2:6" x14ac:dyDescent="0.25">
      <c r="B13" s="33">
        <v>44971</v>
      </c>
      <c r="C13" t="s">
        <v>192</v>
      </c>
      <c r="D13" s="5">
        <v>19.98</v>
      </c>
      <c r="E13" s="1" t="b">
        <v>0</v>
      </c>
      <c r="F13" s="5">
        <f t="shared" si="0"/>
        <v>19.98</v>
      </c>
    </row>
    <row r="14" spans="2:6" x14ac:dyDescent="0.25">
      <c r="B14" s="33">
        <v>44973</v>
      </c>
      <c r="C14" t="s">
        <v>197</v>
      </c>
      <c r="D14" s="5">
        <v>14.86</v>
      </c>
      <c r="E14" s="1" t="b">
        <v>0</v>
      </c>
      <c r="F14" s="5">
        <f t="shared" si="0"/>
        <v>14.86</v>
      </c>
    </row>
    <row r="15" spans="2:6" x14ac:dyDescent="0.25">
      <c r="B15" s="33">
        <v>44975</v>
      </c>
      <c r="C15" t="s">
        <v>198</v>
      </c>
      <c r="D15" s="5">
        <v>139.81</v>
      </c>
      <c r="E15" s="1" t="b">
        <v>0</v>
      </c>
      <c r="F15" s="5">
        <f t="shared" si="0"/>
        <v>139.81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DBFA-2DB0-4419-9E85-DCF2E41C0808}">
  <sheetPr codeName="Sheet4"/>
  <dimension ref="B1:H23"/>
  <sheetViews>
    <sheetView showGridLines="0" workbookViewId="0">
      <selection activeCell="H13" sqref="H13"/>
    </sheetView>
  </sheetViews>
  <sheetFormatPr defaultRowHeight="15" x14ac:dyDescent="0.25"/>
  <cols>
    <col min="1" max="1" width="2.625" customWidth="1"/>
    <col min="2" max="2" width="5.375" customWidth="1"/>
    <col min="3" max="3" width="13.75" customWidth="1"/>
    <col min="4" max="4" width="23.75" customWidth="1"/>
    <col min="5" max="6" width="9.125" customWidth="1"/>
    <col min="7" max="7" width="9" customWidth="1"/>
    <col min="8" max="8" width="10" bestFit="1" customWidth="1"/>
  </cols>
  <sheetData>
    <row r="1" spans="2:8" s="9" customFormat="1" ht="30" customHeight="1" x14ac:dyDescent="0.4">
      <c r="C1" s="10" t="s">
        <v>19</v>
      </c>
    </row>
    <row r="2" spans="2:8" s="7" customFormat="1" ht="3" customHeight="1" x14ac:dyDescent="0.35">
      <c r="B2" s="6"/>
    </row>
    <row r="4" spans="2:8" x14ac:dyDescent="0.25">
      <c r="B4" s="2" t="s">
        <v>20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</row>
    <row r="5" spans="2:8" x14ac:dyDescent="0.25">
      <c r="B5" s="57">
        <f>ROW()-ROW(Table3[[#Headers],[No.]])</f>
        <v>1</v>
      </c>
      <c r="C5" t="s">
        <v>103</v>
      </c>
      <c r="D5" t="s">
        <v>131</v>
      </c>
      <c r="E5" s="5">
        <v>20</v>
      </c>
      <c r="F5" s="5"/>
      <c r="G5" s="8" t="b">
        <v>0</v>
      </c>
      <c r="H5" s="8" t="b">
        <v>0</v>
      </c>
    </row>
    <row r="6" spans="2:8" x14ac:dyDescent="0.25">
      <c r="B6" s="57">
        <f>ROW()-ROW(Table3[[#Headers],[No.]])</f>
        <v>2</v>
      </c>
      <c r="C6" t="s">
        <v>104</v>
      </c>
      <c r="D6" t="s">
        <v>120</v>
      </c>
      <c r="E6" s="5">
        <v>50</v>
      </c>
      <c r="F6" s="5"/>
      <c r="G6" s="8" t="b">
        <v>0</v>
      </c>
      <c r="H6" s="8" t="b">
        <v>0</v>
      </c>
    </row>
    <row r="7" spans="2:8" x14ac:dyDescent="0.25">
      <c r="B7" s="57">
        <f>ROW()-ROW(Table3[[#Headers],[No.]])</f>
        <v>3</v>
      </c>
      <c r="C7" t="s">
        <v>105</v>
      </c>
      <c r="D7" t="s">
        <v>121</v>
      </c>
      <c r="E7" s="5">
        <v>100</v>
      </c>
      <c r="F7" s="5"/>
      <c r="G7" s="8" t="b">
        <v>1</v>
      </c>
      <c r="H7" s="8" t="b">
        <v>0</v>
      </c>
    </row>
    <row r="8" spans="2:8" x14ac:dyDescent="0.25">
      <c r="B8" s="57">
        <f>ROW()-ROW(Table3[[#Headers],[No.]])</f>
        <v>4</v>
      </c>
      <c r="C8" t="s">
        <v>106</v>
      </c>
      <c r="D8" t="s">
        <v>122</v>
      </c>
      <c r="E8" s="5">
        <v>50</v>
      </c>
      <c r="F8" s="5">
        <v>42</v>
      </c>
      <c r="G8" s="8" t="b">
        <v>0</v>
      </c>
      <c r="H8" s="8" t="b">
        <v>0</v>
      </c>
    </row>
    <row r="9" spans="2:8" x14ac:dyDescent="0.25">
      <c r="B9" s="57">
        <f>ROW()-ROW(Table3[[#Headers],[No.]])</f>
        <v>5</v>
      </c>
      <c r="C9" t="s">
        <v>107</v>
      </c>
      <c r="D9" t="s">
        <v>132</v>
      </c>
      <c r="E9" s="5">
        <v>60</v>
      </c>
      <c r="F9" s="5"/>
      <c r="G9" s="8" t="b">
        <v>0</v>
      </c>
      <c r="H9" s="8" t="b">
        <v>0</v>
      </c>
    </row>
    <row r="10" spans="2:8" x14ac:dyDescent="0.25">
      <c r="B10" s="57">
        <f>ROW()-ROW(Table3[[#Headers],[No.]])</f>
        <v>6</v>
      </c>
      <c r="C10" t="s">
        <v>108</v>
      </c>
      <c r="D10" t="s">
        <v>123</v>
      </c>
      <c r="E10" s="5">
        <v>50</v>
      </c>
      <c r="F10" s="5"/>
      <c r="G10" s="8" t="b">
        <v>0</v>
      </c>
      <c r="H10" s="8" t="b">
        <v>0</v>
      </c>
    </row>
    <row r="11" spans="2:8" x14ac:dyDescent="0.25">
      <c r="B11" s="57">
        <f>ROW()-ROW(Table3[[#Headers],[No.]])</f>
        <v>7</v>
      </c>
      <c r="C11" t="s">
        <v>109</v>
      </c>
      <c r="D11" t="s">
        <v>130</v>
      </c>
      <c r="E11" s="5">
        <v>50</v>
      </c>
      <c r="F11" s="5">
        <v>55</v>
      </c>
      <c r="G11" s="8" t="b">
        <v>0</v>
      </c>
      <c r="H11" s="8" t="b">
        <v>0</v>
      </c>
    </row>
    <row r="12" spans="2:8" x14ac:dyDescent="0.25">
      <c r="B12" s="57">
        <f>ROW()-ROW(Table3[[#Headers],[No.]])</f>
        <v>8</v>
      </c>
      <c r="C12" t="s">
        <v>110</v>
      </c>
      <c r="D12" t="s">
        <v>124</v>
      </c>
      <c r="E12" s="5">
        <v>20</v>
      </c>
      <c r="F12" s="5"/>
      <c r="G12" s="8" t="b">
        <v>1</v>
      </c>
      <c r="H12" s="8" t="b">
        <v>0</v>
      </c>
    </row>
    <row r="13" spans="2:8" x14ac:dyDescent="0.25">
      <c r="B13" s="57">
        <f>ROW()-ROW(Table3[[#Headers],[No.]])</f>
        <v>9</v>
      </c>
      <c r="C13" t="s">
        <v>111</v>
      </c>
      <c r="D13" t="s">
        <v>125</v>
      </c>
      <c r="E13" s="5">
        <v>20</v>
      </c>
      <c r="F13" s="5"/>
      <c r="G13" s="8" t="b">
        <v>0</v>
      </c>
      <c r="H13" s="8" t="b">
        <v>0</v>
      </c>
    </row>
    <row r="14" spans="2:8" x14ac:dyDescent="0.25">
      <c r="B14" s="57">
        <f>ROW()-ROW(Table3[[#Headers],[No.]])</f>
        <v>10</v>
      </c>
      <c r="C14" t="s">
        <v>112</v>
      </c>
      <c r="D14" t="s">
        <v>133</v>
      </c>
      <c r="E14" s="5">
        <v>100</v>
      </c>
      <c r="F14" s="5"/>
      <c r="G14" s="8" t="b">
        <v>0</v>
      </c>
      <c r="H14" s="8" t="b">
        <v>0</v>
      </c>
    </row>
    <row r="15" spans="2:8" x14ac:dyDescent="0.25">
      <c r="B15" s="57">
        <f>ROW()-ROW(Table3[[#Headers],[No.]])</f>
        <v>11</v>
      </c>
      <c r="C15" t="s">
        <v>113</v>
      </c>
      <c r="D15" t="s">
        <v>134</v>
      </c>
      <c r="E15" s="5">
        <v>20</v>
      </c>
      <c r="F15" s="5"/>
      <c r="G15" s="8" t="b">
        <v>0</v>
      </c>
      <c r="H15" s="8" t="b">
        <v>0</v>
      </c>
    </row>
    <row r="16" spans="2:8" x14ac:dyDescent="0.25">
      <c r="B16" s="57">
        <f>ROW()-ROW(Table3[[#Headers],[No.]])</f>
        <v>12</v>
      </c>
      <c r="C16" t="s">
        <v>114</v>
      </c>
      <c r="D16" t="s">
        <v>126</v>
      </c>
      <c r="E16" s="5">
        <v>50</v>
      </c>
      <c r="F16" s="5">
        <v>48.87</v>
      </c>
      <c r="G16" s="8" t="b">
        <v>0</v>
      </c>
      <c r="H16" s="8" t="b">
        <v>0</v>
      </c>
    </row>
    <row r="17" spans="2:8" x14ac:dyDescent="0.25">
      <c r="B17" s="57">
        <f>ROW()-ROW(Table3[[#Headers],[No.]])</f>
        <v>13</v>
      </c>
      <c r="C17" t="s">
        <v>115</v>
      </c>
      <c r="D17" t="s">
        <v>127</v>
      </c>
      <c r="E17" s="5">
        <v>20</v>
      </c>
      <c r="F17" s="5"/>
      <c r="G17" s="8" t="b">
        <v>0</v>
      </c>
      <c r="H17" s="8" t="b">
        <v>0</v>
      </c>
    </row>
    <row r="18" spans="2:8" x14ac:dyDescent="0.25">
      <c r="B18" s="57">
        <f>ROW()-ROW(Table3[[#Headers],[No.]])</f>
        <v>14</v>
      </c>
      <c r="C18" t="s">
        <v>116</v>
      </c>
      <c r="D18" t="s">
        <v>135</v>
      </c>
      <c r="E18" s="5">
        <v>50</v>
      </c>
      <c r="F18" s="5"/>
      <c r="G18" s="8" t="b">
        <v>0</v>
      </c>
      <c r="H18" s="8" t="b">
        <v>0</v>
      </c>
    </row>
    <row r="19" spans="2:8" x14ac:dyDescent="0.25">
      <c r="B19" s="57">
        <f>ROW()-ROW(Table3[[#Headers],[No.]])</f>
        <v>15</v>
      </c>
      <c r="C19" t="s">
        <v>117</v>
      </c>
      <c r="D19" t="s">
        <v>128</v>
      </c>
      <c r="E19" s="5">
        <v>20</v>
      </c>
      <c r="F19" s="5"/>
      <c r="G19" s="8" t="b">
        <v>0</v>
      </c>
      <c r="H19" s="8" t="b">
        <v>0</v>
      </c>
    </row>
    <row r="20" spans="2:8" x14ac:dyDescent="0.25">
      <c r="B20" s="57">
        <f>ROW()-ROW(Table3[[#Headers],[No.]])</f>
        <v>16</v>
      </c>
      <c r="C20" t="s">
        <v>118</v>
      </c>
      <c r="D20" t="s">
        <v>129</v>
      </c>
      <c r="E20" s="5">
        <v>100</v>
      </c>
      <c r="F20" s="5"/>
      <c r="G20" s="8" t="b">
        <v>0</v>
      </c>
      <c r="H20" s="8" t="b">
        <v>0</v>
      </c>
    </row>
    <row r="21" spans="2:8" x14ac:dyDescent="0.25">
      <c r="B21" s="57">
        <f>ROW()-ROW(Table3[[#Headers],[No.]])</f>
        <v>17</v>
      </c>
      <c r="C21" t="s">
        <v>119</v>
      </c>
      <c r="D21" t="s">
        <v>123</v>
      </c>
      <c r="E21" s="5">
        <v>60</v>
      </c>
      <c r="F21" s="5"/>
      <c r="G21" s="8" t="b">
        <v>0</v>
      </c>
      <c r="H21" s="8" t="b">
        <v>0</v>
      </c>
    </row>
    <row r="22" spans="2:8" x14ac:dyDescent="0.25">
      <c r="B22" s="57">
        <f>ROW()-ROW(Table3[[#Headers],[No.]])</f>
        <v>18</v>
      </c>
      <c r="E22" s="5"/>
      <c r="F22" s="5"/>
      <c r="G22" s="62"/>
      <c r="H22" s="61"/>
    </row>
    <row r="23" spans="2:8" x14ac:dyDescent="0.25">
      <c r="B23" s="57" t="s">
        <v>25</v>
      </c>
      <c r="E23" s="60">
        <f>SUBTOTAL(109,Table3[Budget])</f>
        <v>840</v>
      </c>
      <c r="F23" s="60">
        <f>SUBTOTAL(109,Table3[Spent])</f>
        <v>145.87</v>
      </c>
      <c r="G23" s="61"/>
      <c r="H23" s="61"/>
    </row>
  </sheetData>
  <conditionalFormatting sqref="G5:H22">
    <cfRule type="cellIs" dxfId="11" priority="1" operator="equal">
      <formula>TRUE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0DB1F-FD65-4B62-95CB-923A17C44686}">
  <sheetPr codeName="Sheet21"/>
  <dimension ref="B1:D11"/>
  <sheetViews>
    <sheetView showGridLines="0" workbookViewId="0">
      <selection activeCell="B7" sqref="B7"/>
    </sheetView>
  </sheetViews>
  <sheetFormatPr defaultRowHeight="15" x14ac:dyDescent="0.25"/>
  <cols>
    <col min="1" max="1" width="2.625" customWidth="1"/>
    <col min="2" max="2" width="3" customWidth="1"/>
    <col min="3" max="3" width="2.875" bestFit="1" customWidth="1"/>
    <col min="4" max="4" width="26.25" bestFit="1" customWidth="1"/>
  </cols>
  <sheetData>
    <row r="1" spans="2:4" s="16" customFormat="1" ht="27" customHeight="1" x14ac:dyDescent="0.4">
      <c r="B1" s="32" t="s">
        <v>160</v>
      </c>
    </row>
    <row r="3" spans="2:4" x14ac:dyDescent="0.25">
      <c r="B3" s="2" t="s">
        <v>161</v>
      </c>
    </row>
    <row r="4" spans="2:4" ht="7.5" customHeight="1" x14ac:dyDescent="0.25">
      <c r="B4" s="2"/>
    </row>
    <row r="5" spans="2:4" x14ac:dyDescent="0.25">
      <c r="B5" s="1" t="b">
        <v>1</v>
      </c>
      <c r="C5">
        <v>1</v>
      </c>
      <c r="D5" t="s">
        <v>74</v>
      </c>
    </row>
    <row r="6" spans="2:4" x14ac:dyDescent="0.25">
      <c r="B6" s="1" t="b">
        <v>1</v>
      </c>
      <c r="C6">
        <v>2</v>
      </c>
      <c r="D6" t="s">
        <v>75</v>
      </c>
    </row>
    <row r="7" spans="2:4" x14ac:dyDescent="0.25">
      <c r="B7" s="1" t="b">
        <v>1</v>
      </c>
      <c r="C7">
        <v>3</v>
      </c>
      <c r="D7" t="s">
        <v>76</v>
      </c>
    </row>
    <row r="8" spans="2:4" x14ac:dyDescent="0.25">
      <c r="B8" s="1" t="b">
        <v>0</v>
      </c>
      <c r="C8">
        <v>4</v>
      </c>
      <c r="D8" t="s">
        <v>77</v>
      </c>
    </row>
    <row r="9" spans="2:4" x14ac:dyDescent="0.25">
      <c r="B9" s="1" t="b">
        <v>0</v>
      </c>
      <c r="C9">
        <v>5</v>
      </c>
      <c r="D9" t="s">
        <v>78</v>
      </c>
    </row>
    <row r="10" spans="2:4" x14ac:dyDescent="0.25">
      <c r="B10" s="1" t="b">
        <v>0</v>
      </c>
      <c r="C10">
        <v>6</v>
      </c>
      <c r="D10" t="s">
        <v>80</v>
      </c>
    </row>
    <row r="11" spans="2:4" x14ac:dyDescent="0.25">
      <c r="B11" s="1" t="b">
        <v>0</v>
      </c>
      <c r="C11">
        <v>7</v>
      </c>
      <c r="D11" t="s">
        <v>79</v>
      </c>
    </row>
  </sheetData>
  <conditionalFormatting sqref="B5:D11">
    <cfRule type="expression" dxfId="10" priority="1">
      <formula>$B5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B22BA-6E4C-4E19-95E9-506D4EE1E99D}">
  <sheetPr codeName="Sheet61"/>
  <dimension ref="B1:F29"/>
  <sheetViews>
    <sheetView workbookViewId="0">
      <selection activeCell="E4" sqref="E4"/>
    </sheetView>
  </sheetViews>
  <sheetFormatPr defaultRowHeight="15" x14ac:dyDescent="0.25"/>
  <cols>
    <col min="1" max="1" width="3.625" customWidth="1"/>
    <col min="5" max="5" width="8.75" customWidth="1"/>
    <col min="6" max="6" width="10.5" bestFit="1" customWidth="1"/>
  </cols>
  <sheetData>
    <row r="1" spans="2:6" s="51" customFormat="1" ht="30" customHeight="1" x14ac:dyDescent="0.4">
      <c r="B1" s="52" t="s">
        <v>282</v>
      </c>
    </row>
    <row r="3" spans="2:6" x14ac:dyDescent="0.25">
      <c r="B3" s="13" t="s">
        <v>226</v>
      </c>
      <c r="C3" s="13" t="s">
        <v>187</v>
      </c>
      <c r="D3" s="13" t="s">
        <v>227</v>
      </c>
      <c r="E3" s="13" t="s">
        <v>228</v>
      </c>
      <c r="F3" s="13" t="s">
        <v>229</v>
      </c>
    </row>
    <row r="4" spans="2:6" x14ac:dyDescent="0.25">
      <c r="B4" t="s">
        <v>256</v>
      </c>
      <c r="C4" t="s">
        <v>230</v>
      </c>
      <c r="D4">
        <v>67</v>
      </c>
      <c r="E4" s="1" t="b">
        <v>1</v>
      </c>
    </row>
    <row r="5" spans="2:6" x14ac:dyDescent="0.25">
      <c r="B5" t="s">
        <v>257</v>
      </c>
      <c r="C5" t="s">
        <v>231</v>
      </c>
      <c r="D5">
        <v>395</v>
      </c>
      <c r="E5" s="1" t="b">
        <v>0</v>
      </c>
    </row>
    <row r="6" spans="2:6" x14ac:dyDescent="0.25">
      <c r="B6" t="s">
        <v>258</v>
      </c>
      <c r="C6" t="s">
        <v>232</v>
      </c>
      <c r="D6">
        <v>362</v>
      </c>
      <c r="E6" s="1" t="b">
        <v>0</v>
      </c>
    </row>
    <row r="7" spans="2:6" x14ac:dyDescent="0.25">
      <c r="B7" t="s">
        <v>259</v>
      </c>
      <c r="C7" t="s">
        <v>233</v>
      </c>
      <c r="D7">
        <v>153</v>
      </c>
      <c r="E7" s="1" t="b">
        <v>0</v>
      </c>
    </row>
    <row r="8" spans="2:6" x14ac:dyDescent="0.25">
      <c r="B8" t="s">
        <v>260</v>
      </c>
      <c r="C8" t="s">
        <v>234</v>
      </c>
      <c r="D8">
        <v>197</v>
      </c>
      <c r="E8" s="1" t="b">
        <v>0</v>
      </c>
    </row>
    <row r="9" spans="2:6" x14ac:dyDescent="0.25">
      <c r="B9" t="s">
        <v>261</v>
      </c>
      <c r="C9" t="s">
        <v>235</v>
      </c>
      <c r="D9">
        <v>179</v>
      </c>
      <c r="E9" s="1" t="b">
        <v>0</v>
      </c>
    </row>
    <row r="10" spans="2:6" x14ac:dyDescent="0.25">
      <c r="B10" t="s">
        <v>262</v>
      </c>
      <c r="C10" t="s">
        <v>236</v>
      </c>
      <c r="D10">
        <v>401</v>
      </c>
      <c r="E10" s="1" t="b">
        <v>0</v>
      </c>
    </row>
    <row r="11" spans="2:6" x14ac:dyDescent="0.25">
      <c r="B11" t="s">
        <v>263</v>
      </c>
      <c r="C11" t="s">
        <v>237</v>
      </c>
      <c r="D11">
        <v>176</v>
      </c>
      <c r="E11" s="1" t="b">
        <v>0</v>
      </c>
    </row>
    <row r="12" spans="2:6" x14ac:dyDescent="0.25">
      <c r="B12" t="s">
        <v>264</v>
      </c>
      <c r="C12" t="s">
        <v>238</v>
      </c>
      <c r="D12">
        <v>85</v>
      </c>
      <c r="E12" s="1" t="b">
        <v>0</v>
      </c>
    </row>
    <row r="13" spans="2:6" x14ac:dyDescent="0.25">
      <c r="B13" t="s">
        <v>265</v>
      </c>
      <c r="C13" t="s">
        <v>239</v>
      </c>
      <c r="D13">
        <v>351</v>
      </c>
      <c r="E13" s="1" t="b">
        <v>0</v>
      </c>
    </row>
    <row r="14" spans="2:6" x14ac:dyDescent="0.25">
      <c r="B14" t="s">
        <v>266</v>
      </c>
      <c r="C14" t="s">
        <v>240</v>
      </c>
      <c r="D14">
        <v>410</v>
      </c>
      <c r="E14" s="1" t="b">
        <v>0</v>
      </c>
    </row>
    <row r="15" spans="2:6" x14ac:dyDescent="0.25">
      <c r="B15" t="s">
        <v>267</v>
      </c>
      <c r="C15" t="s">
        <v>241</v>
      </c>
      <c r="D15">
        <v>188</v>
      </c>
      <c r="E15" s="1" t="b">
        <v>0</v>
      </c>
    </row>
    <row r="16" spans="2:6" x14ac:dyDescent="0.25">
      <c r="B16" t="s">
        <v>268</v>
      </c>
      <c r="C16" t="s">
        <v>242</v>
      </c>
      <c r="D16">
        <v>58</v>
      </c>
      <c r="E16" s="1" t="b">
        <v>0</v>
      </c>
    </row>
    <row r="17" spans="2:5" x14ac:dyDescent="0.25">
      <c r="B17" t="s">
        <v>269</v>
      </c>
      <c r="C17" t="s">
        <v>243</v>
      </c>
      <c r="D17">
        <v>399</v>
      </c>
      <c r="E17" s="1" t="b">
        <v>0</v>
      </c>
    </row>
    <row r="18" spans="2:5" x14ac:dyDescent="0.25">
      <c r="B18" t="s">
        <v>270</v>
      </c>
      <c r="C18" t="s">
        <v>244</v>
      </c>
      <c r="D18">
        <v>32</v>
      </c>
      <c r="E18" s="1" t="b">
        <v>0</v>
      </c>
    </row>
    <row r="19" spans="2:5" x14ac:dyDescent="0.25">
      <c r="B19" t="s">
        <v>271</v>
      </c>
      <c r="C19" t="s">
        <v>245</v>
      </c>
      <c r="D19">
        <v>476</v>
      </c>
      <c r="E19" s="1" t="b">
        <v>0</v>
      </c>
    </row>
    <row r="20" spans="2:5" x14ac:dyDescent="0.25">
      <c r="B20" t="s">
        <v>272</v>
      </c>
      <c r="C20" t="s">
        <v>246</v>
      </c>
      <c r="D20">
        <v>226</v>
      </c>
      <c r="E20" s="1" t="b">
        <v>0</v>
      </c>
    </row>
    <row r="21" spans="2:5" x14ac:dyDescent="0.25">
      <c r="B21" t="s">
        <v>273</v>
      </c>
      <c r="C21" t="s">
        <v>247</v>
      </c>
      <c r="D21">
        <v>231</v>
      </c>
      <c r="E21" s="1" t="b">
        <v>0</v>
      </c>
    </row>
    <row r="22" spans="2:5" x14ac:dyDescent="0.25">
      <c r="B22" t="s">
        <v>274</v>
      </c>
      <c r="C22" t="s">
        <v>248</v>
      </c>
      <c r="D22">
        <v>374</v>
      </c>
      <c r="E22" s="1" t="b">
        <v>0</v>
      </c>
    </row>
    <row r="23" spans="2:5" x14ac:dyDescent="0.25">
      <c r="B23" t="s">
        <v>275</v>
      </c>
      <c r="C23" t="s">
        <v>249</v>
      </c>
      <c r="D23">
        <v>242</v>
      </c>
      <c r="E23" s="1" t="b">
        <v>0</v>
      </c>
    </row>
    <row r="24" spans="2:5" x14ac:dyDescent="0.25">
      <c r="B24" t="s">
        <v>276</v>
      </c>
      <c r="C24" t="s">
        <v>250</v>
      </c>
      <c r="D24">
        <v>356</v>
      </c>
      <c r="E24" s="1" t="b">
        <v>0</v>
      </c>
    </row>
    <row r="25" spans="2:5" x14ac:dyDescent="0.25">
      <c r="B25" t="s">
        <v>277</v>
      </c>
      <c r="C25" t="s">
        <v>251</v>
      </c>
      <c r="D25">
        <v>121</v>
      </c>
      <c r="E25" s="1" t="b">
        <v>0</v>
      </c>
    </row>
    <row r="26" spans="2:5" x14ac:dyDescent="0.25">
      <c r="B26" t="s">
        <v>278</v>
      </c>
      <c r="C26" t="s">
        <v>252</v>
      </c>
      <c r="D26">
        <v>414</v>
      </c>
      <c r="E26" s="1" t="b">
        <v>0</v>
      </c>
    </row>
    <row r="27" spans="2:5" x14ac:dyDescent="0.25">
      <c r="B27" t="s">
        <v>279</v>
      </c>
      <c r="C27" t="s">
        <v>253</v>
      </c>
      <c r="D27">
        <v>213</v>
      </c>
      <c r="E27" s="1" t="b">
        <v>0</v>
      </c>
    </row>
    <row r="28" spans="2:5" x14ac:dyDescent="0.25">
      <c r="B28" t="s">
        <v>280</v>
      </c>
      <c r="C28" t="s">
        <v>254</v>
      </c>
      <c r="D28">
        <v>494</v>
      </c>
      <c r="E28" s="1" t="b">
        <v>0</v>
      </c>
    </row>
    <row r="29" spans="2:5" x14ac:dyDescent="0.25">
      <c r="B29" t="s">
        <v>281</v>
      </c>
      <c r="C29" t="s">
        <v>255</v>
      </c>
      <c r="D29">
        <v>374</v>
      </c>
      <c r="E29" s="1" t="b">
        <v>0</v>
      </c>
    </row>
  </sheetData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A2009-A060-4409-B2D1-4AD22A8C411E}">
  <sheetPr codeName="Sheet7"/>
  <dimension ref="B1:D55"/>
  <sheetViews>
    <sheetView showGridLines="0" workbookViewId="0">
      <selection activeCell="C14" sqref="C14"/>
    </sheetView>
  </sheetViews>
  <sheetFormatPr defaultRowHeight="15" x14ac:dyDescent="0.25"/>
  <cols>
    <col min="1" max="1" width="3.625" customWidth="1"/>
    <col min="2" max="3" width="2.625" customWidth="1"/>
  </cols>
  <sheetData>
    <row r="1" spans="2:4" s="15" customFormat="1" ht="30" customHeight="1" x14ac:dyDescent="0.4">
      <c r="B1" s="14" t="s">
        <v>73</v>
      </c>
      <c r="C1" s="14"/>
    </row>
    <row r="3" spans="2:4" x14ac:dyDescent="0.25">
      <c r="B3" s="2" t="s">
        <v>26</v>
      </c>
    </row>
    <row r="4" spans="2:4" x14ac:dyDescent="0.25">
      <c r="B4" t="s">
        <v>72</v>
      </c>
      <c r="C4" s="64" t="b">
        <v>1</v>
      </c>
      <c r="D4" t="s">
        <v>34</v>
      </c>
    </row>
    <row r="5" spans="2:4" x14ac:dyDescent="0.25">
      <c r="B5" t="s">
        <v>72</v>
      </c>
      <c r="C5" s="64" t="b">
        <v>1</v>
      </c>
      <c r="D5" t="s">
        <v>35</v>
      </c>
    </row>
    <row r="6" spans="2:4" x14ac:dyDescent="0.25">
      <c r="B6" t="s">
        <v>72</v>
      </c>
      <c r="C6" s="64" t="b">
        <v>1</v>
      </c>
      <c r="D6" t="s">
        <v>36</v>
      </c>
    </row>
    <row r="7" spans="2:4" x14ac:dyDescent="0.25">
      <c r="B7" t="s">
        <v>72</v>
      </c>
      <c r="C7" s="64" t="b">
        <v>0</v>
      </c>
      <c r="D7" t="s">
        <v>37</v>
      </c>
    </row>
    <row r="8" spans="2:4" x14ac:dyDescent="0.25">
      <c r="B8" t="s">
        <v>72</v>
      </c>
      <c r="C8" s="64" t="b">
        <v>0</v>
      </c>
      <c r="D8" t="s">
        <v>38</v>
      </c>
    </row>
    <row r="9" spans="2:4" x14ac:dyDescent="0.25">
      <c r="B9" t="s">
        <v>72</v>
      </c>
    </row>
    <row r="10" spans="2:4" x14ac:dyDescent="0.25">
      <c r="B10" s="2" t="s">
        <v>27</v>
      </c>
    </row>
    <row r="11" spans="2:4" x14ac:dyDescent="0.25">
      <c r="B11" t="s">
        <v>72</v>
      </c>
      <c r="C11" s="64" t="b">
        <v>1</v>
      </c>
      <c r="D11" t="s">
        <v>39</v>
      </c>
    </row>
    <row r="12" spans="2:4" x14ac:dyDescent="0.25">
      <c r="B12" t="s">
        <v>72</v>
      </c>
      <c r="C12" s="64" t="b">
        <v>1</v>
      </c>
      <c r="D12" t="s">
        <v>40</v>
      </c>
    </row>
    <row r="13" spans="2:4" x14ac:dyDescent="0.25">
      <c r="B13" t="s">
        <v>72</v>
      </c>
      <c r="C13" s="64" t="b">
        <v>1</v>
      </c>
      <c r="D13" t="s">
        <v>41</v>
      </c>
    </row>
    <row r="14" spans="2:4" x14ac:dyDescent="0.25">
      <c r="B14" t="s">
        <v>72</v>
      </c>
      <c r="C14" s="64" t="b">
        <v>1</v>
      </c>
      <c r="D14" t="s">
        <v>42</v>
      </c>
    </row>
    <row r="15" spans="2:4" x14ac:dyDescent="0.25">
      <c r="B15" t="s">
        <v>72</v>
      </c>
      <c r="C15" s="64" t="b">
        <v>0</v>
      </c>
      <c r="D15" t="s">
        <v>43</v>
      </c>
    </row>
    <row r="16" spans="2:4" x14ac:dyDescent="0.25">
      <c r="B16" t="s">
        <v>72</v>
      </c>
      <c r="C16" s="64" t="b">
        <v>0</v>
      </c>
      <c r="D16" t="s">
        <v>44</v>
      </c>
    </row>
    <row r="17" spans="2:4" x14ac:dyDescent="0.25">
      <c r="B17" t="s">
        <v>72</v>
      </c>
    </row>
    <row r="18" spans="2:4" x14ac:dyDescent="0.25">
      <c r="B18" s="2" t="s">
        <v>28</v>
      </c>
    </row>
    <row r="19" spans="2:4" x14ac:dyDescent="0.25">
      <c r="B19" t="s">
        <v>72</v>
      </c>
      <c r="C19" s="64" t="b">
        <v>0</v>
      </c>
      <c r="D19" t="s">
        <v>45</v>
      </c>
    </row>
    <row r="20" spans="2:4" x14ac:dyDescent="0.25">
      <c r="B20" t="s">
        <v>72</v>
      </c>
      <c r="C20" s="64" t="b">
        <v>0</v>
      </c>
      <c r="D20" t="s">
        <v>46</v>
      </c>
    </row>
    <row r="21" spans="2:4" x14ac:dyDescent="0.25">
      <c r="B21" t="s">
        <v>72</v>
      </c>
      <c r="C21" s="64" t="b">
        <v>0</v>
      </c>
      <c r="D21" t="s">
        <v>47</v>
      </c>
    </row>
    <row r="22" spans="2:4" x14ac:dyDescent="0.25">
      <c r="B22" t="s">
        <v>72</v>
      </c>
      <c r="C22" s="64" t="b">
        <v>0</v>
      </c>
      <c r="D22" t="s">
        <v>48</v>
      </c>
    </row>
    <row r="23" spans="2:4" x14ac:dyDescent="0.25">
      <c r="B23" t="s">
        <v>72</v>
      </c>
      <c r="C23" s="64" t="b">
        <v>0</v>
      </c>
      <c r="D23" t="s">
        <v>49</v>
      </c>
    </row>
    <row r="24" spans="2:4" x14ac:dyDescent="0.25">
      <c r="B24" t="s">
        <v>72</v>
      </c>
    </row>
    <row r="25" spans="2:4" x14ac:dyDescent="0.25">
      <c r="B25" s="2" t="s">
        <v>29</v>
      </c>
    </row>
    <row r="26" spans="2:4" x14ac:dyDescent="0.25">
      <c r="B26" t="s">
        <v>72</v>
      </c>
      <c r="C26" s="64" t="b">
        <v>0</v>
      </c>
      <c r="D26" t="s">
        <v>50</v>
      </c>
    </row>
    <row r="27" spans="2:4" x14ac:dyDescent="0.25">
      <c r="B27" t="s">
        <v>72</v>
      </c>
      <c r="C27" s="64" t="b">
        <v>0</v>
      </c>
      <c r="D27" t="s">
        <v>51</v>
      </c>
    </row>
    <row r="28" spans="2:4" x14ac:dyDescent="0.25">
      <c r="B28" t="s">
        <v>72</v>
      </c>
      <c r="C28" s="64" t="b">
        <v>0</v>
      </c>
      <c r="D28" t="s">
        <v>52</v>
      </c>
    </row>
    <row r="29" spans="2:4" x14ac:dyDescent="0.25">
      <c r="B29" t="s">
        <v>72</v>
      </c>
      <c r="C29" s="64" t="b">
        <v>0</v>
      </c>
      <c r="D29" t="s">
        <v>53</v>
      </c>
    </row>
    <row r="30" spans="2:4" x14ac:dyDescent="0.25">
      <c r="B30" t="s">
        <v>72</v>
      </c>
      <c r="C30" s="64" t="b">
        <v>0</v>
      </c>
      <c r="D30" t="s">
        <v>54</v>
      </c>
    </row>
    <row r="31" spans="2:4" x14ac:dyDescent="0.25">
      <c r="B31" t="s">
        <v>72</v>
      </c>
    </row>
    <row r="32" spans="2:4" x14ac:dyDescent="0.25">
      <c r="B32" s="2" t="s">
        <v>30</v>
      </c>
    </row>
    <row r="33" spans="2:4" x14ac:dyDescent="0.25">
      <c r="B33" t="s">
        <v>72</v>
      </c>
      <c r="C33" s="64" t="b">
        <v>0</v>
      </c>
      <c r="D33" t="s">
        <v>55</v>
      </c>
    </row>
    <row r="34" spans="2:4" x14ac:dyDescent="0.25">
      <c r="B34" t="s">
        <v>72</v>
      </c>
      <c r="C34" s="64" t="b">
        <v>0</v>
      </c>
      <c r="D34" t="s">
        <v>56</v>
      </c>
    </row>
    <row r="35" spans="2:4" x14ac:dyDescent="0.25">
      <c r="B35" t="s">
        <v>72</v>
      </c>
      <c r="C35" s="64" t="b">
        <v>0</v>
      </c>
      <c r="D35" t="s">
        <v>57</v>
      </c>
    </row>
    <row r="36" spans="2:4" x14ac:dyDescent="0.25">
      <c r="B36" t="s">
        <v>72</v>
      </c>
      <c r="C36" s="64" t="b">
        <v>0</v>
      </c>
      <c r="D36" t="s">
        <v>58</v>
      </c>
    </row>
    <row r="37" spans="2:4" x14ac:dyDescent="0.25">
      <c r="B37" t="s">
        <v>72</v>
      </c>
    </row>
    <row r="38" spans="2:4" x14ac:dyDescent="0.25">
      <c r="B38" s="2" t="s">
        <v>31</v>
      </c>
    </row>
    <row r="39" spans="2:4" x14ac:dyDescent="0.25">
      <c r="B39" t="s">
        <v>72</v>
      </c>
      <c r="C39" s="64" t="b">
        <v>0</v>
      </c>
      <c r="D39" t="s">
        <v>59</v>
      </c>
    </row>
    <row r="40" spans="2:4" x14ac:dyDescent="0.25">
      <c r="B40" t="s">
        <v>72</v>
      </c>
      <c r="C40" s="64" t="b">
        <v>0</v>
      </c>
      <c r="D40" t="s">
        <v>60</v>
      </c>
    </row>
    <row r="41" spans="2:4" x14ac:dyDescent="0.25">
      <c r="B41" t="s">
        <v>72</v>
      </c>
      <c r="C41" s="64" t="b">
        <v>0</v>
      </c>
      <c r="D41" t="s">
        <v>61</v>
      </c>
    </row>
    <row r="42" spans="2:4" x14ac:dyDescent="0.25">
      <c r="B42" t="s">
        <v>72</v>
      </c>
      <c r="C42" s="64" t="b">
        <v>0</v>
      </c>
      <c r="D42" t="s">
        <v>62</v>
      </c>
    </row>
    <row r="43" spans="2:4" x14ac:dyDescent="0.25">
      <c r="B43" t="s">
        <v>72</v>
      </c>
      <c r="C43" s="64" t="b">
        <v>0</v>
      </c>
      <c r="D43" t="s">
        <v>63</v>
      </c>
    </row>
    <row r="44" spans="2:4" x14ac:dyDescent="0.25">
      <c r="B44" t="s">
        <v>72</v>
      </c>
    </row>
    <row r="45" spans="2:4" x14ac:dyDescent="0.25">
      <c r="B45" s="2" t="s">
        <v>32</v>
      </c>
    </row>
    <row r="46" spans="2:4" x14ac:dyDescent="0.25">
      <c r="B46" t="s">
        <v>72</v>
      </c>
      <c r="C46" s="64" t="b">
        <v>0</v>
      </c>
      <c r="D46" t="s">
        <v>64</v>
      </c>
    </row>
    <row r="47" spans="2:4" x14ac:dyDescent="0.25">
      <c r="B47" t="s">
        <v>72</v>
      </c>
      <c r="C47" s="64" t="b">
        <v>0</v>
      </c>
      <c r="D47" t="s">
        <v>65</v>
      </c>
    </row>
    <row r="48" spans="2:4" x14ac:dyDescent="0.25">
      <c r="B48" t="s">
        <v>72</v>
      </c>
      <c r="C48" s="64" t="b">
        <v>0</v>
      </c>
      <c r="D48" t="s">
        <v>66</v>
      </c>
    </row>
    <row r="49" spans="2:4" x14ac:dyDescent="0.25">
      <c r="B49" t="s">
        <v>72</v>
      </c>
      <c r="C49" s="64" t="b">
        <v>0</v>
      </c>
      <c r="D49" t="s">
        <v>67</v>
      </c>
    </row>
    <row r="50" spans="2:4" x14ac:dyDescent="0.25">
      <c r="B50" t="s">
        <v>72</v>
      </c>
    </row>
    <row r="51" spans="2:4" x14ac:dyDescent="0.25">
      <c r="B51" s="2" t="s">
        <v>33</v>
      </c>
    </row>
    <row r="52" spans="2:4" x14ac:dyDescent="0.25">
      <c r="B52" t="s">
        <v>72</v>
      </c>
      <c r="C52" s="64" t="b">
        <v>0</v>
      </c>
      <c r="D52" t="s">
        <v>68</v>
      </c>
    </row>
    <row r="53" spans="2:4" x14ac:dyDescent="0.25">
      <c r="B53" t="s">
        <v>72</v>
      </c>
      <c r="C53" s="64" t="b">
        <v>0</v>
      </c>
      <c r="D53" t="s">
        <v>69</v>
      </c>
    </row>
    <row r="54" spans="2:4" x14ac:dyDescent="0.25">
      <c r="B54" t="s">
        <v>72</v>
      </c>
      <c r="C54" s="64" t="b">
        <v>0</v>
      </c>
      <c r="D54" t="s">
        <v>70</v>
      </c>
    </row>
    <row r="55" spans="2:4" x14ac:dyDescent="0.25">
      <c r="C55" s="64" t="b">
        <v>0</v>
      </c>
      <c r="D55" t="s">
        <v>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2732-BC3C-46D9-8623-5B361434F66D}">
  <sheetPr codeName="Sheet3"/>
  <dimension ref="B1:D11"/>
  <sheetViews>
    <sheetView showGridLines="0" workbookViewId="0">
      <selection activeCell="B7" sqref="B7"/>
    </sheetView>
  </sheetViews>
  <sheetFormatPr defaultRowHeight="15" x14ac:dyDescent="0.25"/>
  <cols>
    <col min="1" max="1" width="2.625" customWidth="1"/>
    <col min="2" max="2" width="3" customWidth="1"/>
    <col min="3" max="3" width="2.875" bestFit="1" customWidth="1"/>
    <col min="4" max="4" width="26.25" bestFit="1" customWidth="1"/>
  </cols>
  <sheetData>
    <row r="1" spans="2:4" s="16" customFormat="1" ht="27" customHeight="1" x14ac:dyDescent="0.4">
      <c r="B1" s="32" t="s">
        <v>160</v>
      </c>
    </row>
    <row r="3" spans="2:4" x14ac:dyDescent="0.25">
      <c r="B3" s="2" t="s">
        <v>161</v>
      </c>
    </row>
    <row r="4" spans="2:4" ht="7.5" customHeight="1" x14ac:dyDescent="0.25">
      <c r="B4" s="2"/>
    </row>
    <row r="5" spans="2:4" x14ac:dyDescent="0.25">
      <c r="B5" s="1" t="b">
        <v>1</v>
      </c>
      <c r="C5">
        <v>1</v>
      </c>
      <c r="D5" t="s">
        <v>74</v>
      </c>
    </row>
    <row r="6" spans="2:4" x14ac:dyDescent="0.25">
      <c r="B6" s="1" t="b">
        <v>1</v>
      </c>
      <c r="C6">
        <v>2</v>
      </c>
      <c r="D6" t="s">
        <v>75</v>
      </c>
    </row>
    <row r="7" spans="2:4" x14ac:dyDescent="0.25">
      <c r="B7" s="1" t="b">
        <v>1</v>
      </c>
      <c r="C7">
        <v>3</v>
      </c>
      <c r="D7" t="s">
        <v>76</v>
      </c>
    </row>
    <row r="8" spans="2:4" x14ac:dyDescent="0.25">
      <c r="B8" s="1" t="b">
        <v>0</v>
      </c>
      <c r="C8">
        <v>4</v>
      </c>
      <c r="D8" t="s">
        <v>77</v>
      </c>
    </row>
    <row r="9" spans="2:4" x14ac:dyDescent="0.25">
      <c r="B9" s="1" t="b">
        <v>0</v>
      </c>
      <c r="C9">
        <v>5</v>
      </c>
      <c r="D9" t="s">
        <v>78</v>
      </c>
    </row>
    <row r="10" spans="2:4" x14ac:dyDescent="0.25">
      <c r="B10" s="1" t="b">
        <v>0</v>
      </c>
      <c r="C10">
        <v>6</v>
      </c>
      <c r="D10" t="s">
        <v>80</v>
      </c>
    </row>
    <row r="11" spans="2:4" x14ac:dyDescent="0.25">
      <c r="B11" s="1" t="b">
        <v>0</v>
      </c>
      <c r="C11">
        <v>7</v>
      </c>
      <c r="D11" t="s">
        <v>79</v>
      </c>
    </row>
  </sheetData>
  <conditionalFormatting sqref="B5:D11">
    <cfRule type="expression" dxfId="9" priority="2">
      <formula>$B5</formula>
    </cfRule>
  </conditionalFormatting>
  <conditionalFormatting sqref="D5:D11">
    <cfRule type="expression" dxfId="8" priority="1">
      <formula>AND($B4,NOT($B5))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488C-0977-49D8-B894-882FBCE0604D}">
  <sheetPr codeName="Sheet6"/>
  <dimension ref="A1:AW104"/>
  <sheetViews>
    <sheetView showGridLines="0" workbookViewId="0">
      <selection activeCell="C19" sqref="C19"/>
    </sheetView>
  </sheetViews>
  <sheetFormatPr defaultRowHeight="15" x14ac:dyDescent="0.25"/>
  <cols>
    <col min="1" max="1" width="3.625" style="34" customWidth="1"/>
    <col min="2" max="2" width="12" customWidth="1"/>
    <col min="34" max="34" width="9" bestFit="1" customWidth="1"/>
    <col min="35" max="38" width="9" customWidth="1"/>
    <col min="42" max="42" width="9" bestFit="1" customWidth="1"/>
    <col min="45" max="45" width="9" bestFit="1" customWidth="1"/>
    <col min="46" max="46" width="10.125" bestFit="1" customWidth="1"/>
    <col min="47" max="47" width="9.375" bestFit="1" customWidth="1"/>
    <col min="49" max="49" width="12.75" bestFit="1" customWidth="1"/>
  </cols>
  <sheetData>
    <row r="1" spans="1:49" s="50" customFormat="1" ht="30" customHeight="1" x14ac:dyDescent="0.4">
      <c r="B1" s="65" t="s">
        <v>199</v>
      </c>
    </row>
    <row r="2" spans="1:49" x14ac:dyDescent="0.25">
      <c r="A2" s="49"/>
    </row>
    <row r="3" spans="1:49" x14ac:dyDescent="0.25">
      <c r="B3" s="13" t="s">
        <v>225</v>
      </c>
      <c r="C3" s="13" t="s">
        <v>12</v>
      </c>
      <c r="AE3" s="35" t="s">
        <v>200</v>
      </c>
      <c r="AF3" s="36"/>
      <c r="AG3" s="36"/>
      <c r="AH3" s="36"/>
      <c r="AJ3" s="37" t="s">
        <v>201</v>
      </c>
      <c r="AK3" s="38"/>
      <c r="AM3" s="39" t="s">
        <v>202</v>
      </c>
      <c r="AN3" s="40"/>
      <c r="AP3" s="41" t="s">
        <v>203</v>
      </c>
      <c r="AQ3" s="42"/>
      <c r="AS3" s="43" t="s">
        <v>204</v>
      </c>
      <c r="AT3" s="44"/>
      <c r="AV3" s="35" t="s">
        <v>205</v>
      </c>
      <c r="AW3" s="35"/>
    </row>
    <row r="4" spans="1:49" x14ac:dyDescent="0.25">
      <c r="B4" s="33">
        <v>45200</v>
      </c>
      <c r="C4" s="48" t="b">
        <v>1</v>
      </c>
      <c r="AE4" s="2" t="s">
        <v>206</v>
      </c>
      <c r="AF4" s="2" t="s">
        <v>207</v>
      </c>
      <c r="AG4" s="2" t="s">
        <v>208</v>
      </c>
      <c r="AH4" s="2" t="s">
        <v>209</v>
      </c>
      <c r="AI4" s="2"/>
      <c r="AJ4" s="2" t="s">
        <v>207</v>
      </c>
      <c r="AK4" s="2" t="s">
        <v>208</v>
      </c>
      <c r="AL4" s="2"/>
      <c r="AM4" s="2" t="s">
        <v>207</v>
      </c>
      <c r="AN4" s="2" t="s">
        <v>208</v>
      </c>
      <c r="AO4" s="2"/>
      <c r="AP4" s="2" t="s">
        <v>210</v>
      </c>
      <c r="AQ4" s="2" t="s">
        <v>211</v>
      </c>
      <c r="AR4" s="2"/>
      <c r="AS4" s="2" t="s">
        <v>212</v>
      </c>
      <c r="AT4" s="33">
        <f>DATE(1900,AT6,1)</f>
        <v>45200</v>
      </c>
      <c r="AV4" s="2" t="s">
        <v>213</v>
      </c>
      <c r="AW4" s="2" t="s">
        <v>214</v>
      </c>
    </row>
    <row r="5" spans="1:49" x14ac:dyDescent="0.25">
      <c r="B5" s="33">
        <v>45201</v>
      </c>
      <c r="C5" s="48" t="b">
        <v>1</v>
      </c>
      <c r="AE5">
        <v>1</v>
      </c>
      <c r="AF5">
        <v>1</v>
      </c>
      <c r="AG5">
        <v>6</v>
      </c>
      <c r="AH5" s="45">
        <f t="shared" ref="AH5:AH46" si="0">$AT$4-WEEKDAY($AT$4,$AT$8)+AE5</f>
        <v>45200</v>
      </c>
      <c r="AI5" s="45"/>
      <c r="AJ5" s="45" t="e">
        <f t="shared" ref="AJ5:AJ46" si="1">IF(MONTH($AT$4)&lt;&gt;MONTH(AH5),AF5,NA())</f>
        <v>#N/A</v>
      </c>
      <c r="AK5">
        <v>6</v>
      </c>
      <c r="AL5" s="45"/>
      <c r="AM5">
        <f t="shared" ref="AM5:AM46" si="2">IF(COUNTIFS($B$4:$B$95,$AH5,$C$4:$C$95,TRUE)&gt;0,AF5,NA())</f>
        <v>1</v>
      </c>
      <c r="AN5">
        <v>6</v>
      </c>
      <c r="AP5" t="str">
        <f t="shared" ref="AP5:AP11" si="3">LEFT(TEXT(AH5,"DDD"),1)</f>
        <v>S</v>
      </c>
      <c r="AQ5">
        <v>0</v>
      </c>
      <c r="AS5" s="2" t="s">
        <v>215</v>
      </c>
      <c r="AT5" t="str">
        <f>TEXT(AT4,"mmmm yyyy")</f>
        <v>October 2023</v>
      </c>
      <c r="AV5" t="s">
        <v>216</v>
      </c>
      <c r="AW5">
        <v>1</v>
      </c>
    </row>
    <row r="6" spans="1:49" x14ac:dyDescent="0.25">
      <c r="B6" s="33">
        <v>45202</v>
      </c>
      <c r="C6" s="48" t="b">
        <v>0</v>
      </c>
      <c r="AE6">
        <v>2</v>
      </c>
      <c r="AF6">
        <v>2</v>
      </c>
      <c r="AG6">
        <v>6</v>
      </c>
      <c r="AH6" s="45">
        <f t="shared" si="0"/>
        <v>45201</v>
      </c>
      <c r="AI6" s="45"/>
      <c r="AJ6" s="45" t="e">
        <f t="shared" si="1"/>
        <v>#N/A</v>
      </c>
      <c r="AK6">
        <v>6</v>
      </c>
      <c r="AL6" s="45"/>
      <c r="AM6">
        <f t="shared" si="2"/>
        <v>2</v>
      </c>
      <c r="AN6">
        <v>6</v>
      </c>
      <c r="AP6" t="str">
        <f t="shared" si="3"/>
        <v>M</v>
      </c>
      <c r="AQ6">
        <v>0</v>
      </c>
      <c r="AS6" s="46" t="s">
        <v>217</v>
      </c>
      <c r="AT6">
        <v>1486</v>
      </c>
      <c r="AV6" t="s">
        <v>218</v>
      </c>
      <c r="AW6">
        <v>11</v>
      </c>
    </row>
    <row r="7" spans="1:49" x14ac:dyDescent="0.25">
      <c r="B7" s="33">
        <v>45203</v>
      </c>
      <c r="C7" s="48" t="b">
        <v>1</v>
      </c>
      <c r="AE7">
        <v>3</v>
      </c>
      <c r="AF7">
        <v>3</v>
      </c>
      <c r="AG7">
        <v>6</v>
      </c>
      <c r="AH7" s="45">
        <f t="shared" si="0"/>
        <v>45202</v>
      </c>
      <c r="AI7" s="45"/>
      <c r="AJ7" s="45" t="e">
        <f t="shared" si="1"/>
        <v>#N/A</v>
      </c>
      <c r="AK7">
        <v>6</v>
      </c>
      <c r="AL7" s="45"/>
      <c r="AM7" t="e">
        <f t="shared" si="2"/>
        <v>#N/A</v>
      </c>
      <c r="AN7">
        <v>6</v>
      </c>
      <c r="AP7" t="str">
        <f t="shared" si="3"/>
        <v>T</v>
      </c>
      <c r="AQ7">
        <v>0</v>
      </c>
      <c r="AS7" s="46" t="s">
        <v>212</v>
      </c>
      <c r="AT7" t="s">
        <v>216</v>
      </c>
      <c r="AV7" t="s">
        <v>219</v>
      </c>
      <c r="AW7">
        <v>12</v>
      </c>
    </row>
    <row r="8" spans="1:49" x14ac:dyDescent="0.25">
      <c r="B8" s="33">
        <v>45204</v>
      </c>
      <c r="C8" s="48" t="b">
        <v>1</v>
      </c>
      <c r="AE8">
        <v>4</v>
      </c>
      <c r="AF8">
        <v>4</v>
      </c>
      <c r="AG8">
        <v>6</v>
      </c>
      <c r="AH8" s="45">
        <f t="shared" si="0"/>
        <v>45203</v>
      </c>
      <c r="AI8" s="45"/>
      <c r="AJ8" s="45" t="e">
        <f t="shared" si="1"/>
        <v>#N/A</v>
      </c>
      <c r="AK8">
        <v>6</v>
      </c>
      <c r="AL8" s="45"/>
      <c r="AM8">
        <f t="shared" si="2"/>
        <v>4</v>
      </c>
      <c r="AN8">
        <v>6</v>
      </c>
      <c r="AP8" t="str">
        <f t="shared" si="3"/>
        <v>W</v>
      </c>
      <c r="AQ8">
        <v>0</v>
      </c>
      <c r="AS8" s="46" t="s">
        <v>220</v>
      </c>
      <c r="AT8">
        <f>VLOOKUP(AT7,$AV$5:$AW$11,2,FALSE)</f>
        <v>1</v>
      </c>
      <c r="AV8" t="s">
        <v>221</v>
      </c>
      <c r="AW8">
        <v>13</v>
      </c>
    </row>
    <row r="9" spans="1:49" x14ac:dyDescent="0.25">
      <c r="B9" s="33">
        <v>45205</v>
      </c>
      <c r="C9" s="48" t="b">
        <v>1</v>
      </c>
      <c r="AE9">
        <v>5</v>
      </c>
      <c r="AF9">
        <v>5</v>
      </c>
      <c r="AG9">
        <v>6</v>
      </c>
      <c r="AH9" s="45">
        <f t="shared" si="0"/>
        <v>45204</v>
      </c>
      <c r="AI9" s="45"/>
      <c r="AJ9" s="45" t="e">
        <f t="shared" si="1"/>
        <v>#N/A</v>
      </c>
      <c r="AK9">
        <v>6</v>
      </c>
      <c r="AL9" s="45"/>
      <c r="AM9">
        <f t="shared" si="2"/>
        <v>5</v>
      </c>
      <c r="AN9">
        <v>6</v>
      </c>
      <c r="AP9" t="str">
        <f t="shared" si="3"/>
        <v>T</v>
      </c>
      <c r="AQ9">
        <v>0</v>
      </c>
      <c r="AS9" s="47"/>
      <c r="AV9" t="s">
        <v>222</v>
      </c>
      <c r="AW9">
        <v>14</v>
      </c>
    </row>
    <row r="10" spans="1:49" x14ac:dyDescent="0.25">
      <c r="B10" s="33">
        <v>45206</v>
      </c>
      <c r="C10" s="48" t="b">
        <v>0</v>
      </c>
      <c r="AE10">
        <v>6</v>
      </c>
      <c r="AF10">
        <v>6</v>
      </c>
      <c r="AG10">
        <v>6</v>
      </c>
      <c r="AH10" s="45">
        <f t="shared" si="0"/>
        <v>45205</v>
      </c>
      <c r="AI10" s="45"/>
      <c r="AJ10" s="45" t="e">
        <f t="shared" si="1"/>
        <v>#N/A</v>
      </c>
      <c r="AK10">
        <v>6</v>
      </c>
      <c r="AL10" s="45"/>
      <c r="AM10">
        <f t="shared" si="2"/>
        <v>6</v>
      </c>
      <c r="AN10">
        <v>6</v>
      </c>
      <c r="AP10" t="str">
        <f t="shared" si="3"/>
        <v>F</v>
      </c>
      <c r="AQ10">
        <v>0</v>
      </c>
      <c r="AS10" s="47"/>
      <c r="AV10" t="s">
        <v>223</v>
      </c>
      <c r="AW10">
        <v>15</v>
      </c>
    </row>
    <row r="11" spans="1:49" x14ac:dyDescent="0.25">
      <c r="B11" s="33">
        <v>45207</v>
      </c>
      <c r="C11" s="48" t="b">
        <v>1</v>
      </c>
      <c r="AE11">
        <v>7</v>
      </c>
      <c r="AF11">
        <v>7</v>
      </c>
      <c r="AG11">
        <v>6</v>
      </c>
      <c r="AH11" s="45">
        <f t="shared" si="0"/>
        <v>45206</v>
      </c>
      <c r="AI11" s="45"/>
      <c r="AJ11" s="45" t="e">
        <f t="shared" si="1"/>
        <v>#N/A</v>
      </c>
      <c r="AK11">
        <v>6</v>
      </c>
      <c r="AL11" s="45"/>
      <c r="AM11" t="e">
        <f t="shared" si="2"/>
        <v>#N/A</v>
      </c>
      <c r="AN11">
        <v>6</v>
      </c>
      <c r="AP11" t="str">
        <f t="shared" si="3"/>
        <v>S</v>
      </c>
      <c r="AQ11">
        <v>0</v>
      </c>
      <c r="AS11" s="47"/>
      <c r="AV11" t="s">
        <v>224</v>
      </c>
      <c r="AW11">
        <v>16</v>
      </c>
    </row>
    <row r="12" spans="1:49" x14ac:dyDescent="0.25">
      <c r="B12" s="33">
        <v>45208</v>
      </c>
      <c r="C12" s="48" t="b">
        <v>1</v>
      </c>
      <c r="AE12">
        <v>8</v>
      </c>
      <c r="AF12">
        <f>AF5</f>
        <v>1</v>
      </c>
      <c r="AG12">
        <f t="shared" ref="AG12:AG46" si="4">AG5-1</f>
        <v>5</v>
      </c>
      <c r="AH12" s="45">
        <f t="shared" si="0"/>
        <v>45207</v>
      </c>
      <c r="AI12" s="45"/>
      <c r="AJ12" s="45" t="e">
        <f t="shared" si="1"/>
        <v>#N/A</v>
      </c>
      <c r="AK12">
        <f>AK5-1</f>
        <v>5</v>
      </c>
      <c r="AL12" s="45"/>
      <c r="AM12">
        <f t="shared" si="2"/>
        <v>1</v>
      </c>
      <c r="AN12">
        <f t="shared" ref="AN12:AN46" si="5">AN5-1</f>
        <v>5</v>
      </c>
      <c r="AS12" s="47"/>
    </row>
    <row r="13" spans="1:49" x14ac:dyDescent="0.25">
      <c r="B13" s="33">
        <v>45209</v>
      </c>
      <c r="C13" s="48" t="b">
        <v>1</v>
      </c>
      <c r="AE13">
        <v>9</v>
      </c>
      <c r="AF13">
        <f t="shared" ref="AF13:AF46" si="6">AF6</f>
        <v>2</v>
      </c>
      <c r="AG13">
        <f t="shared" si="4"/>
        <v>5</v>
      </c>
      <c r="AH13" s="45">
        <f t="shared" si="0"/>
        <v>45208</v>
      </c>
      <c r="AI13" s="45"/>
      <c r="AJ13" s="45" t="e">
        <f t="shared" si="1"/>
        <v>#N/A</v>
      </c>
      <c r="AK13">
        <f t="shared" ref="AK13:AK46" si="7">AK6-1</f>
        <v>5</v>
      </c>
      <c r="AL13" s="45"/>
      <c r="AM13">
        <f t="shared" si="2"/>
        <v>2</v>
      </c>
      <c r="AN13">
        <f t="shared" si="5"/>
        <v>5</v>
      </c>
      <c r="AS13" s="47"/>
    </row>
    <row r="14" spans="1:49" x14ac:dyDescent="0.25">
      <c r="B14" s="33">
        <v>45210</v>
      </c>
      <c r="C14" s="48" t="b">
        <v>1</v>
      </c>
      <c r="AE14">
        <v>10</v>
      </c>
      <c r="AF14">
        <f t="shared" si="6"/>
        <v>3</v>
      </c>
      <c r="AG14">
        <f t="shared" si="4"/>
        <v>5</v>
      </c>
      <c r="AH14" s="45">
        <f t="shared" si="0"/>
        <v>45209</v>
      </c>
      <c r="AI14" s="45"/>
      <c r="AJ14" s="45" t="e">
        <f t="shared" si="1"/>
        <v>#N/A</v>
      </c>
      <c r="AK14">
        <f t="shared" si="7"/>
        <v>5</v>
      </c>
      <c r="AL14" s="45"/>
      <c r="AM14">
        <f t="shared" si="2"/>
        <v>3</v>
      </c>
      <c r="AN14">
        <f t="shared" si="5"/>
        <v>5</v>
      </c>
      <c r="AS14" s="47"/>
    </row>
    <row r="15" spans="1:49" x14ac:dyDescent="0.25">
      <c r="B15" s="33">
        <v>45211</v>
      </c>
      <c r="C15" s="48" t="b">
        <v>1</v>
      </c>
      <c r="AE15">
        <v>11</v>
      </c>
      <c r="AF15">
        <f t="shared" si="6"/>
        <v>4</v>
      </c>
      <c r="AG15">
        <f t="shared" si="4"/>
        <v>5</v>
      </c>
      <c r="AH15" s="45">
        <f t="shared" si="0"/>
        <v>45210</v>
      </c>
      <c r="AI15" s="45"/>
      <c r="AJ15" s="45" t="e">
        <f t="shared" si="1"/>
        <v>#N/A</v>
      </c>
      <c r="AK15">
        <f t="shared" si="7"/>
        <v>5</v>
      </c>
      <c r="AL15" s="45"/>
      <c r="AM15">
        <f t="shared" si="2"/>
        <v>4</v>
      </c>
      <c r="AN15">
        <f t="shared" si="5"/>
        <v>5</v>
      </c>
      <c r="AS15" s="47"/>
    </row>
    <row r="16" spans="1:49" x14ac:dyDescent="0.25">
      <c r="B16" s="33">
        <v>45212</v>
      </c>
      <c r="C16" s="48" t="b">
        <v>1</v>
      </c>
      <c r="AE16">
        <v>12</v>
      </c>
      <c r="AF16">
        <f t="shared" si="6"/>
        <v>5</v>
      </c>
      <c r="AG16">
        <f t="shared" si="4"/>
        <v>5</v>
      </c>
      <c r="AH16" s="45">
        <f t="shared" si="0"/>
        <v>45211</v>
      </c>
      <c r="AI16" s="45"/>
      <c r="AJ16" s="45" t="e">
        <f t="shared" si="1"/>
        <v>#N/A</v>
      </c>
      <c r="AK16">
        <f t="shared" si="7"/>
        <v>5</v>
      </c>
      <c r="AL16" s="45"/>
      <c r="AM16">
        <f t="shared" si="2"/>
        <v>5</v>
      </c>
      <c r="AN16">
        <f t="shared" si="5"/>
        <v>5</v>
      </c>
      <c r="AS16" s="47"/>
    </row>
    <row r="17" spans="2:45" x14ac:dyDescent="0.25">
      <c r="B17" s="33">
        <v>45213</v>
      </c>
      <c r="C17" s="48" t="b">
        <v>1</v>
      </c>
      <c r="AE17">
        <v>13</v>
      </c>
      <c r="AF17">
        <f t="shared" si="6"/>
        <v>6</v>
      </c>
      <c r="AG17">
        <f t="shared" si="4"/>
        <v>5</v>
      </c>
      <c r="AH17" s="45">
        <f t="shared" si="0"/>
        <v>45212</v>
      </c>
      <c r="AI17" s="45"/>
      <c r="AJ17" s="45" t="e">
        <f t="shared" si="1"/>
        <v>#N/A</v>
      </c>
      <c r="AK17">
        <f t="shared" si="7"/>
        <v>5</v>
      </c>
      <c r="AL17" s="45"/>
      <c r="AM17">
        <f t="shared" si="2"/>
        <v>6</v>
      </c>
      <c r="AN17">
        <f t="shared" si="5"/>
        <v>5</v>
      </c>
      <c r="AS17" s="47"/>
    </row>
    <row r="18" spans="2:45" x14ac:dyDescent="0.25">
      <c r="B18" s="33">
        <v>45214</v>
      </c>
      <c r="C18" s="48" t="b">
        <v>1</v>
      </c>
      <c r="AE18">
        <v>14</v>
      </c>
      <c r="AF18">
        <f t="shared" si="6"/>
        <v>7</v>
      </c>
      <c r="AG18">
        <f t="shared" si="4"/>
        <v>5</v>
      </c>
      <c r="AH18" s="45">
        <f t="shared" si="0"/>
        <v>45213</v>
      </c>
      <c r="AI18" s="45"/>
      <c r="AJ18" s="45" t="e">
        <f t="shared" si="1"/>
        <v>#N/A</v>
      </c>
      <c r="AK18">
        <f t="shared" si="7"/>
        <v>5</v>
      </c>
      <c r="AL18" s="45"/>
      <c r="AM18">
        <f t="shared" si="2"/>
        <v>7</v>
      </c>
      <c r="AN18">
        <f t="shared" si="5"/>
        <v>5</v>
      </c>
      <c r="AS18" s="47"/>
    </row>
    <row r="19" spans="2:45" x14ac:dyDescent="0.25">
      <c r="B19" s="33">
        <v>45215</v>
      </c>
      <c r="C19" s="48" t="b">
        <v>1</v>
      </c>
      <c r="AE19">
        <v>15</v>
      </c>
      <c r="AF19">
        <f t="shared" si="6"/>
        <v>1</v>
      </c>
      <c r="AG19">
        <f t="shared" si="4"/>
        <v>4</v>
      </c>
      <c r="AH19" s="45">
        <f t="shared" si="0"/>
        <v>45214</v>
      </c>
      <c r="AI19" s="45"/>
      <c r="AJ19" s="45" t="e">
        <f t="shared" si="1"/>
        <v>#N/A</v>
      </c>
      <c r="AK19">
        <f t="shared" si="7"/>
        <v>4</v>
      </c>
      <c r="AL19" s="45"/>
      <c r="AM19">
        <f t="shared" si="2"/>
        <v>1</v>
      </c>
      <c r="AN19">
        <f t="shared" si="5"/>
        <v>4</v>
      </c>
      <c r="AS19" s="47"/>
    </row>
    <row r="20" spans="2:45" x14ac:dyDescent="0.25">
      <c r="B20" s="33">
        <v>45216</v>
      </c>
      <c r="C20" s="48" t="b">
        <v>0</v>
      </c>
      <c r="AE20">
        <v>16</v>
      </c>
      <c r="AF20">
        <f t="shared" si="6"/>
        <v>2</v>
      </c>
      <c r="AG20">
        <f t="shared" si="4"/>
        <v>4</v>
      </c>
      <c r="AH20" s="45">
        <f t="shared" si="0"/>
        <v>45215</v>
      </c>
      <c r="AI20" s="45"/>
      <c r="AJ20" s="45" t="e">
        <f t="shared" si="1"/>
        <v>#N/A</v>
      </c>
      <c r="AK20">
        <f t="shared" si="7"/>
        <v>4</v>
      </c>
      <c r="AL20" s="45"/>
      <c r="AM20">
        <f t="shared" si="2"/>
        <v>2</v>
      </c>
      <c r="AN20">
        <f t="shared" si="5"/>
        <v>4</v>
      </c>
      <c r="AS20" s="47"/>
    </row>
    <row r="21" spans="2:45" x14ac:dyDescent="0.25">
      <c r="B21" s="33">
        <v>45217</v>
      </c>
      <c r="C21" s="48" t="b">
        <v>0</v>
      </c>
      <c r="AE21">
        <v>17</v>
      </c>
      <c r="AF21">
        <f t="shared" si="6"/>
        <v>3</v>
      </c>
      <c r="AG21">
        <f t="shared" si="4"/>
        <v>4</v>
      </c>
      <c r="AH21" s="45">
        <f t="shared" si="0"/>
        <v>45216</v>
      </c>
      <c r="AI21" s="45"/>
      <c r="AJ21" s="45" t="e">
        <f t="shared" si="1"/>
        <v>#N/A</v>
      </c>
      <c r="AK21">
        <f t="shared" si="7"/>
        <v>4</v>
      </c>
      <c r="AL21" s="45"/>
      <c r="AM21" t="e">
        <f t="shared" si="2"/>
        <v>#N/A</v>
      </c>
      <c r="AN21">
        <f t="shared" si="5"/>
        <v>4</v>
      </c>
      <c r="AS21" s="47"/>
    </row>
    <row r="22" spans="2:45" x14ac:dyDescent="0.25">
      <c r="B22" s="33">
        <v>45218</v>
      </c>
      <c r="C22" s="48" t="b">
        <v>0</v>
      </c>
      <c r="AE22">
        <v>18</v>
      </c>
      <c r="AF22">
        <f t="shared" si="6"/>
        <v>4</v>
      </c>
      <c r="AG22">
        <f t="shared" si="4"/>
        <v>4</v>
      </c>
      <c r="AH22" s="45">
        <f t="shared" si="0"/>
        <v>45217</v>
      </c>
      <c r="AI22" s="45"/>
      <c r="AJ22" s="45" t="e">
        <f t="shared" si="1"/>
        <v>#N/A</v>
      </c>
      <c r="AK22">
        <f t="shared" si="7"/>
        <v>4</v>
      </c>
      <c r="AL22" s="45"/>
      <c r="AM22" t="e">
        <f t="shared" si="2"/>
        <v>#N/A</v>
      </c>
      <c r="AN22">
        <f t="shared" si="5"/>
        <v>4</v>
      </c>
      <c r="AS22" s="47"/>
    </row>
    <row r="23" spans="2:45" x14ac:dyDescent="0.25">
      <c r="B23" s="33">
        <v>45219</v>
      </c>
      <c r="C23" s="48" t="b">
        <v>0</v>
      </c>
      <c r="AE23">
        <v>19</v>
      </c>
      <c r="AF23">
        <f t="shared" si="6"/>
        <v>5</v>
      </c>
      <c r="AG23">
        <f t="shared" si="4"/>
        <v>4</v>
      </c>
      <c r="AH23" s="45">
        <f t="shared" si="0"/>
        <v>45218</v>
      </c>
      <c r="AI23" s="45"/>
      <c r="AJ23" s="45" t="e">
        <f t="shared" si="1"/>
        <v>#N/A</v>
      </c>
      <c r="AK23">
        <f t="shared" si="7"/>
        <v>4</v>
      </c>
      <c r="AL23" s="45"/>
      <c r="AM23" t="e">
        <f t="shared" si="2"/>
        <v>#N/A</v>
      </c>
      <c r="AN23">
        <f t="shared" si="5"/>
        <v>4</v>
      </c>
      <c r="AS23" s="47"/>
    </row>
    <row r="24" spans="2:45" x14ac:dyDescent="0.25">
      <c r="B24" s="33">
        <v>45220</v>
      </c>
      <c r="C24" s="48" t="b">
        <v>0</v>
      </c>
      <c r="AE24">
        <v>20</v>
      </c>
      <c r="AF24">
        <f t="shared" si="6"/>
        <v>6</v>
      </c>
      <c r="AG24">
        <f t="shared" si="4"/>
        <v>4</v>
      </c>
      <c r="AH24" s="45">
        <f t="shared" si="0"/>
        <v>45219</v>
      </c>
      <c r="AI24" s="45"/>
      <c r="AJ24" s="45" t="e">
        <f t="shared" si="1"/>
        <v>#N/A</v>
      </c>
      <c r="AK24">
        <f t="shared" si="7"/>
        <v>4</v>
      </c>
      <c r="AL24" s="45"/>
      <c r="AM24" t="e">
        <f t="shared" si="2"/>
        <v>#N/A</v>
      </c>
      <c r="AN24">
        <f t="shared" si="5"/>
        <v>4</v>
      </c>
      <c r="AS24" s="47"/>
    </row>
    <row r="25" spans="2:45" x14ac:dyDescent="0.25">
      <c r="B25" s="33">
        <v>45221</v>
      </c>
      <c r="C25" s="48" t="b">
        <v>0</v>
      </c>
      <c r="AE25">
        <v>21</v>
      </c>
      <c r="AF25">
        <f t="shared" si="6"/>
        <v>7</v>
      </c>
      <c r="AG25">
        <f t="shared" si="4"/>
        <v>4</v>
      </c>
      <c r="AH25" s="45">
        <f t="shared" si="0"/>
        <v>45220</v>
      </c>
      <c r="AI25" s="45"/>
      <c r="AJ25" s="45" t="e">
        <f t="shared" si="1"/>
        <v>#N/A</v>
      </c>
      <c r="AK25">
        <f t="shared" si="7"/>
        <v>4</v>
      </c>
      <c r="AL25" s="45"/>
      <c r="AM25" t="e">
        <f t="shared" si="2"/>
        <v>#N/A</v>
      </c>
      <c r="AN25">
        <f t="shared" si="5"/>
        <v>4</v>
      </c>
      <c r="AS25" s="47"/>
    </row>
    <row r="26" spans="2:45" x14ac:dyDescent="0.25">
      <c r="B26" s="33">
        <v>45222</v>
      </c>
      <c r="C26" s="48" t="b">
        <v>0</v>
      </c>
      <c r="AE26">
        <v>22</v>
      </c>
      <c r="AF26">
        <f t="shared" si="6"/>
        <v>1</v>
      </c>
      <c r="AG26">
        <f t="shared" si="4"/>
        <v>3</v>
      </c>
      <c r="AH26" s="45">
        <f t="shared" si="0"/>
        <v>45221</v>
      </c>
      <c r="AI26" s="45"/>
      <c r="AJ26" s="45" t="e">
        <f t="shared" si="1"/>
        <v>#N/A</v>
      </c>
      <c r="AK26">
        <f t="shared" si="7"/>
        <v>3</v>
      </c>
      <c r="AL26" s="45"/>
      <c r="AM26" t="e">
        <f t="shared" si="2"/>
        <v>#N/A</v>
      </c>
      <c r="AN26">
        <f t="shared" si="5"/>
        <v>3</v>
      </c>
      <c r="AS26" s="47"/>
    </row>
    <row r="27" spans="2:45" x14ac:dyDescent="0.25">
      <c r="B27" s="33">
        <v>45223</v>
      </c>
      <c r="C27" s="48" t="b">
        <v>0</v>
      </c>
      <c r="AE27">
        <v>23</v>
      </c>
      <c r="AF27">
        <f t="shared" si="6"/>
        <v>2</v>
      </c>
      <c r="AG27">
        <f t="shared" si="4"/>
        <v>3</v>
      </c>
      <c r="AH27" s="45">
        <f t="shared" si="0"/>
        <v>45222</v>
      </c>
      <c r="AI27" s="45"/>
      <c r="AJ27" s="45" t="e">
        <f t="shared" si="1"/>
        <v>#N/A</v>
      </c>
      <c r="AK27">
        <f t="shared" si="7"/>
        <v>3</v>
      </c>
      <c r="AL27" s="45"/>
      <c r="AM27" t="e">
        <f t="shared" si="2"/>
        <v>#N/A</v>
      </c>
      <c r="AN27">
        <f t="shared" si="5"/>
        <v>3</v>
      </c>
      <c r="AS27" s="47"/>
    </row>
    <row r="28" spans="2:45" x14ac:dyDescent="0.25">
      <c r="B28" s="33">
        <v>45224</v>
      </c>
      <c r="C28" s="48" t="b">
        <v>0</v>
      </c>
      <c r="AE28">
        <v>24</v>
      </c>
      <c r="AF28">
        <f t="shared" si="6"/>
        <v>3</v>
      </c>
      <c r="AG28">
        <f t="shared" si="4"/>
        <v>3</v>
      </c>
      <c r="AH28" s="45">
        <f t="shared" si="0"/>
        <v>45223</v>
      </c>
      <c r="AI28" s="45"/>
      <c r="AJ28" s="45" t="e">
        <f t="shared" si="1"/>
        <v>#N/A</v>
      </c>
      <c r="AK28">
        <f t="shared" si="7"/>
        <v>3</v>
      </c>
      <c r="AL28" s="45"/>
      <c r="AM28" t="e">
        <f t="shared" si="2"/>
        <v>#N/A</v>
      </c>
      <c r="AN28">
        <f t="shared" si="5"/>
        <v>3</v>
      </c>
      <c r="AS28" s="47"/>
    </row>
    <row r="29" spans="2:45" x14ac:dyDescent="0.25">
      <c r="B29" s="33">
        <v>45225</v>
      </c>
      <c r="C29" s="48" t="b">
        <v>0</v>
      </c>
      <c r="AE29">
        <v>25</v>
      </c>
      <c r="AF29">
        <f t="shared" si="6"/>
        <v>4</v>
      </c>
      <c r="AG29">
        <f t="shared" si="4"/>
        <v>3</v>
      </c>
      <c r="AH29" s="45">
        <f t="shared" si="0"/>
        <v>45224</v>
      </c>
      <c r="AI29" s="45"/>
      <c r="AJ29" s="45" t="e">
        <f t="shared" si="1"/>
        <v>#N/A</v>
      </c>
      <c r="AK29">
        <f t="shared" si="7"/>
        <v>3</v>
      </c>
      <c r="AL29" s="45"/>
      <c r="AM29" t="e">
        <f t="shared" si="2"/>
        <v>#N/A</v>
      </c>
      <c r="AN29">
        <f t="shared" si="5"/>
        <v>3</v>
      </c>
      <c r="AS29" s="47"/>
    </row>
    <row r="30" spans="2:45" x14ac:dyDescent="0.25">
      <c r="B30" s="33">
        <v>45226</v>
      </c>
      <c r="C30" s="48" t="b">
        <v>0</v>
      </c>
      <c r="AE30">
        <v>26</v>
      </c>
      <c r="AF30">
        <f t="shared" si="6"/>
        <v>5</v>
      </c>
      <c r="AG30">
        <f t="shared" si="4"/>
        <v>3</v>
      </c>
      <c r="AH30" s="45">
        <f t="shared" si="0"/>
        <v>45225</v>
      </c>
      <c r="AI30" s="45"/>
      <c r="AJ30" s="45" t="e">
        <f t="shared" si="1"/>
        <v>#N/A</v>
      </c>
      <c r="AK30">
        <f t="shared" si="7"/>
        <v>3</v>
      </c>
      <c r="AL30" s="45"/>
      <c r="AM30" t="e">
        <f t="shared" si="2"/>
        <v>#N/A</v>
      </c>
      <c r="AN30">
        <f t="shared" si="5"/>
        <v>3</v>
      </c>
      <c r="AS30" s="47"/>
    </row>
    <row r="31" spans="2:45" x14ac:dyDescent="0.25">
      <c r="B31" s="33">
        <v>45227</v>
      </c>
      <c r="C31" s="48" t="b">
        <v>0</v>
      </c>
      <c r="AE31">
        <v>27</v>
      </c>
      <c r="AF31">
        <f t="shared" si="6"/>
        <v>6</v>
      </c>
      <c r="AG31">
        <f t="shared" si="4"/>
        <v>3</v>
      </c>
      <c r="AH31" s="45">
        <f t="shared" si="0"/>
        <v>45226</v>
      </c>
      <c r="AI31" s="45"/>
      <c r="AJ31" s="45" t="e">
        <f t="shared" si="1"/>
        <v>#N/A</v>
      </c>
      <c r="AK31">
        <f t="shared" si="7"/>
        <v>3</v>
      </c>
      <c r="AL31" s="45"/>
      <c r="AM31" t="e">
        <f t="shared" si="2"/>
        <v>#N/A</v>
      </c>
      <c r="AN31">
        <f t="shared" si="5"/>
        <v>3</v>
      </c>
      <c r="AS31" s="47"/>
    </row>
    <row r="32" spans="2:45" x14ac:dyDescent="0.25">
      <c r="B32" s="33">
        <v>45228</v>
      </c>
      <c r="C32" s="48" t="b">
        <v>0</v>
      </c>
      <c r="AE32">
        <v>28</v>
      </c>
      <c r="AF32">
        <f t="shared" si="6"/>
        <v>7</v>
      </c>
      <c r="AG32">
        <f t="shared" si="4"/>
        <v>3</v>
      </c>
      <c r="AH32" s="45">
        <f t="shared" si="0"/>
        <v>45227</v>
      </c>
      <c r="AI32" s="45"/>
      <c r="AJ32" s="45" t="e">
        <f t="shared" si="1"/>
        <v>#N/A</v>
      </c>
      <c r="AK32">
        <f t="shared" si="7"/>
        <v>3</v>
      </c>
      <c r="AL32" s="45"/>
      <c r="AM32" t="e">
        <f t="shared" si="2"/>
        <v>#N/A</v>
      </c>
      <c r="AN32">
        <f t="shared" si="5"/>
        <v>3</v>
      </c>
      <c r="AS32" s="47"/>
    </row>
    <row r="33" spans="2:45" x14ac:dyDescent="0.25">
      <c r="B33" s="33">
        <v>45229</v>
      </c>
      <c r="C33" s="48" t="b">
        <v>0</v>
      </c>
      <c r="AE33">
        <v>29</v>
      </c>
      <c r="AF33">
        <f t="shared" si="6"/>
        <v>1</v>
      </c>
      <c r="AG33">
        <f t="shared" si="4"/>
        <v>2</v>
      </c>
      <c r="AH33" s="45">
        <f t="shared" si="0"/>
        <v>45228</v>
      </c>
      <c r="AI33" s="45"/>
      <c r="AJ33" s="45" t="e">
        <f t="shared" si="1"/>
        <v>#N/A</v>
      </c>
      <c r="AK33">
        <f t="shared" si="7"/>
        <v>2</v>
      </c>
      <c r="AL33" s="45"/>
      <c r="AM33" t="e">
        <f t="shared" si="2"/>
        <v>#N/A</v>
      </c>
      <c r="AN33">
        <f t="shared" si="5"/>
        <v>2</v>
      </c>
      <c r="AS33" s="47"/>
    </row>
    <row r="34" spans="2:45" x14ac:dyDescent="0.25">
      <c r="B34" s="33">
        <v>45230</v>
      </c>
      <c r="C34" s="48" t="b">
        <v>0</v>
      </c>
      <c r="AE34">
        <v>30</v>
      </c>
      <c r="AF34">
        <f t="shared" si="6"/>
        <v>2</v>
      </c>
      <c r="AG34">
        <f t="shared" si="4"/>
        <v>2</v>
      </c>
      <c r="AH34" s="45">
        <f t="shared" si="0"/>
        <v>45229</v>
      </c>
      <c r="AI34" s="45"/>
      <c r="AJ34" s="45" t="e">
        <f t="shared" si="1"/>
        <v>#N/A</v>
      </c>
      <c r="AK34">
        <f t="shared" si="7"/>
        <v>2</v>
      </c>
      <c r="AL34" s="45"/>
      <c r="AM34" t="e">
        <f t="shared" si="2"/>
        <v>#N/A</v>
      </c>
      <c r="AN34">
        <f t="shared" si="5"/>
        <v>2</v>
      </c>
      <c r="AS34" s="47"/>
    </row>
    <row r="35" spans="2:45" x14ac:dyDescent="0.25">
      <c r="B35" s="33">
        <v>45231</v>
      </c>
      <c r="C35" s="48" t="b">
        <v>0</v>
      </c>
      <c r="AE35">
        <v>31</v>
      </c>
      <c r="AF35">
        <f t="shared" si="6"/>
        <v>3</v>
      </c>
      <c r="AG35">
        <f t="shared" si="4"/>
        <v>2</v>
      </c>
      <c r="AH35" s="45">
        <f t="shared" si="0"/>
        <v>45230</v>
      </c>
      <c r="AI35" s="45"/>
      <c r="AJ35" s="45" t="e">
        <f t="shared" si="1"/>
        <v>#N/A</v>
      </c>
      <c r="AK35">
        <f t="shared" si="7"/>
        <v>2</v>
      </c>
      <c r="AL35" s="45"/>
      <c r="AM35" t="e">
        <f t="shared" si="2"/>
        <v>#N/A</v>
      </c>
      <c r="AN35">
        <f t="shared" si="5"/>
        <v>2</v>
      </c>
      <c r="AS35" s="47"/>
    </row>
    <row r="36" spans="2:45" x14ac:dyDescent="0.25">
      <c r="B36" s="33">
        <v>45232</v>
      </c>
      <c r="C36" s="48" t="b">
        <v>0</v>
      </c>
      <c r="AE36">
        <v>32</v>
      </c>
      <c r="AF36">
        <f t="shared" si="6"/>
        <v>4</v>
      </c>
      <c r="AG36">
        <f t="shared" si="4"/>
        <v>2</v>
      </c>
      <c r="AH36" s="45">
        <f t="shared" si="0"/>
        <v>45231</v>
      </c>
      <c r="AI36" s="45"/>
      <c r="AJ36" s="45">
        <f t="shared" si="1"/>
        <v>4</v>
      </c>
      <c r="AK36">
        <f t="shared" si="7"/>
        <v>2</v>
      </c>
      <c r="AL36" s="45"/>
      <c r="AM36" t="e">
        <f t="shared" si="2"/>
        <v>#N/A</v>
      </c>
      <c r="AN36">
        <f t="shared" si="5"/>
        <v>2</v>
      </c>
      <c r="AS36" s="47"/>
    </row>
    <row r="37" spans="2:45" x14ac:dyDescent="0.25">
      <c r="B37" s="33">
        <v>45233</v>
      </c>
      <c r="C37" s="48" t="b">
        <v>0</v>
      </c>
      <c r="AE37">
        <v>33</v>
      </c>
      <c r="AF37">
        <f t="shared" si="6"/>
        <v>5</v>
      </c>
      <c r="AG37">
        <f t="shared" si="4"/>
        <v>2</v>
      </c>
      <c r="AH37" s="45">
        <f t="shared" si="0"/>
        <v>45232</v>
      </c>
      <c r="AI37" s="45"/>
      <c r="AJ37" s="45">
        <f t="shared" si="1"/>
        <v>5</v>
      </c>
      <c r="AK37">
        <f t="shared" si="7"/>
        <v>2</v>
      </c>
      <c r="AL37" s="45"/>
      <c r="AM37" t="e">
        <f t="shared" si="2"/>
        <v>#N/A</v>
      </c>
      <c r="AN37">
        <f t="shared" si="5"/>
        <v>2</v>
      </c>
      <c r="AS37" s="47"/>
    </row>
    <row r="38" spans="2:45" x14ac:dyDescent="0.25">
      <c r="B38" s="33">
        <v>45234</v>
      </c>
      <c r="C38" s="48" t="b">
        <v>0</v>
      </c>
      <c r="AE38">
        <v>34</v>
      </c>
      <c r="AF38">
        <f t="shared" si="6"/>
        <v>6</v>
      </c>
      <c r="AG38">
        <f t="shared" si="4"/>
        <v>2</v>
      </c>
      <c r="AH38" s="45">
        <f t="shared" si="0"/>
        <v>45233</v>
      </c>
      <c r="AI38" s="45"/>
      <c r="AJ38" s="45">
        <f t="shared" si="1"/>
        <v>6</v>
      </c>
      <c r="AK38">
        <f t="shared" si="7"/>
        <v>2</v>
      </c>
      <c r="AL38" s="45"/>
      <c r="AM38" t="e">
        <f t="shared" si="2"/>
        <v>#N/A</v>
      </c>
      <c r="AN38">
        <f t="shared" si="5"/>
        <v>2</v>
      </c>
      <c r="AS38" s="47"/>
    </row>
    <row r="39" spans="2:45" x14ac:dyDescent="0.25">
      <c r="B39" s="33">
        <v>45235</v>
      </c>
      <c r="C39" s="48" t="b">
        <v>0</v>
      </c>
      <c r="AE39">
        <v>35</v>
      </c>
      <c r="AF39">
        <f t="shared" si="6"/>
        <v>7</v>
      </c>
      <c r="AG39">
        <f t="shared" si="4"/>
        <v>2</v>
      </c>
      <c r="AH39" s="45">
        <f t="shared" si="0"/>
        <v>45234</v>
      </c>
      <c r="AI39" s="45"/>
      <c r="AJ39" s="45">
        <f t="shared" si="1"/>
        <v>7</v>
      </c>
      <c r="AK39">
        <f t="shared" si="7"/>
        <v>2</v>
      </c>
      <c r="AL39" s="45"/>
      <c r="AM39" t="e">
        <f t="shared" si="2"/>
        <v>#N/A</v>
      </c>
      <c r="AN39">
        <f t="shared" si="5"/>
        <v>2</v>
      </c>
      <c r="AS39" s="47"/>
    </row>
    <row r="40" spans="2:45" x14ac:dyDescent="0.25">
      <c r="B40" s="33">
        <v>45236</v>
      </c>
      <c r="C40" s="48" t="b">
        <v>0</v>
      </c>
      <c r="AE40">
        <v>36</v>
      </c>
      <c r="AF40">
        <f t="shared" si="6"/>
        <v>1</v>
      </c>
      <c r="AG40">
        <f t="shared" si="4"/>
        <v>1</v>
      </c>
      <c r="AH40" s="45">
        <f t="shared" si="0"/>
        <v>45235</v>
      </c>
      <c r="AI40" s="45"/>
      <c r="AJ40" s="45">
        <f t="shared" si="1"/>
        <v>1</v>
      </c>
      <c r="AK40">
        <f t="shared" si="7"/>
        <v>1</v>
      </c>
      <c r="AL40" s="45"/>
      <c r="AM40" t="e">
        <f t="shared" si="2"/>
        <v>#N/A</v>
      </c>
      <c r="AN40">
        <f t="shared" si="5"/>
        <v>1</v>
      </c>
      <c r="AS40" s="47"/>
    </row>
    <row r="41" spans="2:45" x14ac:dyDescent="0.25">
      <c r="B41" s="33">
        <v>45237</v>
      </c>
      <c r="C41" s="48" t="b">
        <v>0</v>
      </c>
      <c r="AE41">
        <v>37</v>
      </c>
      <c r="AF41">
        <f t="shared" si="6"/>
        <v>2</v>
      </c>
      <c r="AG41">
        <f t="shared" si="4"/>
        <v>1</v>
      </c>
      <c r="AH41" s="45">
        <f t="shared" si="0"/>
        <v>45236</v>
      </c>
      <c r="AI41" s="45"/>
      <c r="AJ41" s="45">
        <f t="shared" si="1"/>
        <v>2</v>
      </c>
      <c r="AK41">
        <f t="shared" si="7"/>
        <v>1</v>
      </c>
      <c r="AL41" s="45"/>
      <c r="AM41" t="e">
        <f t="shared" si="2"/>
        <v>#N/A</v>
      </c>
      <c r="AN41">
        <f t="shared" si="5"/>
        <v>1</v>
      </c>
      <c r="AS41" s="47"/>
    </row>
    <row r="42" spans="2:45" x14ac:dyDescent="0.25">
      <c r="B42" s="33">
        <v>45238</v>
      </c>
      <c r="C42" s="48" t="b">
        <v>0</v>
      </c>
      <c r="AE42">
        <v>38</v>
      </c>
      <c r="AF42">
        <f t="shared" si="6"/>
        <v>3</v>
      </c>
      <c r="AG42">
        <f t="shared" si="4"/>
        <v>1</v>
      </c>
      <c r="AH42" s="45">
        <f t="shared" si="0"/>
        <v>45237</v>
      </c>
      <c r="AI42" s="45"/>
      <c r="AJ42" s="45">
        <f t="shared" si="1"/>
        <v>3</v>
      </c>
      <c r="AK42">
        <f t="shared" si="7"/>
        <v>1</v>
      </c>
      <c r="AL42" s="45"/>
      <c r="AM42" t="e">
        <f t="shared" si="2"/>
        <v>#N/A</v>
      </c>
      <c r="AN42">
        <f t="shared" si="5"/>
        <v>1</v>
      </c>
      <c r="AS42" s="47"/>
    </row>
    <row r="43" spans="2:45" x14ac:dyDescent="0.25">
      <c r="B43" s="33">
        <v>45239</v>
      </c>
      <c r="C43" s="48" t="b">
        <v>0</v>
      </c>
      <c r="AE43">
        <v>39</v>
      </c>
      <c r="AF43">
        <f t="shared" si="6"/>
        <v>4</v>
      </c>
      <c r="AG43">
        <f t="shared" si="4"/>
        <v>1</v>
      </c>
      <c r="AH43" s="45">
        <f t="shared" si="0"/>
        <v>45238</v>
      </c>
      <c r="AI43" s="45"/>
      <c r="AJ43" s="45">
        <f t="shared" si="1"/>
        <v>4</v>
      </c>
      <c r="AK43">
        <f t="shared" si="7"/>
        <v>1</v>
      </c>
      <c r="AL43" s="45"/>
      <c r="AM43" t="e">
        <f t="shared" si="2"/>
        <v>#N/A</v>
      </c>
      <c r="AN43">
        <f t="shared" si="5"/>
        <v>1</v>
      </c>
      <c r="AS43" s="47"/>
    </row>
    <row r="44" spans="2:45" x14ac:dyDescent="0.25">
      <c r="B44" s="33">
        <v>45240</v>
      </c>
      <c r="C44" s="48" t="b">
        <v>0</v>
      </c>
      <c r="AE44">
        <v>40</v>
      </c>
      <c r="AF44">
        <f t="shared" si="6"/>
        <v>5</v>
      </c>
      <c r="AG44">
        <f t="shared" si="4"/>
        <v>1</v>
      </c>
      <c r="AH44" s="45">
        <f t="shared" si="0"/>
        <v>45239</v>
      </c>
      <c r="AI44" s="45"/>
      <c r="AJ44" s="45">
        <f t="shared" si="1"/>
        <v>5</v>
      </c>
      <c r="AK44">
        <f t="shared" si="7"/>
        <v>1</v>
      </c>
      <c r="AL44" s="45"/>
      <c r="AM44" t="e">
        <f t="shared" si="2"/>
        <v>#N/A</v>
      </c>
      <c r="AN44">
        <f t="shared" si="5"/>
        <v>1</v>
      </c>
      <c r="AS44" s="47"/>
    </row>
    <row r="45" spans="2:45" x14ac:dyDescent="0.25">
      <c r="B45" s="33">
        <v>45241</v>
      </c>
      <c r="C45" s="48" t="b">
        <v>0</v>
      </c>
      <c r="AE45">
        <v>41</v>
      </c>
      <c r="AF45">
        <f t="shared" si="6"/>
        <v>6</v>
      </c>
      <c r="AG45">
        <f t="shared" si="4"/>
        <v>1</v>
      </c>
      <c r="AH45" s="45">
        <f t="shared" si="0"/>
        <v>45240</v>
      </c>
      <c r="AI45" s="45"/>
      <c r="AJ45" s="45">
        <f t="shared" si="1"/>
        <v>6</v>
      </c>
      <c r="AK45">
        <f t="shared" si="7"/>
        <v>1</v>
      </c>
      <c r="AL45" s="45"/>
      <c r="AM45" t="e">
        <f t="shared" si="2"/>
        <v>#N/A</v>
      </c>
      <c r="AN45">
        <f t="shared" si="5"/>
        <v>1</v>
      </c>
      <c r="AS45" s="47"/>
    </row>
    <row r="46" spans="2:45" x14ac:dyDescent="0.25">
      <c r="B46" s="33">
        <v>45242</v>
      </c>
      <c r="C46" s="48" t="b">
        <v>0</v>
      </c>
      <c r="AE46">
        <v>42</v>
      </c>
      <c r="AF46">
        <f t="shared" si="6"/>
        <v>7</v>
      </c>
      <c r="AG46">
        <f t="shared" si="4"/>
        <v>1</v>
      </c>
      <c r="AH46" s="45">
        <f t="shared" si="0"/>
        <v>45241</v>
      </c>
      <c r="AI46" s="45"/>
      <c r="AJ46" s="45">
        <f t="shared" si="1"/>
        <v>7</v>
      </c>
      <c r="AK46">
        <f t="shared" si="7"/>
        <v>1</v>
      </c>
      <c r="AL46" s="45"/>
      <c r="AM46" t="e">
        <f t="shared" si="2"/>
        <v>#N/A</v>
      </c>
      <c r="AN46">
        <f t="shared" si="5"/>
        <v>1</v>
      </c>
      <c r="AS46" s="47"/>
    </row>
    <row r="47" spans="2:45" x14ac:dyDescent="0.25">
      <c r="B47" s="33">
        <v>45243</v>
      </c>
      <c r="C47" s="48" t="b">
        <v>0</v>
      </c>
      <c r="AS47" s="47"/>
    </row>
    <row r="48" spans="2:45" x14ac:dyDescent="0.25">
      <c r="B48" s="33">
        <v>45244</v>
      </c>
      <c r="C48" s="48" t="b">
        <v>0</v>
      </c>
      <c r="AS48" s="47"/>
    </row>
    <row r="49" spans="2:45" x14ac:dyDescent="0.25">
      <c r="B49" s="33">
        <v>45245</v>
      </c>
      <c r="C49" s="48" t="b">
        <v>0</v>
      </c>
      <c r="AS49" s="47"/>
    </row>
    <row r="50" spans="2:45" x14ac:dyDescent="0.25">
      <c r="B50" s="33">
        <v>45246</v>
      </c>
      <c r="C50" s="48" t="b">
        <v>0</v>
      </c>
      <c r="AS50" s="47"/>
    </row>
    <row r="51" spans="2:45" x14ac:dyDescent="0.25">
      <c r="B51" s="33">
        <v>45247</v>
      </c>
      <c r="C51" s="48" t="b">
        <v>0</v>
      </c>
      <c r="AS51" s="47"/>
    </row>
    <row r="52" spans="2:45" x14ac:dyDescent="0.25">
      <c r="B52" s="33">
        <v>45248</v>
      </c>
      <c r="C52" s="48" t="b">
        <v>0</v>
      </c>
      <c r="AS52" s="47"/>
    </row>
    <row r="53" spans="2:45" x14ac:dyDescent="0.25">
      <c r="B53" s="33">
        <v>45249</v>
      </c>
      <c r="C53" s="48" t="b">
        <v>0</v>
      </c>
      <c r="AS53" s="47"/>
    </row>
    <row r="54" spans="2:45" x14ac:dyDescent="0.25">
      <c r="B54" s="33">
        <v>45250</v>
      </c>
      <c r="C54" s="48" t="b">
        <v>0</v>
      </c>
      <c r="AS54" s="47"/>
    </row>
    <row r="55" spans="2:45" x14ac:dyDescent="0.25">
      <c r="B55" s="33">
        <v>45251</v>
      </c>
      <c r="C55" s="48" t="b">
        <v>0</v>
      </c>
      <c r="AS55" s="47"/>
    </row>
    <row r="56" spans="2:45" x14ac:dyDescent="0.25">
      <c r="B56" s="33">
        <v>45252</v>
      </c>
      <c r="C56" s="48" t="b">
        <v>0</v>
      </c>
      <c r="AS56" s="47"/>
    </row>
    <row r="57" spans="2:45" x14ac:dyDescent="0.25">
      <c r="B57" s="33">
        <v>45253</v>
      </c>
      <c r="C57" s="48" t="b">
        <v>0</v>
      </c>
      <c r="AS57" s="47"/>
    </row>
    <row r="58" spans="2:45" x14ac:dyDescent="0.25">
      <c r="B58" s="33">
        <v>45254</v>
      </c>
      <c r="C58" s="48" t="b">
        <v>0</v>
      </c>
      <c r="AS58" s="47"/>
    </row>
    <row r="59" spans="2:45" x14ac:dyDescent="0.25">
      <c r="B59" s="33">
        <v>45255</v>
      </c>
      <c r="C59" s="48" t="b">
        <v>0</v>
      </c>
      <c r="AS59" s="47"/>
    </row>
    <row r="60" spans="2:45" x14ac:dyDescent="0.25">
      <c r="B60" s="33">
        <v>45256</v>
      </c>
      <c r="C60" s="48" t="b">
        <v>0</v>
      </c>
      <c r="AS60" s="47"/>
    </row>
    <row r="61" spans="2:45" x14ac:dyDescent="0.25">
      <c r="B61" s="33">
        <v>45257</v>
      </c>
      <c r="C61" s="48" t="b">
        <v>0</v>
      </c>
      <c r="AS61" s="47"/>
    </row>
    <row r="62" spans="2:45" x14ac:dyDescent="0.25">
      <c r="B62" s="33">
        <v>45258</v>
      </c>
      <c r="C62" s="48" t="b">
        <v>0</v>
      </c>
      <c r="AS62" s="47"/>
    </row>
    <row r="63" spans="2:45" x14ac:dyDescent="0.25">
      <c r="B63" s="33">
        <v>45259</v>
      </c>
      <c r="C63" s="48" t="b">
        <v>0</v>
      </c>
      <c r="AS63" s="47"/>
    </row>
    <row r="64" spans="2:45" x14ac:dyDescent="0.25">
      <c r="B64" s="33">
        <v>45260</v>
      </c>
      <c r="C64" s="48" t="b">
        <v>0</v>
      </c>
      <c r="AS64" s="47"/>
    </row>
    <row r="65" spans="2:45" x14ac:dyDescent="0.25">
      <c r="B65" s="33">
        <v>45261</v>
      </c>
      <c r="C65" s="48" t="b">
        <v>0</v>
      </c>
      <c r="AS65" s="47"/>
    </row>
    <row r="66" spans="2:45" x14ac:dyDescent="0.25">
      <c r="B66" s="33">
        <v>45262</v>
      </c>
      <c r="C66" s="48" t="b">
        <v>0</v>
      </c>
      <c r="AS66" s="47"/>
    </row>
    <row r="67" spans="2:45" x14ac:dyDescent="0.25">
      <c r="B67" s="33">
        <v>45263</v>
      </c>
      <c r="C67" s="48" t="b">
        <v>0</v>
      </c>
      <c r="AS67" s="47"/>
    </row>
    <row r="68" spans="2:45" x14ac:dyDescent="0.25">
      <c r="B68" s="33">
        <v>45264</v>
      </c>
      <c r="C68" s="48" t="b">
        <v>0</v>
      </c>
      <c r="AS68" s="47"/>
    </row>
    <row r="69" spans="2:45" x14ac:dyDescent="0.25">
      <c r="B69" s="33">
        <v>45265</v>
      </c>
      <c r="C69" s="48" t="b">
        <v>0</v>
      </c>
      <c r="AS69" s="47"/>
    </row>
    <row r="70" spans="2:45" x14ac:dyDescent="0.25">
      <c r="B70" s="33">
        <v>45266</v>
      </c>
      <c r="C70" s="48" t="b">
        <v>0</v>
      </c>
      <c r="AS70" s="47"/>
    </row>
    <row r="71" spans="2:45" x14ac:dyDescent="0.25">
      <c r="B71" s="33">
        <v>45267</v>
      </c>
      <c r="C71" s="48" t="b">
        <v>0</v>
      </c>
      <c r="AS71" s="47"/>
    </row>
    <row r="72" spans="2:45" x14ac:dyDescent="0.25">
      <c r="B72" s="33">
        <v>45268</v>
      </c>
      <c r="C72" s="48" t="b">
        <v>0</v>
      </c>
      <c r="AS72" s="47"/>
    </row>
    <row r="73" spans="2:45" x14ac:dyDescent="0.25">
      <c r="B73" s="33">
        <v>45269</v>
      </c>
      <c r="C73" s="48" t="b">
        <v>0</v>
      </c>
      <c r="AS73" s="47"/>
    </row>
    <row r="74" spans="2:45" x14ac:dyDescent="0.25">
      <c r="B74" s="33">
        <v>45270</v>
      </c>
      <c r="C74" s="48" t="b">
        <v>0</v>
      </c>
      <c r="AS74" s="47"/>
    </row>
    <row r="75" spans="2:45" x14ac:dyDescent="0.25">
      <c r="B75" s="33">
        <v>45271</v>
      </c>
      <c r="C75" s="48" t="b">
        <v>0</v>
      </c>
      <c r="AS75" s="47"/>
    </row>
    <row r="76" spans="2:45" x14ac:dyDescent="0.25">
      <c r="B76" s="33">
        <v>45272</v>
      </c>
      <c r="C76" s="48" t="b">
        <v>0</v>
      </c>
      <c r="AS76" s="47"/>
    </row>
    <row r="77" spans="2:45" x14ac:dyDescent="0.25">
      <c r="B77" s="33">
        <v>45273</v>
      </c>
      <c r="C77" s="48" t="b">
        <v>0</v>
      </c>
      <c r="AS77" s="47"/>
    </row>
    <row r="78" spans="2:45" x14ac:dyDescent="0.25">
      <c r="B78" s="33">
        <v>45274</v>
      </c>
      <c r="C78" s="48" t="b">
        <v>0</v>
      </c>
      <c r="AS78" s="47"/>
    </row>
    <row r="79" spans="2:45" x14ac:dyDescent="0.25">
      <c r="B79" s="33">
        <v>45275</v>
      </c>
      <c r="C79" s="48" t="b">
        <v>0</v>
      </c>
      <c r="AS79" s="47"/>
    </row>
    <row r="80" spans="2:45" x14ac:dyDescent="0.25">
      <c r="B80" s="33">
        <v>45276</v>
      </c>
      <c r="C80" s="48" t="b">
        <v>0</v>
      </c>
      <c r="AS80" s="47"/>
    </row>
    <row r="81" spans="2:45" x14ac:dyDescent="0.25">
      <c r="B81" s="33">
        <v>45277</v>
      </c>
      <c r="C81" s="48" t="b">
        <v>0</v>
      </c>
      <c r="AS81" s="47"/>
    </row>
    <row r="82" spans="2:45" x14ac:dyDescent="0.25">
      <c r="B82" s="33">
        <v>45278</v>
      </c>
      <c r="C82" s="48" t="b">
        <v>0</v>
      </c>
      <c r="AS82" s="47"/>
    </row>
    <row r="83" spans="2:45" x14ac:dyDescent="0.25">
      <c r="B83" s="33">
        <v>45279</v>
      </c>
      <c r="C83" s="48" t="b">
        <v>0</v>
      </c>
      <c r="AS83" s="47"/>
    </row>
    <row r="84" spans="2:45" x14ac:dyDescent="0.25">
      <c r="B84" s="33">
        <v>45280</v>
      </c>
      <c r="C84" s="48" t="b">
        <v>0</v>
      </c>
      <c r="AS84" s="47"/>
    </row>
    <row r="85" spans="2:45" x14ac:dyDescent="0.25">
      <c r="B85" s="33">
        <v>45281</v>
      </c>
      <c r="C85" s="48" t="b">
        <v>0</v>
      </c>
      <c r="AS85" s="47"/>
    </row>
    <row r="86" spans="2:45" x14ac:dyDescent="0.25">
      <c r="B86" s="33">
        <v>45282</v>
      </c>
      <c r="C86" s="48" t="b">
        <v>0</v>
      </c>
      <c r="AS86" s="47"/>
    </row>
    <row r="87" spans="2:45" x14ac:dyDescent="0.25">
      <c r="B87" s="33">
        <v>45283</v>
      </c>
      <c r="C87" s="48" t="b">
        <v>0</v>
      </c>
      <c r="AS87" s="47"/>
    </row>
    <row r="88" spans="2:45" x14ac:dyDescent="0.25">
      <c r="B88" s="33">
        <v>45284</v>
      </c>
      <c r="C88" s="48" t="b">
        <v>0</v>
      </c>
      <c r="AS88" s="47"/>
    </row>
    <row r="89" spans="2:45" x14ac:dyDescent="0.25">
      <c r="B89" s="33">
        <v>45285</v>
      </c>
      <c r="C89" s="48" t="b">
        <v>0</v>
      </c>
      <c r="AS89" s="47"/>
    </row>
    <row r="90" spans="2:45" x14ac:dyDescent="0.25">
      <c r="B90" s="33">
        <v>45286</v>
      </c>
      <c r="C90" s="48" t="b">
        <v>0</v>
      </c>
      <c r="AS90" s="47"/>
    </row>
    <row r="91" spans="2:45" x14ac:dyDescent="0.25">
      <c r="B91" s="33">
        <v>45287</v>
      </c>
      <c r="C91" s="48" t="b">
        <v>0</v>
      </c>
      <c r="AS91" s="47"/>
    </row>
    <row r="92" spans="2:45" x14ac:dyDescent="0.25">
      <c r="B92" s="33">
        <v>45288</v>
      </c>
      <c r="C92" s="48" t="b">
        <v>0</v>
      </c>
      <c r="AS92" s="47"/>
    </row>
    <row r="93" spans="2:45" x14ac:dyDescent="0.25">
      <c r="B93" s="33">
        <v>45289</v>
      </c>
      <c r="C93" s="48" t="b">
        <v>0</v>
      </c>
      <c r="AS93" s="47"/>
    </row>
    <row r="94" spans="2:45" x14ac:dyDescent="0.25">
      <c r="B94" s="33">
        <v>45290</v>
      </c>
      <c r="C94" s="48" t="b">
        <v>0</v>
      </c>
      <c r="AS94" s="47"/>
    </row>
    <row r="95" spans="2:45" x14ac:dyDescent="0.25">
      <c r="B95" s="33">
        <v>45291</v>
      </c>
      <c r="C95" s="48" t="b">
        <v>0</v>
      </c>
      <c r="AS95" s="47"/>
    </row>
    <row r="96" spans="2:45" x14ac:dyDescent="0.25">
      <c r="AS96" s="47"/>
    </row>
    <row r="97" spans="45:45" x14ac:dyDescent="0.25">
      <c r="AS97" s="47"/>
    </row>
    <row r="98" spans="45:45" x14ac:dyDescent="0.25">
      <c r="AS98" s="47"/>
    </row>
    <row r="99" spans="45:45" x14ac:dyDescent="0.25">
      <c r="AS99" s="47"/>
    </row>
    <row r="100" spans="45:45" x14ac:dyDescent="0.25">
      <c r="AS100" s="47"/>
    </row>
    <row r="101" spans="45:45" x14ac:dyDescent="0.25">
      <c r="AS101" s="47"/>
    </row>
    <row r="102" spans="45:45" x14ac:dyDescent="0.25">
      <c r="AS102" s="47"/>
    </row>
    <row r="103" spans="45:45" x14ac:dyDescent="0.25">
      <c r="AS103" s="47"/>
    </row>
    <row r="104" spans="45:45" x14ac:dyDescent="0.25">
      <c r="AS104" s="47"/>
    </row>
  </sheetData>
  <conditionalFormatting sqref="C4:C95">
    <cfRule type="cellIs" dxfId="7" priority="1" operator="equal">
      <formula>TRUE</formula>
    </cfRule>
  </conditionalFormatting>
  <dataValidations count="1">
    <dataValidation type="list" allowBlank="1" showInputMessage="1" showErrorMessage="1" sqref="AT7" xr:uid="{70A9280B-1312-4FB1-AB07-EB5FC7151F94}">
      <formula1>$AV$5:$AV$11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Spinner 1">
              <controlPr defaultSize="0" autoPict="0">
                <anchor moveWithCells="1" sizeWithCells="1">
                  <from>
                    <xdr:col>6</xdr:col>
                    <xdr:colOff>600075</xdr:colOff>
                    <xdr:row>2</xdr:row>
                    <xdr:rowOff>66675</xdr:rowOff>
                  </from>
                  <to>
                    <xdr:col>7</xdr:col>
                    <xdr:colOff>66675</xdr:colOff>
                    <xdr:row>3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33E8-6F0E-422F-8B8B-47D4C54333C8}">
  <dimension ref="B2:W27"/>
  <sheetViews>
    <sheetView showGridLines="0" tabSelected="1" workbookViewId="0">
      <selection activeCell="F6" sqref="F6"/>
    </sheetView>
  </sheetViews>
  <sheetFormatPr defaultRowHeight="15" x14ac:dyDescent="0.25"/>
  <cols>
    <col min="1" max="1" width="2.125" customWidth="1"/>
    <col min="2" max="2" width="9.875" hidden="1" customWidth="1"/>
    <col min="3" max="3" width="5.625" hidden="1" customWidth="1"/>
    <col min="4" max="4" width="2.125" customWidth="1"/>
    <col min="5" max="18" width="3.25" customWidth="1"/>
    <col min="19" max="19" width="5.875" customWidth="1"/>
    <col min="21" max="21" width="10.125" bestFit="1" customWidth="1"/>
    <col min="22" max="22" width="9.875" customWidth="1"/>
    <col min="23" max="23" width="8.25" customWidth="1"/>
    <col min="24" max="24" width="12.625" customWidth="1"/>
    <col min="25" max="27" width="9" customWidth="1"/>
  </cols>
  <sheetData>
    <row r="2" spans="2:23" hidden="1" x14ac:dyDescent="0.25">
      <c r="E2" t="s">
        <v>286</v>
      </c>
      <c r="U2" t="s">
        <v>287</v>
      </c>
      <c r="V2" t="s">
        <v>288</v>
      </c>
      <c r="W2" t="s">
        <v>289</v>
      </c>
    </row>
    <row r="3" spans="2:23" hidden="1" x14ac:dyDescent="0.25">
      <c r="E3">
        <v>1</v>
      </c>
      <c r="G3">
        <f>E3+1</f>
        <v>2</v>
      </c>
      <c r="I3">
        <f>G3+1</f>
        <v>3</v>
      </c>
      <c r="K3">
        <f>I3+1</f>
        <v>4</v>
      </c>
      <c r="M3">
        <f>K3+1</f>
        <v>5</v>
      </c>
      <c r="O3">
        <f>M3+1</f>
        <v>6</v>
      </c>
      <c r="Q3">
        <f>O3+1</f>
        <v>7</v>
      </c>
      <c r="U3" s="33">
        <f>DATE(0,3000-W3,1)</f>
        <v>45200</v>
      </c>
      <c r="V3" s="33">
        <f>EOMONTH(U3,0)</f>
        <v>45230</v>
      </c>
      <c r="W3">
        <v>1514</v>
      </c>
    </row>
    <row r="4" spans="2:23" ht="36.75" customHeight="1" x14ac:dyDescent="0.45">
      <c r="E4" s="66" t="s">
        <v>290</v>
      </c>
      <c r="F4" s="67"/>
      <c r="G4" s="67"/>
      <c r="H4" s="67"/>
      <c r="I4" s="67"/>
      <c r="J4" s="67"/>
      <c r="K4" s="67"/>
      <c r="M4" s="68">
        <f>U3</f>
        <v>45200</v>
      </c>
      <c r="N4" s="68"/>
      <c r="O4" s="68"/>
      <c r="P4" s="68"/>
      <c r="Q4" s="68"/>
      <c r="R4" s="68"/>
      <c r="W4" s="69"/>
    </row>
    <row r="5" spans="2:23" ht="21.75" customHeight="1" x14ac:dyDescent="0.25">
      <c r="B5" t="s">
        <v>291</v>
      </c>
      <c r="C5" t="s">
        <v>292</v>
      </c>
      <c r="E5" s="70" t="s">
        <v>293</v>
      </c>
      <c r="F5" s="71"/>
      <c r="G5" s="72" t="s">
        <v>21</v>
      </c>
      <c r="H5" s="73"/>
      <c r="I5" s="73" t="s">
        <v>22</v>
      </c>
      <c r="J5" s="73"/>
      <c r="K5" s="73" t="s">
        <v>23</v>
      </c>
      <c r="L5" s="73"/>
      <c r="M5" s="73" t="s">
        <v>22</v>
      </c>
      <c r="N5" s="73"/>
      <c r="O5" s="73" t="s">
        <v>24</v>
      </c>
      <c r="P5" s="73"/>
      <c r="Q5" s="73" t="s">
        <v>293</v>
      </c>
      <c r="R5" s="73"/>
      <c r="W5" s="69"/>
    </row>
    <row r="6" spans="2:23" s="74" customFormat="1" ht="36" customHeight="1" x14ac:dyDescent="0.25">
      <c r="B6" s="74">
        <v>0</v>
      </c>
      <c r="C6" s="75" t="b">
        <f t="shared" ref="C6:C11" si="0">MIN(E6:R6)&lt;=$V$3</f>
        <v>1</v>
      </c>
      <c r="E6" s="76">
        <f t="shared" ref="E6:E11" si="1">$U$3-MOD(WEEKDAY($U$3,1),7)+E$3+$B6</f>
        <v>45200</v>
      </c>
      <c r="F6" s="77" t="b">
        <v>0</v>
      </c>
      <c r="G6" s="76">
        <f t="shared" ref="G6:G11" si="2">$U$3-MOD(WEEKDAY($U$3,1),7)+G$3+$B6</f>
        <v>45201</v>
      </c>
      <c r="H6" s="78" t="b">
        <v>1</v>
      </c>
      <c r="I6" s="76">
        <f t="shared" ref="I6:I11" si="3">$U$3-MOD(WEEKDAY($U$3,1),7)+I$3+$B6</f>
        <v>45202</v>
      </c>
      <c r="J6" s="78" t="b">
        <v>1</v>
      </c>
      <c r="K6" s="76">
        <f t="shared" ref="K6:K11" si="4">$U$3-MOD(WEEKDAY($U$3,1),7)+K$3+$B6</f>
        <v>45203</v>
      </c>
      <c r="L6" s="78" t="b">
        <v>1</v>
      </c>
      <c r="M6" s="76">
        <f t="shared" ref="M6:M11" si="5">$U$3-MOD(WEEKDAY($U$3,1),7)+M$3+$B6</f>
        <v>45204</v>
      </c>
      <c r="N6" s="78" t="b">
        <v>1</v>
      </c>
      <c r="O6" s="76">
        <f t="shared" ref="O6:O11" si="6">$U$3-MOD(WEEKDAY($U$3,1),7)+O$3+$B6</f>
        <v>45205</v>
      </c>
      <c r="P6" s="78" t="b">
        <v>1</v>
      </c>
      <c r="Q6" s="76">
        <f t="shared" ref="Q6:Q11" si="7">$U$3-MOD(WEEKDAY($U$3,1),7)+Q$3+$B6</f>
        <v>45206</v>
      </c>
      <c r="R6" s="78" t="b">
        <v>0</v>
      </c>
      <c r="S6" s="79" t="s">
        <v>294</v>
      </c>
      <c r="W6" s="80"/>
    </row>
    <row r="7" spans="2:23" s="74" customFormat="1" ht="36" customHeight="1" x14ac:dyDescent="0.25">
      <c r="B7" s="74">
        <v>7</v>
      </c>
      <c r="C7" s="75" t="b">
        <f t="shared" si="0"/>
        <v>1</v>
      </c>
      <c r="E7" s="76">
        <f t="shared" si="1"/>
        <v>45207</v>
      </c>
      <c r="F7" s="81" t="b">
        <v>1</v>
      </c>
      <c r="G7" s="76">
        <f t="shared" si="2"/>
        <v>45208</v>
      </c>
      <c r="H7" s="82" t="b">
        <v>1</v>
      </c>
      <c r="I7" s="76">
        <f t="shared" si="3"/>
        <v>45209</v>
      </c>
      <c r="J7" s="82" t="b">
        <v>1</v>
      </c>
      <c r="K7" s="76">
        <f t="shared" si="4"/>
        <v>45210</v>
      </c>
      <c r="L7" s="82" t="b">
        <v>1</v>
      </c>
      <c r="M7" s="76">
        <f t="shared" si="5"/>
        <v>45211</v>
      </c>
      <c r="N7" s="82" t="b">
        <v>1</v>
      </c>
      <c r="O7" s="76">
        <f t="shared" si="6"/>
        <v>45212</v>
      </c>
      <c r="P7" s="82" t="b">
        <v>1</v>
      </c>
      <c r="Q7" s="76">
        <f t="shared" si="7"/>
        <v>45213</v>
      </c>
      <c r="R7" s="82" t="b">
        <v>1</v>
      </c>
      <c r="S7" s="79" t="s">
        <v>294</v>
      </c>
      <c r="W7" s="80"/>
    </row>
    <row r="8" spans="2:23" s="74" customFormat="1" ht="36" customHeight="1" x14ac:dyDescent="0.25">
      <c r="B8" s="74">
        <v>14</v>
      </c>
      <c r="C8" s="75" t="b">
        <f t="shared" si="0"/>
        <v>1</v>
      </c>
      <c r="E8" s="76">
        <f t="shared" si="1"/>
        <v>45214</v>
      </c>
      <c r="F8" s="81" t="b">
        <v>0</v>
      </c>
      <c r="G8" s="76">
        <f t="shared" si="2"/>
        <v>45215</v>
      </c>
      <c r="H8" s="82" t="b">
        <v>0</v>
      </c>
      <c r="I8" s="76">
        <f t="shared" si="3"/>
        <v>45216</v>
      </c>
      <c r="J8" s="82" t="b">
        <v>0</v>
      </c>
      <c r="K8" s="76">
        <f t="shared" si="4"/>
        <v>45217</v>
      </c>
      <c r="L8" s="82" t="b">
        <v>0</v>
      </c>
      <c r="M8" s="76">
        <f t="shared" si="5"/>
        <v>45218</v>
      </c>
      <c r="N8" s="82" t="b">
        <v>0</v>
      </c>
      <c r="O8" s="76">
        <f t="shared" si="6"/>
        <v>45219</v>
      </c>
      <c r="P8" s="82" t="b">
        <v>0</v>
      </c>
      <c r="Q8" s="76">
        <f t="shared" si="7"/>
        <v>45220</v>
      </c>
      <c r="R8" s="82" t="b">
        <v>0</v>
      </c>
      <c r="S8" s="79" t="s">
        <v>294</v>
      </c>
      <c r="W8" s="80"/>
    </row>
    <row r="9" spans="2:23" s="74" customFormat="1" ht="36" customHeight="1" x14ac:dyDescent="0.25">
      <c r="B9" s="74">
        <v>21</v>
      </c>
      <c r="C9" s="75" t="b">
        <f t="shared" si="0"/>
        <v>1</v>
      </c>
      <c r="E9" s="76">
        <f t="shared" si="1"/>
        <v>45221</v>
      </c>
      <c r="F9" s="81" t="b">
        <v>0</v>
      </c>
      <c r="G9" s="76">
        <f t="shared" si="2"/>
        <v>45222</v>
      </c>
      <c r="H9" s="82" t="b">
        <v>0</v>
      </c>
      <c r="I9" s="76">
        <f t="shared" si="3"/>
        <v>45223</v>
      </c>
      <c r="J9" s="82" t="b">
        <v>0</v>
      </c>
      <c r="K9" s="76">
        <f t="shared" si="4"/>
        <v>45224</v>
      </c>
      <c r="L9" s="82" t="b">
        <v>0</v>
      </c>
      <c r="M9" s="76">
        <f t="shared" si="5"/>
        <v>45225</v>
      </c>
      <c r="N9" s="82" t="b">
        <v>0</v>
      </c>
      <c r="O9" s="76">
        <f t="shared" si="6"/>
        <v>45226</v>
      </c>
      <c r="P9" s="82" t="b">
        <v>0</v>
      </c>
      <c r="Q9" s="76">
        <f t="shared" si="7"/>
        <v>45227</v>
      </c>
      <c r="R9" s="82" t="b">
        <v>0</v>
      </c>
      <c r="S9" s="79" t="s">
        <v>294</v>
      </c>
      <c r="W9" s="80"/>
    </row>
    <row r="10" spans="2:23" s="74" customFormat="1" ht="36" customHeight="1" x14ac:dyDescent="0.25">
      <c r="B10" s="74">
        <v>28</v>
      </c>
      <c r="C10" s="75" t="b">
        <f t="shared" si="0"/>
        <v>1</v>
      </c>
      <c r="E10" s="76">
        <f t="shared" si="1"/>
        <v>45228</v>
      </c>
      <c r="F10" s="83" t="b">
        <v>0</v>
      </c>
      <c r="G10" s="76">
        <f t="shared" si="2"/>
        <v>45229</v>
      </c>
      <c r="H10" s="82" t="b">
        <v>0</v>
      </c>
      <c r="I10" s="76">
        <f t="shared" si="3"/>
        <v>45230</v>
      </c>
      <c r="J10" s="82" t="b">
        <v>0</v>
      </c>
      <c r="K10" s="76">
        <f t="shared" si="4"/>
        <v>45231</v>
      </c>
      <c r="L10" s="82" t="b">
        <v>0</v>
      </c>
      <c r="M10" s="76">
        <f t="shared" si="5"/>
        <v>45232</v>
      </c>
      <c r="N10" s="82" t="b">
        <v>0</v>
      </c>
      <c r="O10" s="76">
        <f t="shared" si="6"/>
        <v>45233</v>
      </c>
      <c r="P10" s="82" t="b">
        <v>0</v>
      </c>
      <c r="Q10" s="76">
        <f t="shared" si="7"/>
        <v>45234</v>
      </c>
      <c r="R10" s="82" t="b">
        <v>0</v>
      </c>
      <c r="S10" s="79" t="s">
        <v>294</v>
      </c>
      <c r="W10" s="80"/>
    </row>
    <row r="11" spans="2:23" ht="36" customHeight="1" x14ac:dyDescent="0.25">
      <c r="B11" s="74">
        <v>35</v>
      </c>
      <c r="C11" s="75" t="b">
        <f t="shared" si="0"/>
        <v>0</v>
      </c>
      <c r="E11" s="76">
        <f t="shared" si="1"/>
        <v>45235</v>
      </c>
      <c r="F11" s="83" t="b">
        <v>0</v>
      </c>
      <c r="G11" s="76">
        <f t="shared" si="2"/>
        <v>45236</v>
      </c>
      <c r="H11" s="82" t="b">
        <v>0</v>
      </c>
      <c r="I11" s="76">
        <f t="shared" si="3"/>
        <v>45237</v>
      </c>
      <c r="J11" s="82" t="b">
        <v>0</v>
      </c>
      <c r="K11" s="76">
        <f t="shared" si="4"/>
        <v>45238</v>
      </c>
      <c r="L11" s="82" t="b">
        <v>0</v>
      </c>
      <c r="M11" s="76">
        <f t="shared" si="5"/>
        <v>45239</v>
      </c>
      <c r="N11" s="82" t="b">
        <v>0</v>
      </c>
      <c r="O11" s="76">
        <f t="shared" si="6"/>
        <v>45240</v>
      </c>
      <c r="P11" s="82" t="b">
        <v>0</v>
      </c>
      <c r="Q11" s="76">
        <f t="shared" si="7"/>
        <v>45241</v>
      </c>
      <c r="R11" s="82" t="b">
        <v>0</v>
      </c>
      <c r="S11" s="79" t="s">
        <v>294</v>
      </c>
      <c r="W11" s="69"/>
    </row>
    <row r="12" spans="2:23" x14ac:dyDescent="0.25">
      <c r="W12" s="69"/>
    </row>
    <row r="13" spans="2:23" x14ac:dyDescent="0.25">
      <c r="E13" s="45"/>
      <c r="G13" s="45"/>
      <c r="I13" s="45"/>
      <c r="K13" s="45"/>
      <c r="M13" s="45"/>
      <c r="O13" s="45"/>
      <c r="Q13" s="45"/>
      <c r="W13" s="69"/>
    </row>
    <row r="14" spans="2:23" x14ac:dyDescent="0.25">
      <c r="W14" s="69"/>
    </row>
    <row r="15" spans="2:23" x14ac:dyDescent="0.25">
      <c r="W15" s="69"/>
    </row>
    <row r="16" spans="2:23" x14ac:dyDescent="0.25">
      <c r="W16" s="69"/>
    </row>
    <row r="17" spans="23:23" x14ac:dyDescent="0.25">
      <c r="W17" s="69"/>
    </row>
    <row r="18" spans="23:23" x14ac:dyDescent="0.25">
      <c r="W18" s="69"/>
    </row>
    <row r="19" spans="23:23" x14ac:dyDescent="0.25">
      <c r="W19" s="69"/>
    </row>
    <row r="20" spans="23:23" x14ac:dyDescent="0.25">
      <c r="W20" s="69"/>
    </row>
    <row r="21" spans="23:23" x14ac:dyDescent="0.25">
      <c r="W21" s="69"/>
    </row>
    <row r="22" spans="23:23" x14ac:dyDescent="0.25">
      <c r="W22" s="69"/>
    </row>
    <row r="23" spans="23:23" x14ac:dyDescent="0.25">
      <c r="W23" s="69"/>
    </row>
    <row r="24" spans="23:23" x14ac:dyDescent="0.25">
      <c r="W24" s="69"/>
    </row>
    <row r="25" spans="23:23" x14ac:dyDescent="0.25">
      <c r="W25" s="69"/>
    </row>
    <row r="26" spans="23:23" x14ac:dyDescent="0.25">
      <c r="W26" s="69"/>
    </row>
    <row r="27" spans="23:23" x14ac:dyDescent="0.25">
      <c r="W27" s="69"/>
    </row>
  </sheetData>
  <mergeCells count="8">
    <mergeCell ref="M4:R4"/>
    <mergeCell ref="E5:F5"/>
    <mergeCell ref="G5:H5"/>
    <mergeCell ref="I5:J5"/>
    <mergeCell ref="K5:L5"/>
    <mergeCell ref="M5:N5"/>
    <mergeCell ref="O5:P5"/>
    <mergeCell ref="Q5:R5"/>
  </mergeCells>
  <conditionalFormatting sqref="E6:R11">
    <cfRule type="expression" dxfId="4" priority="3">
      <formula>COUNTIF($F6:$R6,FALSE)=0</formula>
    </cfRule>
    <cfRule type="expression" dxfId="3" priority="5">
      <formula>F6=TRUE</formula>
    </cfRule>
  </conditionalFormatting>
  <conditionalFormatting sqref="E6:S11">
    <cfRule type="expression" dxfId="2" priority="1">
      <formula>$C6=FALSE</formula>
    </cfRule>
  </conditionalFormatting>
  <conditionalFormatting sqref="F6:R11">
    <cfRule type="cellIs" dxfId="1" priority="4" operator="equal">
      <formula>TRUE</formula>
    </cfRule>
  </conditionalFormatting>
  <conditionalFormatting sqref="S6:S11">
    <cfRule type="expression" dxfId="0" priority="2">
      <formula>COUNTIF($F6:$R6,FALSE)=0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3" name="Spinner 1">
              <controlPr defaultSize="0" autoPict="0">
                <anchor moveWithCells="1" sizeWithCells="1">
                  <from>
                    <xdr:col>18</xdr:col>
                    <xdr:colOff>38100</xdr:colOff>
                    <xdr:row>3</xdr:row>
                    <xdr:rowOff>209550</xdr:rowOff>
                  </from>
                  <to>
                    <xdr:col>18</xdr:col>
                    <xdr:colOff>209550</xdr:colOff>
                    <xdr:row>3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4FC5E-10A5-44C8-B841-76A3187CB563}">
  <sheetPr codeName="Sheet5"/>
  <dimension ref="B1:G25"/>
  <sheetViews>
    <sheetView workbookViewId="0">
      <selection activeCell="C25" sqref="C25"/>
    </sheetView>
  </sheetViews>
  <sheetFormatPr defaultRowHeight="15" x14ac:dyDescent="0.25"/>
  <cols>
    <col min="1" max="1" width="3.625" customWidth="1"/>
    <col min="2" max="2" width="12.875" customWidth="1"/>
    <col min="3" max="7" width="3.875" customWidth="1"/>
  </cols>
  <sheetData>
    <row r="1" spans="2:7" s="11" customFormat="1" ht="30" customHeight="1" x14ac:dyDescent="0.4">
      <c r="B1" s="12" t="s">
        <v>136</v>
      </c>
    </row>
    <row r="3" spans="2:7" x14ac:dyDescent="0.25">
      <c r="B3" s="23" t="s">
        <v>13</v>
      </c>
      <c r="C3" s="24" t="s">
        <v>21</v>
      </c>
      <c r="D3" s="24" t="s">
        <v>22</v>
      </c>
      <c r="E3" s="24" t="s">
        <v>23</v>
      </c>
      <c r="F3" s="24" t="s">
        <v>22</v>
      </c>
      <c r="G3" s="25" t="s">
        <v>24</v>
      </c>
    </row>
    <row r="4" spans="2:7" ht="18" customHeight="1" x14ac:dyDescent="0.25">
      <c r="B4" s="18" t="s">
        <v>137</v>
      </c>
      <c r="C4" s="58" t="b">
        <v>0</v>
      </c>
      <c r="D4" s="58" t="b">
        <v>0</v>
      </c>
      <c r="E4" s="58" t="b">
        <v>0</v>
      </c>
      <c r="F4" s="58" t="b">
        <v>0</v>
      </c>
      <c r="G4" s="59" t="b">
        <v>0</v>
      </c>
    </row>
    <row r="5" spans="2:7" ht="18" customHeight="1" x14ac:dyDescent="0.25">
      <c r="B5" s="18" t="s">
        <v>138</v>
      </c>
      <c r="C5" s="58" t="b">
        <v>1</v>
      </c>
      <c r="D5" s="58" t="b">
        <v>1</v>
      </c>
      <c r="E5" s="58" t="b">
        <v>0</v>
      </c>
      <c r="F5" s="58" t="b">
        <v>0</v>
      </c>
      <c r="G5" s="59" t="b">
        <v>0</v>
      </c>
    </row>
    <row r="6" spans="2:7" ht="18" customHeight="1" x14ac:dyDescent="0.25">
      <c r="B6" s="18" t="s">
        <v>139</v>
      </c>
      <c r="C6" s="58" t="b">
        <v>1</v>
      </c>
      <c r="D6" s="58" t="b">
        <v>0</v>
      </c>
      <c r="E6" s="58" t="b">
        <v>0</v>
      </c>
      <c r="F6" s="58" t="b">
        <v>0</v>
      </c>
      <c r="G6" s="59" t="b">
        <v>0</v>
      </c>
    </row>
    <row r="7" spans="2:7" ht="18" customHeight="1" x14ac:dyDescent="0.25">
      <c r="B7" s="18" t="s">
        <v>140</v>
      </c>
      <c r="C7" s="58" t="b">
        <v>1</v>
      </c>
      <c r="D7" s="58" t="b">
        <v>1</v>
      </c>
      <c r="E7" s="58" t="b">
        <v>0</v>
      </c>
      <c r="F7" s="58" t="b">
        <v>0</v>
      </c>
      <c r="G7" s="59" t="b">
        <v>0</v>
      </c>
    </row>
    <row r="8" spans="2:7" ht="18" customHeight="1" x14ac:dyDescent="0.25">
      <c r="B8" s="18" t="s">
        <v>141</v>
      </c>
      <c r="C8" s="58" t="b">
        <v>1</v>
      </c>
      <c r="D8" s="58" t="b">
        <v>1</v>
      </c>
      <c r="E8" s="58" t="b">
        <v>0</v>
      </c>
      <c r="F8" s="58" t="b">
        <v>0</v>
      </c>
      <c r="G8" s="59" t="b">
        <v>0</v>
      </c>
    </row>
    <row r="9" spans="2:7" ht="18" customHeight="1" x14ac:dyDescent="0.25">
      <c r="B9" s="18" t="s">
        <v>142</v>
      </c>
      <c r="C9" s="58" t="b">
        <v>1</v>
      </c>
      <c r="D9" s="58" t="b">
        <v>1</v>
      </c>
      <c r="E9" s="58" t="b">
        <v>0</v>
      </c>
      <c r="F9" s="58" t="b">
        <v>0</v>
      </c>
      <c r="G9" s="59" t="b">
        <v>0</v>
      </c>
    </row>
    <row r="10" spans="2:7" ht="18" customHeight="1" x14ac:dyDescent="0.25">
      <c r="B10" s="18" t="s">
        <v>143</v>
      </c>
      <c r="C10" s="58" t="b">
        <v>1</v>
      </c>
      <c r="D10" s="58" t="b">
        <v>1</v>
      </c>
      <c r="E10" s="58" t="b">
        <v>0</v>
      </c>
      <c r="F10" s="58" t="b">
        <v>0</v>
      </c>
      <c r="G10" s="59" t="b">
        <v>0</v>
      </c>
    </row>
    <row r="11" spans="2:7" ht="18" customHeight="1" x14ac:dyDescent="0.25">
      <c r="B11" s="18" t="s">
        <v>144</v>
      </c>
      <c r="C11" s="58" t="b">
        <v>1</v>
      </c>
      <c r="D11" s="58" t="b">
        <v>1</v>
      </c>
      <c r="E11" s="58" t="b">
        <v>0</v>
      </c>
      <c r="F11" s="58" t="b">
        <v>0</v>
      </c>
      <c r="G11" s="59" t="b">
        <v>0</v>
      </c>
    </row>
    <row r="12" spans="2:7" ht="18" customHeight="1" x14ac:dyDescent="0.25">
      <c r="B12" s="18" t="s">
        <v>145</v>
      </c>
      <c r="C12" s="58" t="b">
        <v>1</v>
      </c>
      <c r="D12" s="58" t="b">
        <v>1</v>
      </c>
      <c r="E12" s="58" t="b">
        <v>0</v>
      </c>
      <c r="F12" s="58" t="b">
        <v>0</v>
      </c>
      <c r="G12" s="59" t="b">
        <v>0</v>
      </c>
    </row>
    <row r="13" spans="2:7" ht="18" customHeight="1" x14ac:dyDescent="0.25">
      <c r="B13" s="18" t="s">
        <v>146</v>
      </c>
      <c r="C13" s="58" t="b">
        <v>1</v>
      </c>
      <c r="D13" s="58" t="b">
        <v>1</v>
      </c>
      <c r="E13" s="58" t="b">
        <v>0</v>
      </c>
      <c r="F13" s="58" t="b">
        <v>0</v>
      </c>
      <c r="G13" s="59" t="b">
        <v>0</v>
      </c>
    </row>
    <row r="14" spans="2:7" ht="18" customHeight="1" x14ac:dyDescent="0.25">
      <c r="B14" s="18" t="s">
        <v>147</v>
      </c>
      <c r="C14" s="58" t="b">
        <v>1</v>
      </c>
      <c r="D14" s="58" t="b">
        <v>1</v>
      </c>
      <c r="E14" s="58" t="b">
        <v>0</v>
      </c>
      <c r="F14" s="58" t="b">
        <v>0</v>
      </c>
      <c r="G14" s="59" t="b">
        <v>0</v>
      </c>
    </row>
    <row r="15" spans="2:7" ht="18" customHeight="1" x14ac:dyDescent="0.25">
      <c r="B15" s="18" t="s">
        <v>148</v>
      </c>
      <c r="C15" s="58" t="b">
        <v>1</v>
      </c>
      <c r="D15" s="58" t="b">
        <v>1</v>
      </c>
      <c r="E15" s="58" t="b">
        <v>0</v>
      </c>
      <c r="F15" s="58" t="b">
        <v>0</v>
      </c>
      <c r="G15" s="59" t="b">
        <v>0</v>
      </c>
    </row>
    <row r="16" spans="2:7" ht="18" customHeight="1" x14ac:dyDescent="0.25">
      <c r="B16" s="18" t="s">
        <v>149</v>
      </c>
      <c r="C16" s="58" t="b">
        <v>1</v>
      </c>
      <c r="D16" s="58" t="b">
        <v>1</v>
      </c>
      <c r="E16" s="58" t="b">
        <v>0</v>
      </c>
      <c r="F16" s="58" t="b">
        <v>0</v>
      </c>
      <c r="G16" s="59" t="b">
        <v>0</v>
      </c>
    </row>
    <row r="17" spans="2:7" ht="18" customHeight="1" x14ac:dyDescent="0.25">
      <c r="B17" s="18" t="s">
        <v>150</v>
      </c>
      <c r="C17" s="58" t="b">
        <v>1</v>
      </c>
      <c r="D17" s="58" t="b">
        <v>1</v>
      </c>
      <c r="E17" s="58" t="b">
        <v>0</v>
      </c>
      <c r="F17" s="58" t="b">
        <v>0</v>
      </c>
      <c r="G17" s="59" t="b">
        <v>0</v>
      </c>
    </row>
    <row r="18" spans="2:7" ht="18" customHeight="1" x14ac:dyDescent="0.25">
      <c r="B18" s="18" t="s">
        <v>151</v>
      </c>
      <c r="C18" s="58" t="b">
        <v>1</v>
      </c>
      <c r="D18" s="58" t="b">
        <v>1</v>
      </c>
      <c r="E18" s="58" t="b">
        <v>0</v>
      </c>
      <c r="F18" s="58" t="b">
        <v>0</v>
      </c>
      <c r="G18" s="59" t="b">
        <v>0</v>
      </c>
    </row>
    <row r="19" spans="2:7" ht="18" customHeight="1" x14ac:dyDescent="0.25">
      <c r="B19" s="18" t="s">
        <v>152</v>
      </c>
      <c r="C19" s="58" t="b">
        <v>1</v>
      </c>
      <c r="D19" s="58" t="b">
        <v>1</v>
      </c>
      <c r="E19" s="58" t="b">
        <v>0</v>
      </c>
      <c r="F19" s="58" t="b">
        <v>0</v>
      </c>
      <c r="G19" s="59" t="b">
        <v>0</v>
      </c>
    </row>
    <row r="20" spans="2:7" ht="18" customHeight="1" x14ac:dyDescent="0.25">
      <c r="B20" s="18" t="s">
        <v>153</v>
      </c>
      <c r="C20" s="58" t="b">
        <v>1</v>
      </c>
      <c r="D20" s="58" t="b">
        <v>1</v>
      </c>
      <c r="E20" s="58" t="b">
        <v>0</v>
      </c>
      <c r="F20" s="58" t="b">
        <v>0</v>
      </c>
      <c r="G20" s="59" t="b">
        <v>0</v>
      </c>
    </row>
    <row r="21" spans="2:7" ht="18" customHeight="1" x14ac:dyDescent="0.25">
      <c r="B21" s="18" t="s">
        <v>154</v>
      </c>
      <c r="C21" s="58" t="b">
        <v>1</v>
      </c>
      <c r="D21" s="58" t="b">
        <v>1</v>
      </c>
      <c r="E21" s="58" t="b">
        <v>0</v>
      </c>
      <c r="F21" s="58" t="b">
        <v>0</v>
      </c>
      <c r="G21" s="59" t="b">
        <v>0</v>
      </c>
    </row>
    <row r="22" spans="2:7" ht="18" customHeight="1" x14ac:dyDescent="0.25">
      <c r="B22" s="18" t="s">
        <v>155</v>
      </c>
      <c r="C22" s="58" t="b">
        <v>1</v>
      </c>
      <c r="D22" s="58" t="b">
        <v>1</v>
      </c>
      <c r="E22" s="58" t="b">
        <v>0</v>
      </c>
      <c r="F22" s="58" t="b">
        <v>0</v>
      </c>
      <c r="G22" s="59" t="b">
        <v>0</v>
      </c>
    </row>
    <row r="23" spans="2:7" ht="18" customHeight="1" x14ac:dyDescent="0.25">
      <c r="B23" s="18" t="s">
        <v>156</v>
      </c>
      <c r="C23" s="58" t="b">
        <v>1</v>
      </c>
      <c r="D23" s="58" t="b">
        <v>0</v>
      </c>
      <c r="E23" s="58" t="b">
        <v>0</v>
      </c>
      <c r="F23" s="58" t="b">
        <v>0</v>
      </c>
      <c r="G23" s="59" t="b">
        <v>0</v>
      </c>
    </row>
    <row r="24" spans="2:7" ht="18" customHeight="1" x14ac:dyDescent="0.25">
      <c r="B24" s="18" t="s">
        <v>157</v>
      </c>
      <c r="C24" s="58" t="b">
        <v>0</v>
      </c>
      <c r="D24" s="58" t="b">
        <v>0</v>
      </c>
      <c r="E24" s="58" t="b">
        <v>0</v>
      </c>
      <c r="F24" s="58" t="b">
        <v>0</v>
      </c>
      <c r="G24" s="59" t="b">
        <v>0</v>
      </c>
    </row>
    <row r="25" spans="2:7" x14ac:dyDescent="0.25">
      <c r="B25" s="20" t="s">
        <v>25</v>
      </c>
      <c r="C25" s="21" cm="1">
        <f t="array" ref="C25">SUM(C4:C24*1)</f>
        <v>19</v>
      </c>
      <c r="D25" s="21" cm="1">
        <f t="array" ref="D25">SUM(D4:D24*1)</f>
        <v>17</v>
      </c>
      <c r="E25" s="21" cm="1">
        <f t="array" ref="E25">SUM(E4:E24*1)</f>
        <v>0</v>
      </c>
      <c r="F25" s="21" cm="1">
        <f t="array" ref="F25">SUM(F4:F24*1)</f>
        <v>0</v>
      </c>
      <c r="G25" s="22" cm="1">
        <f t="array" ref="G25">SUM(G4:G24*1)</f>
        <v>0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4313C-1BA2-41AC-9131-E78D411CC231}">
  <sheetPr codeName="Sheet8"/>
  <dimension ref="B1:G25"/>
  <sheetViews>
    <sheetView workbookViewId="0">
      <selection activeCell="C25" sqref="C25"/>
    </sheetView>
  </sheetViews>
  <sheetFormatPr defaultRowHeight="15" x14ac:dyDescent="0.25"/>
  <cols>
    <col min="1" max="1" width="3.625" customWidth="1"/>
    <col min="2" max="2" width="14.25" customWidth="1"/>
    <col min="3" max="7" width="3.875" customWidth="1"/>
  </cols>
  <sheetData>
    <row r="1" spans="2:7" s="11" customFormat="1" ht="30" customHeight="1" x14ac:dyDescent="0.4">
      <c r="B1" s="12" t="s">
        <v>158</v>
      </c>
    </row>
    <row r="3" spans="2:7" x14ac:dyDescent="0.25">
      <c r="B3" s="23" t="s">
        <v>13</v>
      </c>
      <c r="C3" s="24" t="s">
        <v>21</v>
      </c>
      <c r="D3" s="24" t="s">
        <v>22</v>
      </c>
      <c r="E3" s="24" t="s">
        <v>23</v>
      </c>
      <c r="F3" s="24" t="s">
        <v>22</v>
      </c>
      <c r="G3" s="25" t="s">
        <v>24</v>
      </c>
    </row>
    <row r="4" spans="2:7" ht="18" customHeight="1" x14ac:dyDescent="0.25">
      <c r="B4" s="18" t="s">
        <v>137</v>
      </c>
      <c r="C4" s="1"/>
      <c r="D4" s="1"/>
      <c r="E4" s="1"/>
      <c r="F4" s="1"/>
      <c r="G4" s="19"/>
    </row>
    <row r="5" spans="2:7" ht="18" customHeight="1" x14ac:dyDescent="0.25">
      <c r="B5" s="18" t="s">
        <v>138</v>
      </c>
      <c r="C5" s="1"/>
      <c r="D5" s="1"/>
      <c r="E5" s="1"/>
      <c r="F5" s="1"/>
      <c r="G5" s="19"/>
    </row>
    <row r="6" spans="2:7" ht="18" customHeight="1" x14ac:dyDescent="0.25">
      <c r="B6" s="18" t="s">
        <v>139</v>
      </c>
      <c r="C6" s="1" t="b">
        <v>1</v>
      </c>
      <c r="D6" s="1"/>
      <c r="E6" s="1"/>
      <c r="F6" s="1"/>
      <c r="G6" s="19"/>
    </row>
    <row r="7" spans="2:7" ht="18" customHeight="1" x14ac:dyDescent="0.25">
      <c r="B7" s="18" t="s">
        <v>140</v>
      </c>
      <c r="C7" s="1"/>
      <c r="D7" s="1"/>
      <c r="E7" s="1"/>
      <c r="F7" s="1"/>
      <c r="G7" s="19"/>
    </row>
    <row r="8" spans="2:7" ht="18" customHeight="1" x14ac:dyDescent="0.25">
      <c r="B8" s="18" t="s">
        <v>141</v>
      </c>
      <c r="C8" s="1"/>
      <c r="D8" s="1"/>
      <c r="E8" s="1"/>
      <c r="F8" s="1"/>
      <c r="G8" s="19"/>
    </row>
    <row r="9" spans="2:7" ht="18" customHeight="1" x14ac:dyDescent="0.25">
      <c r="B9" s="18" t="s">
        <v>142</v>
      </c>
      <c r="C9" s="1"/>
      <c r="D9" s="1"/>
      <c r="E9" s="1"/>
      <c r="F9" s="1"/>
      <c r="G9" s="19"/>
    </row>
    <row r="10" spans="2:7" ht="18" customHeight="1" x14ac:dyDescent="0.25">
      <c r="B10" s="18" t="s">
        <v>143</v>
      </c>
      <c r="C10" s="1"/>
      <c r="D10" s="1"/>
      <c r="E10" s="1"/>
      <c r="F10" s="1"/>
      <c r="G10" s="19"/>
    </row>
    <row r="11" spans="2:7" ht="18" customHeight="1" x14ac:dyDescent="0.25">
      <c r="B11" s="18" t="s">
        <v>144</v>
      </c>
      <c r="C11" s="1" t="b">
        <v>1</v>
      </c>
      <c r="D11" s="1"/>
      <c r="E11" s="1"/>
      <c r="F11" s="1"/>
      <c r="G11" s="19"/>
    </row>
    <row r="12" spans="2:7" ht="18" customHeight="1" x14ac:dyDescent="0.25">
      <c r="B12" s="18" t="s">
        <v>145</v>
      </c>
      <c r="C12" s="1"/>
      <c r="D12" s="1"/>
      <c r="E12" s="1"/>
      <c r="F12" s="1"/>
      <c r="G12" s="19"/>
    </row>
    <row r="13" spans="2:7" ht="18" customHeight="1" x14ac:dyDescent="0.25">
      <c r="B13" s="18" t="s">
        <v>146</v>
      </c>
      <c r="C13" s="1"/>
      <c r="D13" s="1"/>
      <c r="E13" s="1"/>
      <c r="F13" s="1"/>
      <c r="G13" s="19"/>
    </row>
    <row r="14" spans="2:7" ht="18" customHeight="1" x14ac:dyDescent="0.25">
      <c r="B14" s="18" t="s">
        <v>147</v>
      </c>
      <c r="C14" s="1" t="b">
        <v>1</v>
      </c>
      <c r="D14" s="1"/>
      <c r="E14" s="1"/>
      <c r="F14" s="1"/>
      <c r="G14" s="19"/>
    </row>
    <row r="15" spans="2:7" ht="18" customHeight="1" x14ac:dyDescent="0.25">
      <c r="B15" s="18" t="s">
        <v>148</v>
      </c>
      <c r="C15" s="1"/>
      <c r="D15" s="1"/>
      <c r="E15" s="1"/>
      <c r="F15" s="1"/>
      <c r="G15" s="19"/>
    </row>
    <row r="16" spans="2:7" ht="18" customHeight="1" x14ac:dyDescent="0.25">
      <c r="B16" s="18" t="s">
        <v>149</v>
      </c>
      <c r="C16" s="1"/>
      <c r="D16" s="1"/>
      <c r="E16" s="1"/>
      <c r="F16" s="1"/>
      <c r="G16" s="19"/>
    </row>
    <row r="17" spans="2:7" ht="18" customHeight="1" x14ac:dyDescent="0.25">
      <c r="B17" s="18" t="s">
        <v>150</v>
      </c>
      <c r="C17" s="1"/>
      <c r="D17" s="1"/>
      <c r="E17" s="1"/>
      <c r="F17" s="1"/>
      <c r="G17" s="19"/>
    </row>
    <row r="18" spans="2:7" ht="18" customHeight="1" x14ac:dyDescent="0.25">
      <c r="B18" s="18" t="s">
        <v>151</v>
      </c>
      <c r="C18" s="1"/>
      <c r="D18" s="1"/>
      <c r="E18" s="1"/>
      <c r="F18" s="1"/>
      <c r="G18" s="19"/>
    </row>
    <row r="19" spans="2:7" ht="18" customHeight="1" x14ac:dyDescent="0.25">
      <c r="B19" s="18" t="s">
        <v>152</v>
      </c>
      <c r="C19" s="1"/>
      <c r="D19" s="1"/>
      <c r="E19" s="1"/>
      <c r="F19" s="1"/>
      <c r="G19" s="19"/>
    </row>
    <row r="20" spans="2:7" ht="18" customHeight="1" x14ac:dyDescent="0.25">
      <c r="B20" s="18" t="s">
        <v>153</v>
      </c>
      <c r="C20" s="1"/>
      <c r="D20" s="1"/>
      <c r="E20" s="1"/>
      <c r="F20" s="1"/>
      <c r="G20" s="19"/>
    </row>
    <row r="21" spans="2:7" ht="18" customHeight="1" x14ac:dyDescent="0.25">
      <c r="B21" s="18" t="s">
        <v>154</v>
      </c>
      <c r="C21" s="1"/>
      <c r="D21" s="1"/>
      <c r="E21" s="1"/>
      <c r="F21" s="1"/>
      <c r="G21" s="19"/>
    </row>
    <row r="22" spans="2:7" ht="18" customHeight="1" x14ac:dyDescent="0.25">
      <c r="B22" s="18" t="s">
        <v>155</v>
      </c>
      <c r="C22" s="1"/>
      <c r="D22" s="1"/>
      <c r="E22" s="1"/>
      <c r="F22" s="1"/>
      <c r="G22" s="19"/>
    </row>
    <row r="23" spans="2:7" ht="18" customHeight="1" x14ac:dyDescent="0.25">
      <c r="B23" s="18" t="s">
        <v>156</v>
      </c>
      <c r="C23" s="1"/>
      <c r="D23" s="1"/>
      <c r="E23" s="1"/>
      <c r="F23" s="1"/>
      <c r="G23" s="19"/>
    </row>
    <row r="24" spans="2:7" ht="18" customHeight="1" x14ac:dyDescent="0.25">
      <c r="B24" s="18" t="s">
        <v>157</v>
      </c>
      <c r="C24" s="1"/>
      <c r="D24" s="1"/>
      <c r="E24" s="1"/>
      <c r="F24" s="1"/>
      <c r="G24" s="19"/>
    </row>
    <row r="25" spans="2:7" x14ac:dyDescent="0.25">
      <c r="B25" s="20" t="s">
        <v>25</v>
      </c>
      <c r="C25" s="21" cm="1">
        <f t="array" ref="C25">SUM(C4:C24*1)</f>
        <v>3</v>
      </c>
      <c r="D25" s="21" cm="1">
        <f t="array" ref="D25">SUM(D4:D24*1)</f>
        <v>0</v>
      </c>
      <c r="E25" s="21" cm="1">
        <f t="array" ref="E25">SUM(E4:E24*1)</f>
        <v>0</v>
      </c>
      <c r="F25" s="21" cm="1">
        <f t="array" ref="F25">SUM(F4:F24*1)</f>
        <v>0</v>
      </c>
      <c r="G25" s="22" cm="1">
        <f t="array" ref="G25">SUM(G4:G24*1)</f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9C90D-BD50-4395-805D-3D2819BAD6C9}">
  <sheetPr codeName="Sheet12"/>
  <dimension ref="B1:G25"/>
  <sheetViews>
    <sheetView workbookViewId="0">
      <selection activeCell="C25" sqref="C25"/>
    </sheetView>
  </sheetViews>
  <sheetFormatPr defaultRowHeight="15" x14ac:dyDescent="0.25"/>
  <cols>
    <col min="1" max="1" width="3.625" customWidth="1"/>
    <col min="2" max="2" width="12.875" customWidth="1"/>
    <col min="3" max="7" width="3.875" customWidth="1"/>
  </cols>
  <sheetData>
    <row r="1" spans="2:7" s="11" customFormat="1" ht="30" customHeight="1" x14ac:dyDescent="0.4">
      <c r="B1" s="12" t="s">
        <v>136</v>
      </c>
    </row>
    <row r="3" spans="2:7" x14ac:dyDescent="0.25">
      <c r="B3" s="23" t="s">
        <v>13</v>
      </c>
      <c r="C3" s="24" t="s">
        <v>21</v>
      </c>
      <c r="D3" s="24" t="s">
        <v>22</v>
      </c>
      <c r="E3" s="24" t="s">
        <v>23</v>
      </c>
      <c r="F3" s="24" t="s">
        <v>22</v>
      </c>
      <c r="G3" s="25" t="s">
        <v>24</v>
      </c>
    </row>
    <row r="4" spans="2:7" ht="18" customHeight="1" x14ac:dyDescent="0.25">
      <c r="B4" s="18" t="s">
        <v>137</v>
      </c>
      <c r="C4" s="58" t="b">
        <v>0</v>
      </c>
      <c r="D4" s="58" t="b">
        <v>0</v>
      </c>
      <c r="E4" s="58" t="b">
        <v>0</v>
      </c>
      <c r="F4" s="58" t="b">
        <v>0</v>
      </c>
      <c r="G4" s="59" t="b">
        <v>0</v>
      </c>
    </row>
    <row r="5" spans="2:7" ht="18" customHeight="1" x14ac:dyDescent="0.25">
      <c r="B5" s="18" t="s">
        <v>138</v>
      </c>
      <c r="C5" s="58" t="b">
        <v>1</v>
      </c>
      <c r="D5" s="58" t="b">
        <v>1</v>
      </c>
      <c r="E5" s="58" t="b">
        <v>0</v>
      </c>
      <c r="F5" s="58" t="b">
        <v>0</v>
      </c>
      <c r="G5" s="59" t="b">
        <v>0</v>
      </c>
    </row>
    <row r="6" spans="2:7" ht="18" customHeight="1" x14ac:dyDescent="0.25">
      <c r="B6" s="18" t="s">
        <v>139</v>
      </c>
      <c r="C6" s="58" t="b">
        <v>1</v>
      </c>
      <c r="D6" s="58" t="b">
        <v>0</v>
      </c>
      <c r="E6" s="58" t="b">
        <v>0</v>
      </c>
      <c r="F6" s="58" t="b">
        <v>0</v>
      </c>
      <c r="G6" s="59" t="b">
        <v>0</v>
      </c>
    </row>
    <row r="7" spans="2:7" ht="18" customHeight="1" x14ac:dyDescent="0.25">
      <c r="B7" s="18" t="s">
        <v>140</v>
      </c>
      <c r="C7" s="58" t="b">
        <v>1</v>
      </c>
      <c r="D7" s="58" t="b">
        <v>0</v>
      </c>
      <c r="E7" s="58" t="b">
        <v>0</v>
      </c>
      <c r="F7" s="58" t="b">
        <v>0</v>
      </c>
      <c r="G7" s="59" t="b">
        <v>0</v>
      </c>
    </row>
    <row r="8" spans="2:7" ht="18" customHeight="1" x14ac:dyDescent="0.25">
      <c r="B8" s="18" t="s">
        <v>141</v>
      </c>
      <c r="C8" s="58" t="b">
        <v>1</v>
      </c>
      <c r="D8" s="58" t="b">
        <v>1</v>
      </c>
      <c r="E8" s="58" t="b">
        <v>1</v>
      </c>
      <c r="F8" s="58" t="b">
        <v>0</v>
      </c>
      <c r="G8" s="59" t="b">
        <v>0</v>
      </c>
    </row>
    <row r="9" spans="2:7" ht="18" customHeight="1" x14ac:dyDescent="0.25">
      <c r="B9" s="18" t="s">
        <v>142</v>
      </c>
      <c r="C9" s="58" t="b">
        <v>1</v>
      </c>
      <c r="D9" s="58" t="b">
        <v>0</v>
      </c>
      <c r="E9" s="58" t="b">
        <v>0</v>
      </c>
      <c r="F9" s="58" t="b">
        <v>0</v>
      </c>
      <c r="G9" s="59" t="b">
        <v>0</v>
      </c>
    </row>
    <row r="10" spans="2:7" ht="18" customHeight="1" x14ac:dyDescent="0.25">
      <c r="B10" s="18" t="s">
        <v>143</v>
      </c>
      <c r="C10" s="58" t="b">
        <v>1</v>
      </c>
      <c r="D10" s="58" t="b">
        <v>0</v>
      </c>
      <c r="E10" s="58" t="b">
        <v>0</v>
      </c>
      <c r="F10" s="58" t="b">
        <v>0</v>
      </c>
      <c r="G10" s="59" t="b">
        <v>0</v>
      </c>
    </row>
    <row r="11" spans="2:7" ht="18" customHeight="1" x14ac:dyDescent="0.25">
      <c r="B11" s="18" t="s">
        <v>144</v>
      </c>
      <c r="C11" s="58" t="b">
        <v>1</v>
      </c>
      <c r="D11" s="58" t="b">
        <v>0</v>
      </c>
      <c r="E11" s="58" t="b">
        <v>1</v>
      </c>
      <c r="F11" s="58" t="b">
        <v>0</v>
      </c>
      <c r="G11" s="59" t="b">
        <v>0</v>
      </c>
    </row>
    <row r="12" spans="2:7" ht="18" customHeight="1" x14ac:dyDescent="0.25">
      <c r="B12" s="18" t="s">
        <v>145</v>
      </c>
      <c r="C12" s="58" t="b">
        <v>1</v>
      </c>
      <c r="D12" s="58" t="b">
        <v>0</v>
      </c>
      <c r="E12" s="58" t="b">
        <v>0</v>
      </c>
      <c r="F12" s="58" t="b">
        <v>0</v>
      </c>
      <c r="G12" s="59" t="b">
        <v>0</v>
      </c>
    </row>
    <row r="13" spans="2:7" ht="18" customHeight="1" x14ac:dyDescent="0.25">
      <c r="B13" s="18" t="s">
        <v>146</v>
      </c>
      <c r="C13" s="58" t="b">
        <v>1</v>
      </c>
      <c r="D13" s="58" t="b">
        <v>0</v>
      </c>
      <c r="E13" s="58" t="b">
        <v>0</v>
      </c>
      <c r="F13" s="58" t="b">
        <v>0</v>
      </c>
      <c r="G13" s="59" t="b">
        <v>0</v>
      </c>
    </row>
    <row r="14" spans="2:7" ht="18" customHeight="1" x14ac:dyDescent="0.25">
      <c r="B14" s="18" t="s">
        <v>147</v>
      </c>
      <c r="C14" s="58" t="b">
        <v>1</v>
      </c>
      <c r="D14" s="58" t="b">
        <v>0</v>
      </c>
      <c r="E14" s="58" t="b">
        <v>0</v>
      </c>
      <c r="F14" s="58" t="b">
        <v>0</v>
      </c>
      <c r="G14" s="59" t="b">
        <v>0</v>
      </c>
    </row>
    <row r="15" spans="2:7" ht="18" customHeight="1" x14ac:dyDescent="0.25">
      <c r="B15" s="18" t="s">
        <v>148</v>
      </c>
      <c r="C15" s="58" t="b">
        <v>1</v>
      </c>
      <c r="D15" s="58" t="b">
        <v>0</v>
      </c>
      <c r="E15" s="58" t="b">
        <v>0</v>
      </c>
      <c r="F15" s="58" t="b">
        <v>0</v>
      </c>
      <c r="G15" s="59" t="b">
        <v>0</v>
      </c>
    </row>
    <row r="16" spans="2:7" ht="18" customHeight="1" x14ac:dyDescent="0.25">
      <c r="B16" s="18" t="s">
        <v>149</v>
      </c>
      <c r="C16" s="58" t="b">
        <v>1</v>
      </c>
      <c r="D16" s="58" t="b">
        <v>0</v>
      </c>
      <c r="E16" s="58" t="b">
        <v>0</v>
      </c>
      <c r="F16" s="58" t="b">
        <v>0</v>
      </c>
      <c r="G16" s="59" t="b">
        <v>0</v>
      </c>
    </row>
    <row r="17" spans="2:7" ht="18" customHeight="1" x14ac:dyDescent="0.25">
      <c r="B17" s="18" t="s">
        <v>150</v>
      </c>
      <c r="C17" s="58" t="b">
        <v>1</v>
      </c>
      <c r="D17" s="58" t="b">
        <v>0</v>
      </c>
      <c r="E17" s="58" t="b">
        <v>0</v>
      </c>
      <c r="F17" s="58" t="b">
        <v>0</v>
      </c>
      <c r="G17" s="59" t="b">
        <v>0</v>
      </c>
    </row>
    <row r="18" spans="2:7" ht="18" customHeight="1" x14ac:dyDescent="0.25">
      <c r="B18" s="18" t="s">
        <v>151</v>
      </c>
      <c r="C18" s="58" t="b">
        <v>1</v>
      </c>
      <c r="D18" s="58" t="b">
        <v>0</v>
      </c>
      <c r="E18" s="58" t="b">
        <v>0</v>
      </c>
      <c r="F18" s="58" t="b">
        <v>0</v>
      </c>
      <c r="G18" s="59" t="b">
        <v>0</v>
      </c>
    </row>
    <row r="19" spans="2:7" ht="18" customHeight="1" x14ac:dyDescent="0.25">
      <c r="B19" s="18" t="s">
        <v>152</v>
      </c>
      <c r="C19" s="58" t="b">
        <v>1</v>
      </c>
      <c r="D19" s="58" t="b">
        <v>0</v>
      </c>
      <c r="E19" s="58" t="b">
        <v>0</v>
      </c>
      <c r="F19" s="58" t="b">
        <v>0</v>
      </c>
      <c r="G19" s="59" t="b">
        <v>0</v>
      </c>
    </row>
    <row r="20" spans="2:7" ht="18" customHeight="1" x14ac:dyDescent="0.25">
      <c r="B20" s="18" t="s">
        <v>153</v>
      </c>
      <c r="C20" s="58" t="b">
        <v>1</v>
      </c>
      <c r="D20" s="58" t="b">
        <v>0</v>
      </c>
      <c r="E20" s="58" t="b">
        <v>0</v>
      </c>
      <c r="F20" s="58" t="b">
        <v>0</v>
      </c>
      <c r="G20" s="59" t="b">
        <v>0</v>
      </c>
    </row>
    <row r="21" spans="2:7" ht="18" customHeight="1" x14ac:dyDescent="0.25">
      <c r="B21" s="18" t="s">
        <v>154</v>
      </c>
      <c r="C21" s="58" t="b">
        <v>1</v>
      </c>
      <c r="D21" s="58" t="b">
        <v>0</v>
      </c>
      <c r="E21" s="58" t="b">
        <v>0</v>
      </c>
      <c r="F21" s="58" t="b">
        <v>0</v>
      </c>
      <c r="G21" s="59" t="b">
        <v>0</v>
      </c>
    </row>
    <row r="22" spans="2:7" ht="18" customHeight="1" x14ac:dyDescent="0.25">
      <c r="B22" s="18" t="s">
        <v>155</v>
      </c>
      <c r="C22" s="58" t="b">
        <v>1</v>
      </c>
      <c r="D22" s="58" t="b">
        <v>0</v>
      </c>
      <c r="E22" s="58" t="b">
        <v>0</v>
      </c>
      <c r="F22" s="58" t="b">
        <v>0</v>
      </c>
      <c r="G22" s="59" t="b">
        <v>0</v>
      </c>
    </row>
    <row r="23" spans="2:7" ht="18" customHeight="1" x14ac:dyDescent="0.25">
      <c r="B23" s="18" t="s">
        <v>156</v>
      </c>
      <c r="C23" s="58" t="b">
        <v>1</v>
      </c>
      <c r="D23" s="58" t="b">
        <v>0</v>
      </c>
      <c r="E23" s="58" t="b">
        <v>0</v>
      </c>
      <c r="F23" s="58" t="b">
        <v>0</v>
      </c>
      <c r="G23" s="59" t="b">
        <v>0</v>
      </c>
    </row>
    <row r="24" spans="2:7" ht="18" customHeight="1" x14ac:dyDescent="0.25">
      <c r="B24" s="18" t="s">
        <v>157</v>
      </c>
      <c r="C24" s="58" t="b">
        <v>0</v>
      </c>
      <c r="D24" s="58" t="b">
        <v>0</v>
      </c>
      <c r="E24" s="58" t="b">
        <v>0</v>
      </c>
      <c r="F24" s="58" t="b">
        <v>0</v>
      </c>
      <c r="G24" s="59" t="b">
        <v>0</v>
      </c>
    </row>
    <row r="25" spans="2:7" x14ac:dyDescent="0.25">
      <c r="B25" s="20" t="s">
        <v>25</v>
      </c>
      <c r="C25" s="21" cm="1">
        <f t="array" ref="C25">SUM(C4:C24*1)</f>
        <v>19</v>
      </c>
      <c r="D25" s="21" cm="1">
        <f t="array" ref="D25">SUM(D4:D24*1)</f>
        <v>2</v>
      </c>
      <c r="E25" s="21" cm="1">
        <f t="array" ref="E25">SUM(E4:E24*1)</f>
        <v>2</v>
      </c>
      <c r="F25" s="21" cm="1">
        <f t="array" ref="F25">SUM(F4:F24*1)</f>
        <v>0</v>
      </c>
      <c r="G25" s="22" cm="1">
        <f t="array" ref="G25">SUM(G4:G24*1)</f>
        <v>0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1B708-3E4D-471F-9893-DA04B3CF66CE}">
  <sheetPr codeName="Sheet9"/>
  <dimension ref="B1:I16"/>
  <sheetViews>
    <sheetView showGridLines="0" zoomScaleNormal="100" workbookViewId="0">
      <selection activeCell="N37" sqref="N37"/>
    </sheetView>
  </sheetViews>
  <sheetFormatPr defaultRowHeight="15" x14ac:dyDescent="0.25"/>
  <cols>
    <col min="1" max="2" width="2.375" customWidth="1"/>
    <col min="3" max="3" width="2.625" bestFit="1" customWidth="1"/>
    <col min="4" max="4" width="27.125" bestFit="1" customWidth="1"/>
    <col min="5" max="5" width="8.5" bestFit="1" customWidth="1"/>
    <col min="9" max="9" width="12.75" customWidth="1"/>
  </cols>
  <sheetData>
    <row r="1" spans="2:9" s="26" customFormat="1" ht="24" customHeight="1" x14ac:dyDescent="0.3">
      <c r="B1" s="3" t="s">
        <v>11</v>
      </c>
    </row>
    <row r="2" spans="2:9" x14ac:dyDescent="0.25">
      <c r="B2" s="27"/>
    </row>
    <row r="3" spans="2:9" x14ac:dyDescent="0.25">
      <c r="B3" s="2" t="s">
        <v>10</v>
      </c>
      <c r="I3" s="2" t="s">
        <v>159</v>
      </c>
    </row>
    <row r="4" spans="2:9" x14ac:dyDescent="0.25">
      <c r="B4" s="28"/>
      <c r="C4">
        <v>1</v>
      </c>
      <c r="D4" t="s">
        <v>0</v>
      </c>
      <c r="I4" t="b">
        <v>1</v>
      </c>
    </row>
    <row r="5" spans="2:9" x14ac:dyDescent="0.25">
      <c r="B5" s="28"/>
      <c r="C5" s="29">
        <v>2</v>
      </c>
      <c r="D5" t="s">
        <v>1</v>
      </c>
      <c r="I5" t="b">
        <v>1</v>
      </c>
    </row>
    <row r="6" spans="2:9" x14ac:dyDescent="0.25">
      <c r="C6">
        <v>3</v>
      </c>
      <c r="D6" t="s">
        <v>2</v>
      </c>
      <c r="I6" t="b">
        <v>0</v>
      </c>
    </row>
    <row r="7" spans="2:9" x14ac:dyDescent="0.25">
      <c r="C7" s="29">
        <v>4</v>
      </c>
      <c r="D7" t="s">
        <v>3</v>
      </c>
      <c r="I7" t="b">
        <v>0</v>
      </c>
    </row>
    <row r="8" spans="2:9" x14ac:dyDescent="0.25">
      <c r="C8">
        <v>5</v>
      </c>
      <c r="D8" t="s">
        <v>4</v>
      </c>
      <c r="I8" t="b">
        <v>0</v>
      </c>
    </row>
    <row r="9" spans="2:9" x14ac:dyDescent="0.25">
      <c r="C9" s="29">
        <v>6</v>
      </c>
      <c r="D9" t="s">
        <v>5</v>
      </c>
      <c r="I9" t="b">
        <v>0</v>
      </c>
    </row>
    <row r="10" spans="2:9" x14ac:dyDescent="0.25">
      <c r="C10">
        <v>7</v>
      </c>
      <c r="D10" t="s">
        <v>6</v>
      </c>
      <c r="I10" t="b">
        <v>0</v>
      </c>
    </row>
    <row r="11" spans="2:9" x14ac:dyDescent="0.25">
      <c r="C11" s="29">
        <v>8</v>
      </c>
      <c r="D11" t="s">
        <v>7</v>
      </c>
      <c r="I11" t="b">
        <v>0</v>
      </c>
    </row>
    <row r="12" spans="2:9" x14ac:dyDescent="0.25">
      <c r="C12">
        <v>9</v>
      </c>
      <c r="D12" t="s">
        <v>8</v>
      </c>
      <c r="I12" t="b">
        <v>0</v>
      </c>
    </row>
    <row r="13" spans="2:9" x14ac:dyDescent="0.25">
      <c r="C13" s="29">
        <v>10</v>
      </c>
      <c r="D13" t="s">
        <v>9</v>
      </c>
      <c r="I13" t="b">
        <v>0</v>
      </c>
    </row>
    <row r="16" spans="2:9" x14ac:dyDescent="0.25">
      <c r="E16" t="b">
        <v>1</v>
      </c>
    </row>
  </sheetData>
  <conditionalFormatting sqref="D4:D13">
    <cfRule type="expression" dxfId="6" priority="1">
      <formula>AND($I4=FALSE,$I3&lt;&gt;FALSE)</formula>
    </cfRule>
    <cfRule type="expression" dxfId="5" priority="2">
      <formula>$I4</formula>
    </cfRule>
  </conditionalFormatting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1</xdr:col>
                    <xdr:colOff>9525</xdr:colOff>
                    <xdr:row>3</xdr:row>
                    <xdr:rowOff>0</xdr:rowOff>
                  </from>
                  <to>
                    <xdr:col>2</xdr:col>
                    <xdr:colOff>28575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1</xdr:col>
                    <xdr:colOff>9525</xdr:colOff>
                    <xdr:row>4</xdr:row>
                    <xdr:rowOff>19050</xdr:rowOff>
                  </from>
                  <to>
                    <xdr:col>2</xdr:col>
                    <xdr:colOff>28575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1</xdr:col>
                    <xdr:colOff>9525</xdr:colOff>
                    <xdr:row>5</xdr:row>
                    <xdr:rowOff>19050</xdr:rowOff>
                  </from>
                  <to>
                    <xdr:col>2</xdr:col>
                    <xdr:colOff>28575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1</xdr:col>
                    <xdr:colOff>9525</xdr:colOff>
                    <xdr:row>6</xdr:row>
                    <xdr:rowOff>19050</xdr:rowOff>
                  </from>
                  <to>
                    <xdr:col>2</xdr:col>
                    <xdr:colOff>28575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1</xdr:col>
                    <xdr:colOff>9525</xdr:colOff>
                    <xdr:row>7</xdr:row>
                    <xdr:rowOff>19050</xdr:rowOff>
                  </from>
                  <to>
                    <xdr:col>2</xdr:col>
                    <xdr:colOff>28575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1</xdr:col>
                    <xdr:colOff>9525</xdr:colOff>
                    <xdr:row>8</xdr:row>
                    <xdr:rowOff>19050</xdr:rowOff>
                  </from>
                  <to>
                    <xdr:col>2</xdr:col>
                    <xdr:colOff>28575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1</xdr:col>
                    <xdr:colOff>9525</xdr:colOff>
                    <xdr:row>9</xdr:row>
                    <xdr:rowOff>19050</xdr:rowOff>
                  </from>
                  <to>
                    <xdr:col>2</xdr:col>
                    <xdr:colOff>28575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1</xdr:col>
                    <xdr:colOff>9525</xdr:colOff>
                    <xdr:row>10</xdr:row>
                    <xdr:rowOff>19050</xdr:rowOff>
                  </from>
                  <to>
                    <xdr:col>2</xdr:col>
                    <xdr:colOff>28575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1</xdr:col>
                    <xdr:colOff>9525</xdr:colOff>
                    <xdr:row>11</xdr:row>
                    <xdr:rowOff>19050</xdr:rowOff>
                  </from>
                  <to>
                    <xdr:col>2</xdr:col>
                    <xdr:colOff>28575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1</xdr:col>
                    <xdr:colOff>9525</xdr:colOff>
                    <xdr:row>12</xdr:row>
                    <xdr:rowOff>19050</xdr:rowOff>
                  </from>
                  <to>
                    <xdr:col>2</xdr:col>
                    <xdr:colOff>28575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3</xdr:col>
                    <xdr:colOff>9525</xdr:colOff>
                    <xdr:row>14</xdr:row>
                    <xdr:rowOff>133350</xdr:rowOff>
                  </from>
                  <to>
                    <xdr:col>3</xdr:col>
                    <xdr:colOff>1876425</xdr:colOff>
                    <xdr:row>16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F56A-0508-4D92-8FB3-4CD4CEB2402B}">
  <sheetPr codeName="Sheet1"/>
  <dimension ref="B1:P17"/>
  <sheetViews>
    <sheetView showGridLines="0" workbookViewId="0">
      <selection activeCell="C4" sqref="C4"/>
    </sheetView>
  </sheetViews>
  <sheetFormatPr defaultRowHeight="15" x14ac:dyDescent="0.25"/>
  <cols>
    <col min="1" max="1" width="3.625" customWidth="1"/>
    <col min="2" max="2" width="10.75" bestFit="1" customWidth="1"/>
    <col min="3" max="3" width="2.625" customWidth="1"/>
    <col min="14" max="14" width="11.125" bestFit="1" customWidth="1"/>
    <col min="15" max="15" width="11.125" customWidth="1"/>
    <col min="16" max="16" width="11.125" bestFit="1" customWidth="1"/>
    <col min="18" max="18" width="8.875" customWidth="1"/>
    <col min="19" max="19" width="11.75" customWidth="1"/>
  </cols>
  <sheetData>
    <row r="1" spans="2:16" s="55" customFormat="1" ht="30" customHeight="1" x14ac:dyDescent="0.4">
      <c r="B1" s="56" t="s">
        <v>199</v>
      </c>
    </row>
    <row r="4" spans="2:16" x14ac:dyDescent="0.25">
      <c r="B4" s="38" t="s">
        <v>283</v>
      </c>
      <c r="C4" s="54" t="b">
        <v>1</v>
      </c>
    </row>
    <row r="5" spans="2:16" x14ac:dyDescent="0.25">
      <c r="M5" s="37" t="s">
        <v>171</v>
      </c>
      <c r="N5" s="37" t="s">
        <v>172</v>
      </c>
      <c r="O5" s="37" t="str">
        <f t="shared" ref="O5:O17" si="0">IF($C$4,P5,"")</f>
        <v>Budget</v>
      </c>
      <c r="P5" s="37" t="s">
        <v>15</v>
      </c>
    </row>
    <row r="6" spans="2:16" x14ac:dyDescent="0.25">
      <c r="M6" t="s">
        <v>173</v>
      </c>
      <c r="N6" s="30">
        <v>1616737</v>
      </c>
      <c r="O6" s="30">
        <f t="shared" si="0"/>
        <v>1892000</v>
      </c>
      <c r="P6" s="30">
        <v>1892000</v>
      </c>
    </row>
    <row r="7" spans="2:16" x14ac:dyDescent="0.25">
      <c r="M7" t="s">
        <v>174</v>
      </c>
      <c r="N7" s="30">
        <v>2130113</v>
      </c>
      <c r="O7" s="30">
        <f t="shared" si="0"/>
        <v>2135000</v>
      </c>
      <c r="P7" s="30">
        <v>2135000</v>
      </c>
    </row>
    <row r="8" spans="2:16" x14ac:dyDescent="0.25">
      <c r="M8" t="s">
        <v>175</v>
      </c>
      <c r="N8" s="30">
        <v>1741636</v>
      </c>
      <c r="O8" s="30">
        <f t="shared" si="0"/>
        <v>1446000</v>
      </c>
      <c r="P8" s="30">
        <v>1446000</v>
      </c>
    </row>
    <row r="9" spans="2:16" x14ac:dyDescent="0.25">
      <c r="M9" t="s">
        <v>176</v>
      </c>
      <c r="N9" s="30">
        <v>2247601</v>
      </c>
      <c r="O9" s="30">
        <f t="shared" si="0"/>
        <v>2360000</v>
      </c>
      <c r="P9" s="30">
        <v>2360000</v>
      </c>
    </row>
    <row r="10" spans="2:16" x14ac:dyDescent="0.25">
      <c r="M10" t="s">
        <v>177</v>
      </c>
      <c r="N10" s="30">
        <v>1205465</v>
      </c>
      <c r="O10" s="30">
        <f t="shared" si="0"/>
        <v>1350000</v>
      </c>
      <c r="P10" s="30">
        <v>1350000</v>
      </c>
    </row>
    <row r="11" spans="2:16" x14ac:dyDescent="0.25">
      <c r="M11" t="s">
        <v>178</v>
      </c>
      <c r="N11" s="30">
        <v>1315492</v>
      </c>
      <c r="O11" s="30">
        <f t="shared" si="0"/>
        <v>1066000</v>
      </c>
      <c r="P11" s="30">
        <v>1066000</v>
      </c>
    </row>
    <row r="12" spans="2:16" x14ac:dyDescent="0.25">
      <c r="M12" t="s">
        <v>179</v>
      </c>
      <c r="N12" s="30">
        <v>2334039</v>
      </c>
      <c r="O12" s="30">
        <f t="shared" si="0"/>
        <v>2241000</v>
      </c>
      <c r="P12" s="30">
        <v>2241000</v>
      </c>
    </row>
    <row r="13" spans="2:16" x14ac:dyDescent="0.25">
      <c r="M13" t="s">
        <v>180</v>
      </c>
      <c r="N13" s="30">
        <v>1248364</v>
      </c>
      <c r="O13" s="30">
        <f t="shared" si="0"/>
        <v>1124000</v>
      </c>
      <c r="P13" s="30">
        <v>1124000</v>
      </c>
    </row>
    <row r="14" spans="2:16" x14ac:dyDescent="0.25">
      <c r="M14" t="s">
        <v>181</v>
      </c>
      <c r="N14" s="30">
        <v>1147287</v>
      </c>
      <c r="O14" s="30">
        <f t="shared" si="0"/>
        <v>1354000</v>
      </c>
      <c r="P14" s="30">
        <v>1354000</v>
      </c>
    </row>
    <row r="15" spans="2:16" x14ac:dyDescent="0.25">
      <c r="M15" t="s">
        <v>182</v>
      </c>
      <c r="N15" s="30">
        <v>2235615</v>
      </c>
      <c r="O15" s="30">
        <f t="shared" si="0"/>
        <v>1990000</v>
      </c>
      <c r="P15" s="30">
        <v>1990000</v>
      </c>
    </row>
    <row r="16" spans="2:16" x14ac:dyDescent="0.25">
      <c r="M16" t="s">
        <v>183</v>
      </c>
      <c r="N16" s="30">
        <v>1843416</v>
      </c>
      <c r="O16" s="30">
        <f t="shared" si="0"/>
        <v>2175000</v>
      </c>
      <c r="P16" s="30">
        <v>2175000</v>
      </c>
    </row>
    <row r="17" spans="13:16" x14ac:dyDescent="0.25">
      <c r="M17" t="s">
        <v>184</v>
      </c>
      <c r="N17" s="30">
        <v>1118629</v>
      </c>
      <c r="O17" s="30">
        <f t="shared" si="0"/>
        <v>973000</v>
      </c>
      <c r="P17" s="30">
        <v>973000</v>
      </c>
    </row>
  </sheetData>
  <phoneticPr fontId="1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3" name="Check Box 1">
              <controlPr defaultSize="0" autoFill="0" autoLine="0" autoPict="0">
                <anchor moveWithCells="1">
                  <from>
                    <xdr:col>4</xdr:col>
                    <xdr:colOff>47625</xdr:colOff>
                    <xdr:row>2</xdr:row>
                    <xdr:rowOff>133350</xdr:rowOff>
                  </from>
                  <to>
                    <xdr:col>6</xdr:col>
                    <xdr:colOff>276225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47A4A-4CB5-47E7-BD15-E6F92B04706E}">
  <sheetPr codeName="Sheet10"/>
  <dimension ref="B1:C25"/>
  <sheetViews>
    <sheetView showGridLines="0" workbookViewId="0">
      <selection activeCell="B8" sqref="B8"/>
    </sheetView>
  </sheetViews>
  <sheetFormatPr defaultRowHeight="15" x14ac:dyDescent="0.25"/>
  <cols>
    <col min="1" max="2" width="2.625" customWidth="1"/>
    <col min="3" max="3" width="123.375" bestFit="1" customWidth="1"/>
  </cols>
  <sheetData>
    <row r="1" spans="2:3" s="17" customFormat="1" ht="30" customHeight="1" x14ac:dyDescent="0.4">
      <c r="C1" s="53" t="s">
        <v>81</v>
      </c>
    </row>
    <row r="3" spans="2:3" x14ac:dyDescent="0.25">
      <c r="C3" t="s">
        <v>284</v>
      </c>
    </row>
    <row r="4" spans="2:3" x14ac:dyDescent="0.25">
      <c r="C4" t="s">
        <v>102</v>
      </c>
    </row>
    <row r="6" spans="2:3" ht="18.75" customHeight="1" x14ac:dyDescent="0.25">
      <c r="B6" s="63" t="b">
        <v>1</v>
      </c>
      <c r="C6" t="s">
        <v>82</v>
      </c>
    </row>
    <row r="7" spans="2:3" ht="18.75" customHeight="1" x14ac:dyDescent="0.25">
      <c r="B7" s="63" t="b">
        <v>1</v>
      </c>
      <c r="C7" t="s">
        <v>83</v>
      </c>
    </row>
    <row r="8" spans="2:3" ht="18.75" customHeight="1" x14ac:dyDescent="0.25">
      <c r="B8" s="63" t="b">
        <v>1</v>
      </c>
      <c r="C8" t="s">
        <v>84</v>
      </c>
    </row>
    <row r="9" spans="2:3" ht="18.75" customHeight="1" x14ac:dyDescent="0.25">
      <c r="B9" s="63" t="b">
        <v>0</v>
      </c>
      <c r="C9" t="s">
        <v>85</v>
      </c>
    </row>
    <row r="10" spans="2:3" ht="18.75" customHeight="1" x14ac:dyDescent="0.25">
      <c r="B10" s="63" t="b">
        <v>0</v>
      </c>
      <c r="C10" t="s">
        <v>86</v>
      </c>
    </row>
    <row r="11" spans="2:3" ht="18.75" customHeight="1" x14ac:dyDescent="0.25">
      <c r="B11" s="63" t="b">
        <v>0</v>
      </c>
      <c r="C11" t="s">
        <v>87</v>
      </c>
    </row>
    <row r="12" spans="2:3" ht="18.75" customHeight="1" x14ac:dyDescent="0.25">
      <c r="B12" s="63" t="b">
        <v>0</v>
      </c>
      <c r="C12" t="s">
        <v>88</v>
      </c>
    </row>
    <row r="13" spans="2:3" ht="18.75" customHeight="1" x14ac:dyDescent="0.25">
      <c r="B13" s="63" t="b">
        <v>0</v>
      </c>
      <c r="C13" t="s">
        <v>89</v>
      </c>
    </row>
    <row r="14" spans="2:3" ht="18.75" customHeight="1" x14ac:dyDescent="0.25">
      <c r="B14" s="63" t="b">
        <v>0</v>
      </c>
      <c r="C14" t="s">
        <v>90</v>
      </c>
    </row>
    <row r="15" spans="2:3" ht="18.75" customHeight="1" x14ac:dyDescent="0.25">
      <c r="B15" s="63" t="b">
        <v>0</v>
      </c>
      <c r="C15" t="s">
        <v>91</v>
      </c>
    </row>
    <row r="16" spans="2:3" ht="18.75" customHeight="1" x14ac:dyDescent="0.25">
      <c r="B16" s="63" t="b">
        <v>0</v>
      </c>
      <c r="C16" t="s">
        <v>92</v>
      </c>
    </row>
    <row r="17" spans="2:3" ht="18.75" customHeight="1" x14ac:dyDescent="0.25">
      <c r="B17" s="63" t="b">
        <v>0</v>
      </c>
      <c r="C17" t="s">
        <v>93</v>
      </c>
    </row>
    <row r="18" spans="2:3" ht="18.75" customHeight="1" x14ac:dyDescent="0.25">
      <c r="B18" s="63" t="b">
        <v>0</v>
      </c>
      <c r="C18" t="s">
        <v>94</v>
      </c>
    </row>
    <row r="19" spans="2:3" ht="18.75" customHeight="1" x14ac:dyDescent="0.25">
      <c r="B19" s="63" t="b">
        <v>0</v>
      </c>
      <c r="C19" t="s">
        <v>95</v>
      </c>
    </row>
    <row r="20" spans="2:3" ht="18.75" customHeight="1" x14ac:dyDescent="0.25">
      <c r="B20" s="63" t="b">
        <v>0</v>
      </c>
      <c r="C20" t="s">
        <v>96</v>
      </c>
    </row>
    <row r="21" spans="2:3" ht="18.75" customHeight="1" x14ac:dyDescent="0.25">
      <c r="B21" s="63" t="b">
        <v>0</v>
      </c>
      <c r="C21" t="s">
        <v>97</v>
      </c>
    </row>
    <row r="22" spans="2:3" ht="18.75" customHeight="1" x14ac:dyDescent="0.25">
      <c r="B22" s="63" t="b">
        <v>0</v>
      </c>
      <c r="C22" t="s">
        <v>98</v>
      </c>
    </row>
    <row r="23" spans="2:3" ht="18.75" customHeight="1" x14ac:dyDescent="0.25">
      <c r="B23" s="63" t="b">
        <v>0</v>
      </c>
      <c r="C23" t="s">
        <v>99</v>
      </c>
    </row>
    <row r="24" spans="2:3" ht="18.75" customHeight="1" x14ac:dyDescent="0.25">
      <c r="B24" s="63" t="b">
        <v>0</v>
      </c>
      <c r="C24" t="s">
        <v>100</v>
      </c>
    </row>
    <row r="25" spans="2:3" ht="18.75" customHeight="1" x14ac:dyDescent="0.25">
      <c r="B25" s="63" t="b">
        <v>0</v>
      </c>
      <c r="C25" t="s">
        <v>101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Simple Checklist</vt:lpstr>
      <vt:lpstr>IF Formula</vt:lpstr>
      <vt:lpstr>Conditional Formatting</vt:lpstr>
      <vt:lpstr>CF Other Cells</vt:lpstr>
      <vt:lpstr>Inventory</vt:lpstr>
      <vt:lpstr>HR Onboarding</vt:lpstr>
      <vt:lpstr>Advanced CF</vt:lpstr>
      <vt:lpstr>Calendar Chart</vt:lpstr>
      <vt:lpstr>Interactive Calendar</vt:lpstr>
      <vt:lpstr>Attendance</vt:lpstr>
      <vt:lpstr>Absence</vt:lpstr>
      <vt:lpstr>Count Checkboxes</vt:lpstr>
      <vt:lpstr>Form Controls</vt:lpstr>
      <vt:lpstr>Toggle on Chart</vt:lpstr>
      <vt:lpstr>Checkbox Uses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2023-10-03T21:31:16Z</dcterms:created>
  <dcterms:modified xsi:type="dcterms:W3CDTF">2023-10-16T20:04:05Z</dcterms:modified>
</cp:coreProperties>
</file>