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6.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9.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0.xml" ContentType="application/vnd.openxmlformats-officedocument.drawing+xml"/>
  <Override PartName="/xl/ctrlProps/ctrlProp1.xml" ContentType="application/vnd.ms-excel.controlproperti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1.xml" ContentType="application/vnd.openxmlformats-officedocument.drawing+xml"/>
  <Override PartName="/xl/ctrlProps/ctrlProp2.xml" ContentType="application/vnd.ms-excel.controlproperti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2.xml" ContentType="application/vnd.openxmlformats-officedocument.drawing+xml"/>
  <Override PartName="/xl/ctrlProps/ctrlProp3.xml" ContentType="application/vnd.ms-excel.controlproperti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3.xml" ContentType="application/vnd.openxmlformats-officedocument.drawing+xml"/>
  <Override PartName="/xl/ctrlProps/ctrlProp4.xml" ContentType="application/vnd.ms-excel.controlproperti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4.xml" ContentType="application/vnd.openxmlformats-officedocument.drawing+xml"/>
  <Override PartName="/xl/ctrlProps/ctrlProp5.xml" ContentType="application/vnd.ms-excel.controlproperti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8.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9.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0.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1.xml" ContentType="application/vnd.openxmlformats-officedocument.drawing+xml"/>
  <Override PartName="/xl/ctrlProps/ctrlProp6.xml" ContentType="application/vnd.ms-excel.controlproperti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22.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3.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4.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5.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26.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0"/>
  <workbookPr codeName="ThisWorkbook" defaultThemeVersion="166925"/>
  <mc:AlternateContent xmlns:mc="http://schemas.openxmlformats.org/markup-compatibility/2006">
    <mc:Choice Requires="x15">
      <x15ac:absPath xmlns:x15ac="http://schemas.microsoft.com/office/spreadsheetml/2010/11/ac" url="C:\Users\jonac\Dropbox\Excel Campus\Posts\Progress Charts\Gauge Chart\"/>
    </mc:Choice>
  </mc:AlternateContent>
  <xr:revisionPtr revIDLastSave="0" documentId="13_ncr:1_{4F502552-B4F4-4E95-8665-6889073A9098}" xr6:coauthVersionLast="47" xr6:coauthVersionMax="47" xr10:uidLastSave="{00000000-0000-0000-0000-000000000000}"/>
  <bookViews>
    <workbookView xWindow="-120" yWindow="-120" windowWidth="29040" windowHeight="15720" firstSheet="4" activeTab="5" xr2:uid="{9068311E-CE78-442A-9C60-AECF023F4D55}"/>
  </bookViews>
  <sheets>
    <sheet name="TOC Gallery" sheetId="24" r:id="rId1"/>
    <sheet name="Control" sheetId="19" state="hidden" r:id="rId2"/>
    <sheet name="Dashboard" sheetId="26" r:id="rId3"/>
    <sheet name="Dashboard Dark" sheetId="21" r:id="rId4"/>
    <sheet name="Gauge" sheetId="10" r:id="rId5"/>
    <sheet name="Gauge - Follow Along" sheetId="45" r:id="rId6"/>
    <sheet name="Boring Gauge" sheetId="46" r:id="rId7"/>
    <sheet name="Calendar Styles" sheetId="41" r:id="rId8"/>
    <sheet name="Follow Along" sheetId="42" r:id="rId9"/>
    <sheet name="Original Calendar" sheetId="28" r:id="rId10"/>
    <sheet name="Month Only" sheetId="37" r:id="rId11"/>
    <sheet name="Full Calendar" sheetId="43" r:id="rId12"/>
    <sheet name="Goals" sheetId="39" r:id="rId13"/>
    <sheet name="Donut" sheetId="5" r:id="rId14"/>
    <sheet name="Progress Bar" sheetId="2" r:id="rId15"/>
    <sheet name="Dot" sheetId="8" r:id="rId16"/>
    <sheet name="Steps" sheetId="4" r:id="rId17"/>
    <sheet name="Scorecard" sheetId="3" r:id="rId18"/>
    <sheet name="Calendar" sheetId="13" r:id="rId19"/>
    <sheet name="Outline" sheetId="33" r:id="rId20"/>
    <sheet name="Waffle" sheetId="11" r:id="rId21"/>
    <sheet name="Dashboard Vertical" sheetId="18" r:id="rId22"/>
    <sheet name="Dashboard Dark Vertical" sheetId="20" r:id="rId23"/>
    <sheet name="Source" sheetId="27"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46" l="1"/>
  <c r="L4" i="46" s="1"/>
  <c r="L5" i="46" s="1"/>
  <c r="M103" i="45"/>
  <c r="M102" i="45"/>
  <c r="M101" i="45"/>
  <c r="M100" i="45"/>
  <c r="M99" i="45"/>
  <c r="M98" i="45"/>
  <c r="M97" i="45"/>
  <c r="M96" i="45"/>
  <c r="M95" i="45"/>
  <c r="M94" i="45"/>
  <c r="M93" i="45"/>
  <c r="M92" i="45"/>
  <c r="M91" i="45"/>
  <c r="M90" i="45"/>
  <c r="M89" i="45"/>
  <c r="M88" i="45"/>
  <c r="M87" i="45"/>
  <c r="M86" i="45"/>
  <c r="M85" i="45"/>
  <c r="M84" i="45"/>
  <c r="M83" i="45"/>
  <c r="M82" i="45"/>
  <c r="M81" i="45"/>
  <c r="M80" i="45"/>
  <c r="M79" i="45"/>
  <c r="M78" i="45"/>
  <c r="M77" i="45"/>
  <c r="M76" i="45"/>
  <c r="M75" i="45"/>
  <c r="M74" i="45"/>
  <c r="M73" i="45"/>
  <c r="M72" i="45"/>
  <c r="M71" i="45"/>
  <c r="M70" i="45"/>
  <c r="M69" i="45"/>
  <c r="M68" i="45"/>
  <c r="M67" i="45"/>
  <c r="M66" i="45"/>
  <c r="M65" i="45"/>
  <c r="M64" i="45"/>
  <c r="M63" i="45"/>
  <c r="M62" i="45"/>
  <c r="M61" i="45"/>
  <c r="M60" i="45"/>
  <c r="M59" i="45"/>
  <c r="M58" i="45"/>
  <c r="M57" i="45"/>
  <c r="M56" i="45"/>
  <c r="M55" i="45"/>
  <c r="M54" i="45"/>
  <c r="M53" i="45"/>
  <c r="M52" i="45"/>
  <c r="M51" i="45"/>
  <c r="M50" i="45"/>
  <c r="M49" i="45"/>
  <c r="M48" i="45"/>
  <c r="M47" i="45"/>
  <c r="M46" i="45"/>
  <c r="M45" i="45"/>
  <c r="M44" i="45"/>
  <c r="M43" i="45"/>
  <c r="M42" i="45"/>
  <c r="M41" i="45"/>
  <c r="M40" i="45"/>
  <c r="M39" i="45"/>
  <c r="M38" i="45"/>
  <c r="M37" i="45"/>
  <c r="M36" i="45"/>
  <c r="M35" i="45"/>
  <c r="M34" i="45"/>
  <c r="M33" i="45"/>
  <c r="M32" i="45"/>
  <c r="M31" i="45"/>
  <c r="M30" i="45"/>
  <c r="M29" i="45"/>
  <c r="M28" i="45"/>
  <c r="M27" i="45"/>
  <c r="M26" i="45"/>
  <c r="M25" i="45"/>
  <c r="M24" i="45"/>
  <c r="M23" i="45"/>
  <c r="M22" i="45"/>
  <c r="M21" i="45"/>
  <c r="M20" i="45"/>
  <c r="M19" i="45"/>
  <c r="M18" i="45"/>
  <c r="M17" i="45"/>
  <c r="M16" i="45"/>
  <c r="M15" i="45"/>
  <c r="M14" i="45"/>
  <c r="M13" i="45"/>
  <c r="M12" i="45"/>
  <c r="M11" i="45"/>
  <c r="M10" i="45"/>
  <c r="M9" i="45"/>
  <c r="M8" i="45"/>
  <c r="M7" i="45"/>
  <c r="M6" i="45"/>
  <c r="M5" i="45"/>
  <c r="M4" i="45"/>
  <c r="M3" i="45"/>
  <c r="M102" i="10"/>
  <c r="M101" i="10"/>
  <c r="M100" i="10"/>
  <c r="M99" i="10"/>
  <c r="M98" i="10"/>
  <c r="M97" i="10"/>
  <c r="M96" i="10"/>
  <c r="M95" i="10"/>
  <c r="M94" i="10"/>
  <c r="M93" i="10"/>
  <c r="M92" i="10"/>
  <c r="M91" i="10"/>
  <c r="M90" i="10"/>
  <c r="M89" i="10"/>
  <c r="M88" i="10"/>
  <c r="M87" i="10"/>
  <c r="M86" i="10"/>
  <c r="M85" i="10"/>
  <c r="M84" i="10"/>
  <c r="M83" i="10"/>
  <c r="M82" i="10"/>
  <c r="M81" i="10"/>
  <c r="M80" i="10"/>
  <c r="M79" i="10"/>
  <c r="M78" i="10"/>
  <c r="M77" i="10"/>
  <c r="M76" i="10"/>
  <c r="M75" i="10"/>
  <c r="M74" i="10"/>
  <c r="M73" i="10"/>
  <c r="M72" i="10"/>
  <c r="M71" i="10"/>
  <c r="M70" i="10"/>
  <c r="M69" i="10"/>
  <c r="M68" i="10"/>
  <c r="M67" i="10"/>
  <c r="M66" i="10"/>
  <c r="M65" i="10"/>
  <c r="M64" i="10"/>
  <c r="M63" i="10"/>
  <c r="M62" i="10"/>
  <c r="M61" i="10"/>
  <c r="M60" i="10"/>
  <c r="M59" i="10"/>
  <c r="M58" i="10"/>
  <c r="M57" i="10"/>
  <c r="M56" i="10"/>
  <c r="M55" i="10"/>
  <c r="M54" i="10"/>
  <c r="M53" i="10"/>
  <c r="M52" i="10"/>
  <c r="M51" i="10"/>
  <c r="M50" i="10"/>
  <c r="M49" i="10"/>
  <c r="M48" i="10"/>
  <c r="M47" i="10"/>
  <c r="M46" i="10"/>
  <c r="M45" i="10"/>
  <c r="M44" i="10"/>
  <c r="M43" i="10"/>
  <c r="M42" i="10"/>
  <c r="M41" i="10"/>
  <c r="M40" i="10"/>
  <c r="M39" i="10"/>
  <c r="M38" i="10"/>
  <c r="M37" i="10"/>
  <c r="M36" i="10"/>
  <c r="M35" i="10"/>
  <c r="M34" i="10"/>
  <c r="M33" i="10"/>
  <c r="M32" i="10"/>
  <c r="M31" i="10"/>
  <c r="M30" i="10"/>
  <c r="M29" i="10"/>
  <c r="M28" i="10"/>
  <c r="M27" i="10"/>
  <c r="M26" i="10"/>
  <c r="M25" i="10"/>
  <c r="M24" i="10"/>
  <c r="M23" i="10"/>
  <c r="M22" i="10"/>
  <c r="M21" i="10"/>
  <c r="M20" i="10"/>
  <c r="M19" i="10"/>
  <c r="M18" i="10"/>
  <c r="M17" i="10"/>
  <c r="M16" i="10"/>
  <c r="M15" i="10"/>
  <c r="M14" i="10"/>
  <c r="M13" i="10"/>
  <c r="M12" i="10"/>
  <c r="M11" i="10"/>
  <c r="M10" i="10"/>
  <c r="M9" i="10"/>
  <c r="M8" i="10"/>
  <c r="M7" i="10"/>
  <c r="M6" i="10"/>
  <c r="M5" i="10"/>
  <c r="M4" i="10"/>
  <c r="M3" i="10"/>
  <c r="M103" i="10"/>
  <c r="I23" i="43" l="1"/>
  <c r="I30" i="43" s="1"/>
  <c r="I37" i="43" s="1"/>
  <c r="I44" i="43" s="1"/>
  <c r="I19" i="43"/>
  <c r="I26" i="43" s="1"/>
  <c r="I33" i="43" s="1"/>
  <c r="I40" i="43" s="1"/>
  <c r="S18" i="43"/>
  <c r="S25" i="43" s="1"/>
  <c r="S32" i="43" s="1"/>
  <c r="S39" i="43" s="1"/>
  <c r="O18" i="43"/>
  <c r="O25" i="43" s="1"/>
  <c r="O32" i="43" s="1"/>
  <c r="O39" i="43" s="1"/>
  <c r="I18" i="43"/>
  <c r="I25" i="43" s="1"/>
  <c r="I32" i="43" s="1"/>
  <c r="I39" i="43" s="1"/>
  <c r="S17" i="43"/>
  <c r="S24" i="43" s="1"/>
  <c r="S31" i="43" s="1"/>
  <c r="S38" i="43" s="1"/>
  <c r="S45" i="43" s="1"/>
  <c r="O17" i="43"/>
  <c r="O24" i="43" s="1"/>
  <c r="O31" i="43" s="1"/>
  <c r="O38" i="43" s="1"/>
  <c r="O45" i="43" s="1"/>
  <c r="J17" i="43"/>
  <c r="J24" i="43" s="1"/>
  <c r="J31" i="43" s="1"/>
  <c r="J38" i="43" s="1"/>
  <c r="J45" i="43" s="1"/>
  <c r="I17" i="43"/>
  <c r="I24" i="43" s="1"/>
  <c r="I31" i="43" s="1"/>
  <c r="I38" i="43" s="1"/>
  <c r="I45" i="43" s="1"/>
  <c r="S16" i="43"/>
  <c r="S23" i="43" s="1"/>
  <c r="S30" i="43" s="1"/>
  <c r="S37" i="43" s="1"/>
  <c r="S44" i="43" s="1"/>
  <c r="O16" i="43"/>
  <c r="O23" i="43" s="1"/>
  <c r="O30" i="43" s="1"/>
  <c r="O37" i="43" s="1"/>
  <c r="O44" i="43" s="1"/>
  <c r="J16" i="43"/>
  <c r="J23" i="43" s="1"/>
  <c r="J30" i="43" s="1"/>
  <c r="J37" i="43" s="1"/>
  <c r="J44" i="43" s="1"/>
  <c r="I16" i="43"/>
  <c r="S15" i="43"/>
  <c r="S22" i="43" s="1"/>
  <c r="S29" i="43" s="1"/>
  <c r="S36" i="43" s="1"/>
  <c r="S43" i="43" s="1"/>
  <c r="O15" i="43"/>
  <c r="O22" i="43" s="1"/>
  <c r="O29" i="43" s="1"/>
  <c r="O36" i="43" s="1"/>
  <c r="O43" i="43" s="1"/>
  <c r="J15" i="43"/>
  <c r="J22" i="43" s="1"/>
  <c r="J29" i="43" s="1"/>
  <c r="J36" i="43" s="1"/>
  <c r="J43" i="43" s="1"/>
  <c r="I15" i="43"/>
  <c r="I22" i="43" s="1"/>
  <c r="I29" i="43" s="1"/>
  <c r="I36" i="43" s="1"/>
  <c r="I43" i="43" s="1"/>
  <c r="S14" i="43"/>
  <c r="S21" i="43" s="1"/>
  <c r="S28" i="43" s="1"/>
  <c r="S35" i="43" s="1"/>
  <c r="S42" i="43" s="1"/>
  <c r="O14" i="43"/>
  <c r="O21" i="43" s="1"/>
  <c r="O28" i="43" s="1"/>
  <c r="O35" i="43" s="1"/>
  <c r="O42" i="43" s="1"/>
  <c r="J14" i="43"/>
  <c r="J21" i="43" s="1"/>
  <c r="J28" i="43" s="1"/>
  <c r="J35" i="43" s="1"/>
  <c r="J42" i="43" s="1"/>
  <c r="I14" i="43"/>
  <c r="I21" i="43" s="1"/>
  <c r="I28" i="43" s="1"/>
  <c r="I35" i="43" s="1"/>
  <c r="I42" i="43" s="1"/>
  <c r="S13" i="43"/>
  <c r="S20" i="43" s="1"/>
  <c r="S27" i="43" s="1"/>
  <c r="S34" i="43" s="1"/>
  <c r="S41" i="43" s="1"/>
  <c r="O13" i="43"/>
  <c r="O20" i="43" s="1"/>
  <c r="O27" i="43" s="1"/>
  <c r="O34" i="43" s="1"/>
  <c r="O41" i="43" s="1"/>
  <c r="J13" i="43"/>
  <c r="J20" i="43" s="1"/>
  <c r="J27" i="43" s="1"/>
  <c r="J34" i="43" s="1"/>
  <c r="J41" i="43" s="1"/>
  <c r="I13" i="43"/>
  <c r="I20" i="43" s="1"/>
  <c r="I27" i="43" s="1"/>
  <c r="I34" i="43" s="1"/>
  <c r="I41" i="43" s="1"/>
  <c r="S12" i="43"/>
  <c r="S19" i="43" s="1"/>
  <c r="S26" i="43" s="1"/>
  <c r="S33" i="43" s="1"/>
  <c r="S40" i="43" s="1"/>
  <c r="O12" i="43"/>
  <c r="O19" i="43" s="1"/>
  <c r="O26" i="43" s="1"/>
  <c r="O33" i="43" s="1"/>
  <c r="O40" i="43" s="1"/>
  <c r="J12" i="43"/>
  <c r="J19" i="43" s="1"/>
  <c r="J26" i="43" s="1"/>
  <c r="J33" i="43" s="1"/>
  <c r="J40" i="43" s="1"/>
  <c r="I12" i="43"/>
  <c r="S11" i="43"/>
  <c r="O11" i="43"/>
  <c r="J11" i="43"/>
  <c r="J18" i="43" s="1"/>
  <c r="J25" i="43" s="1"/>
  <c r="J32" i="43" s="1"/>
  <c r="J39" i="43" s="1"/>
  <c r="I11" i="43"/>
  <c r="Z7" i="43"/>
  <c r="Z3" i="43"/>
  <c r="J26" i="42"/>
  <c r="J33" i="42" s="1"/>
  <c r="J40" i="42" s="1"/>
  <c r="I24" i="42"/>
  <c r="I31" i="42" s="1"/>
  <c r="I38" i="42" s="1"/>
  <c r="I45" i="42" s="1"/>
  <c r="I23" i="42"/>
  <c r="I30" i="42" s="1"/>
  <c r="I37" i="42" s="1"/>
  <c r="I44" i="42" s="1"/>
  <c r="N22" i="42"/>
  <c r="N29" i="42" s="1"/>
  <c r="N36" i="42" s="1"/>
  <c r="N43" i="42" s="1"/>
  <c r="I22" i="42"/>
  <c r="I29" i="42" s="1"/>
  <c r="I36" i="42" s="1"/>
  <c r="I43" i="42" s="1"/>
  <c r="J21" i="42"/>
  <c r="J28" i="42" s="1"/>
  <c r="J35" i="42" s="1"/>
  <c r="J42" i="42" s="1"/>
  <c r="N20" i="42"/>
  <c r="N27" i="42" s="1"/>
  <c r="N34" i="42" s="1"/>
  <c r="N41" i="42" s="1"/>
  <c r="N19" i="42"/>
  <c r="N26" i="42" s="1"/>
  <c r="N33" i="42" s="1"/>
  <c r="N40" i="42" s="1"/>
  <c r="J19" i="42"/>
  <c r="N18" i="42"/>
  <c r="N25" i="42" s="1"/>
  <c r="N32" i="42" s="1"/>
  <c r="N39" i="42" s="1"/>
  <c r="I18" i="42"/>
  <c r="I25" i="42" s="1"/>
  <c r="I32" i="42" s="1"/>
  <c r="I39" i="42" s="1"/>
  <c r="N17" i="42"/>
  <c r="N24" i="42" s="1"/>
  <c r="N31" i="42" s="1"/>
  <c r="N38" i="42" s="1"/>
  <c r="N45" i="42" s="1"/>
  <c r="J17" i="42"/>
  <c r="J24" i="42" s="1"/>
  <c r="J31" i="42" s="1"/>
  <c r="J38" i="42" s="1"/>
  <c r="J45" i="42" s="1"/>
  <c r="I17" i="42"/>
  <c r="N16" i="42"/>
  <c r="N23" i="42" s="1"/>
  <c r="N30" i="42" s="1"/>
  <c r="N37" i="42" s="1"/>
  <c r="N44" i="42" s="1"/>
  <c r="J16" i="42"/>
  <c r="J23" i="42" s="1"/>
  <c r="J30" i="42" s="1"/>
  <c r="J37" i="42" s="1"/>
  <c r="J44" i="42" s="1"/>
  <c r="I16" i="42"/>
  <c r="N15" i="42"/>
  <c r="J15" i="42"/>
  <c r="J22" i="42" s="1"/>
  <c r="J29" i="42" s="1"/>
  <c r="J36" i="42" s="1"/>
  <c r="J43" i="42" s="1"/>
  <c r="I15" i="42"/>
  <c r="N14" i="42"/>
  <c r="N21" i="42" s="1"/>
  <c r="N28" i="42" s="1"/>
  <c r="N35" i="42" s="1"/>
  <c r="N42" i="42" s="1"/>
  <c r="J14" i="42"/>
  <c r="I14" i="42"/>
  <c r="I21" i="42" s="1"/>
  <c r="I28" i="42" s="1"/>
  <c r="I35" i="42" s="1"/>
  <c r="I42" i="42" s="1"/>
  <c r="N13" i="42"/>
  <c r="J13" i="42"/>
  <c r="J20" i="42" s="1"/>
  <c r="J27" i="42" s="1"/>
  <c r="J34" i="42" s="1"/>
  <c r="J41" i="42" s="1"/>
  <c r="I13" i="42"/>
  <c r="I20" i="42" s="1"/>
  <c r="I27" i="42" s="1"/>
  <c r="I34" i="42" s="1"/>
  <c r="I41" i="42" s="1"/>
  <c r="N12" i="42"/>
  <c r="J12" i="42"/>
  <c r="I12" i="42"/>
  <c r="I19" i="42" s="1"/>
  <c r="I26" i="42" s="1"/>
  <c r="I33" i="42" s="1"/>
  <c r="I40" i="42" s="1"/>
  <c r="N11" i="42"/>
  <c r="J11" i="42"/>
  <c r="J18" i="42" s="1"/>
  <c r="J25" i="42" s="1"/>
  <c r="J32" i="42" s="1"/>
  <c r="J39" i="42" s="1"/>
  <c r="I11" i="42"/>
  <c r="T7" i="42"/>
  <c r="T3" i="42"/>
  <c r="K39" i="42" s="1"/>
  <c r="N103" i="11"/>
  <c r="M103" i="11"/>
  <c r="L103" i="11"/>
  <c r="K103" i="11"/>
  <c r="J103" i="11"/>
  <c r="I103" i="11"/>
  <c r="H103" i="11"/>
  <c r="N102" i="11"/>
  <c r="M102" i="11"/>
  <c r="L102" i="11"/>
  <c r="K102" i="11"/>
  <c r="J102" i="11"/>
  <c r="I102" i="11"/>
  <c r="H102" i="11"/>
  <c r="N101" i="11"/>
  <c r="M101" i="11"/>
  <c r="L101" i="11"/>
  <c r="K101" i="11"/>
  <c r="J101" i="11"/>
  <c r="I101" i="11"/>
  <c r="H101" i="11"/>
  <c r="N100" i="11"/>
  <c r="M100" i="11"/>
  <c r="L100" i="11"/>
  <c r="K100" i="11"/>
  <c r="J100" i="11"/>
  <c r="I100" i="11"/>
  <c r="H100" i="11"/>
  <c r="N99" i="11"/>
  <c r="M99" i="11"/>
  <c r="L99" i="11"/>
  <c r="K99" i="11"/>
  <c r="J99" i="11"/>
  <c r="I99" i="11"/>
  <c r="H99" i="11"/>
  <c r="N98" i="11"/>
  <c r="M98" i="11"/>
  <c r="L98" i="11"/>
  <c r="K98" i="11"/>
  <c r="J98" i="11"/>
  <c r="I98" i="11"/>
  <c r="H98" i="11"/>
  <c r="N97" i="11"/>
  <c r="M97" i="11"/>
  <c r="L97" i="11"/>
  <c r="K97" i="11"/>
  <c r="J97" i="11"/>
  <c r="I97" i="11"/>
  <c r="H97" i="11"/>
  <c r="N96" i="11"/>
  <c r="M96" i="11"/>
  <c r="L96" i="11"/>
  <c r="K96" i="11"/>
  <c r="J96" i="11"/>
  <c r="I96" i="11"/>
  <c r="H96" i="11"/>
  <c r="N95" i="11"/>
  <c r="M95" i="11"/>
  <c r="L95" i="11"/>
  <c r="K95" i="11"/>
  <c r="J95" i="11"/>
  <c r="I95" i="11"/>
  <c r="H95" i="11"/>
  <c r="N94" i="11"/>
  <c r="M94" i="11"/>
  <c r="L94" i="11"/>
  <c r="K94" i="11"/>
  <c r="J94" i="11"/>
  <c r="I94" i="11"/>
  <c r="H94" i="11"/>
  <c r="N93" i="11"/>
  <c r="M93" i="11"/>
  <c r="L93" i="11"/>
  <c r="K93" i="11"/>
  <c r="J93" i="11"/>
  <c r="I93" i="11"/>
  <c r="H93" i="11"/>
  <c r="N92" i="11"/>
  <c r="M92" i="11"/>
  <c r="L92" i="11"/>
  <c r="K92" i="11"/>
  <c r="J92" i="11"/>
  <c r="I92" i="11"/>
  <c r="H92" i="11"/>
  <c r="N91" i="11"/>
  <c r="M91" i="11"/>
  <c r="L91" i="11"/>
  <c r="K91" i="11"/>
  <c r="J91" i="11"/>
  <c r="I91" i="11"/>
  <c r="H91" i="11"/>
  <c r="N90" i="11"/>
  <c r="M90" i="11"/>
  <c r="L90" i="11"/>
  <c r="K90" i="11"/>
  <c r="J90" i="11"/>
  <c r="I90" i="11"/>
  <c r="H90" i="11"/>
  <c r="N89" i="11"/>
  <c r="M89" i="11"/>
  <c r="L89" i="11"/>
  <c r="K89" i="11"/>
  <c r="J89" i="11"/>
  <c r="I89" i="11"/>
  <c r="H89" i="11"/>
  <c r="N88" i="11"/>
  <c r="M88" i="11"/>
  <c r="L88" i="11"/>
  <c r="K88" i="11"/>
  <c r="J88" i="11"/>
  <c r="I88" i="11"/>
  <c r="H88" i="11"/>
  <c r="N87" i="11"/>
  <c r="M87" i="11"/>
  <c r="L87" i="11"/>
  <c r="K87" i="11"/>
  <c r="J87" i="11"/>
  <c r="I87" i="11"/>
  <c r="H87" i="11"/>
  <c r="N86" i="11"/>
  <c r="M86" i="11"/>
  <c r="L86" i="11"/>
  <c r="K86" i="11"/>
  <c r="J86" i="11"/>
  <c r="I86" i="11"/>
  <c r="H86" i="11"/>
  <c r="N85" i="11"/>
  <c r="M85" i="11"/>
  <c r="L85" i="11"/>
  <c r="K85" i="11"/>
  <c r="J85" i="11"/>
  <c r="I85" i="11"/>
  <c r="H85" i="11"/>
  <c r="N84" i="11"/>
  <c r="M84" i="11"/>
  <c r="L84" i="11"/>
  <c r="K84" i="11"/>
  <c r="J84" i="11"/>
  <c r="I84" i="11"/>
  <c r="H84" i="11"/>
  <c r="N83" i="11"/>
  <c r="M83" i="11"/>
  <c r="L83" i="11"/>
  <c r="K83" i="11"/>
  <c r="J83" i="11"/>
  <c r="I83" i="11"/>
  <c r="H83" i="11"/>
  <c r="N82" i="11"/>
  <c r="M82" i="11"/>
  <c r="L82" i="11"/>
  <c r="K82" i="11"/>
  <c r="J82" i="11"/>
  <c r="I82" i="11"/>
  <c r="H82" i="11"/>
  <c r="N81" i="11"/>
  <c r="M81" i="11"/>
  <c r="L81" i="11"/>
  <c r="K81" i="11"/>
  <c r="J81" i="11"/>
  <c r="I81" i="11"/>
  <c r="H81" i="11"/>
  <c r="N80" i="11"/>
  <c r="M80" i="11"/>
  <c r="L80" i="11"/>
  <c r="K80" i="11"/>
  <c r="J80" i="11"/>
  <c r="I80" i="11"/>
  <c r="H80" i="11"/>
  <c r="N79" i="11"/>
  <c r="M79" i="11"/>
  <c r="L79" i="11"/>
  <c r="K79" i="11"/>
  <c r="J79" i="11"/>
  <c r="I79" i="11"/>
  <c r="H79" i="11"/>
  <c r="N78" i="11"/>
  <c r="M78" i="11"/>
  <c r="L78" i="11"/>
  <c r="K78" i="11"/>
  <c r="J78" i="11"/>
  <c r="I78" i="11"/>
  <c r="H78" i="11"/>
  <c r="N77" i="11"/>
  <c r="M77" i="11"/>
  <c r="L77" i="11"/>
  <c r="K77" i="11"/>
  <c r="J77" i="11"/>
  <c r="I77" i="11"/>
  <c r="H77" i="11"/>
  <c r="N76" i="11"/>
  <c r="M76" i="11"/>
  <c r="L76" i="11"/>
  <c r="K76" i="11"/>
  <c r="J76" i="11"/>
  <c r="I76" i="11"/>
  <c r="H76" i="11"/>
  <c r="N75" i="11"/>
  <c r="M75" i="11"/>
  <c r="L75" i="11"/>
  <c r="K75" i="11"/>
  <c r="J75" i="11"/>
  <c r="I75" i="11"/>
  <c r="H75" i="11"/>
  <c r="N74" i="11"/>
  <c r="M74" i="11"/>
  <c r="L74" i="11"/>
  <c r="K74" i="11"/>
  <c r="J74" i="11"/>
  <c r="I74" i="11"/>
  <c r="H74" i="11"/>
  <c r="N73" i="11"/>
  <c r="M73" i="11"/>
  <c r="L73" i="11"/>
  <c r="K73" i="11"/>
  <c r="J73" i="11"/>
  <c r="I73" i="11"/>
  <c r="H73" i="11"/>
  <c r="N72" i="11"/>
  <c r="M72" i="11"/>
  <c r="L72" i="11"/>
  <c r="K72" i="11"/>
  <c r="J72" i="11"/>
  <c r="I72" i="11"/>
  <c r="H72" i="11"/>
  <c r="N71" i="11"/>
  <c r="M71" i="11"/>
  <c r="L71" i="11"/>
  <c r="K71" i="11"/>
  <c r="J71" i="11"/>
  <c r="I71" i="11"/>
  <c r="H71" i="11"/>
  <c r="N70" i="11"/>
  <c r="M70" i="11"/>
  <c r="L70" i="11"/>
  <c r="K70" i="11"/>
  <c r="J70" i="11"/>
  <c r="I70" i="11"/>
  <c r="H70" i="11"/>
  <c r="N69" i="11"/>
  <c r="M69" i="11"/>
  <c r="L69" i="11"/>
  <c r="K69" i="11"/>
  <c r="J69" i="11"/>
  <c r="I69" i="11"/>
  <c r="H69" i="11"/>
  <c r="N68" i="11"/>
  <c r="M68" i="11"/>
  <c r="L68" i="11"/>
  <c r="K68" i="11"/>
  <c r="J68" i="11"/>
  <c r="I68" i="11"/>
  <c r="H68" i="11"/>
  <c r="N67" i="11"/>
  <c r="M67" i="11"/>
  <c r="L67" i="11"/>
  <c r="K67" i="11"/>
  <c r="J67" i="11"/>
  <c r="I67" i="11"/>
  <c r="H67" i="11"/>
  <c r="N66" i="11"/>
  <c r="M66" i="11"/>
  <c r="L66" i="11"/>
  <c r="K66" i="11"/>
  <c r="J66" i="11"/>
  <c r="I66" i="11"/>
  <c r="H66" i="11"/>
  <c r="N65" i="11"/>
  <c r="M65" i="11"/>
  <c r="L65" i="11"/>
  <c r="K65" i="11"/>
  <c r="J65" i="11"/>
  <c r="I65" i="11"/>
  <c r="H65" i="11"/>
  <c r="N64" i="11"/>
  <c r="M64" i="11"/>
  <c r="L64" i="11"/>
  <c r="K64" i="11"/>
  <c r="J64" i="11"/>
  <c r="I64" i="11"/>
  <c r="H64" i="11"/>
  <c r="N63" i="11"/>
  <c r="M63" i="11"/>
  <c r="L63" i="11"/>
  <c r="K63" i="11"/>
  <c r="J63" i="11"/>
  <c r="I63" i="11"/>
  <c r="H63" i="11"/>
  <c r="N62" i="11"/>
  <c r="M62" i="11"/>
  <c r="L62" i="11"/>
  <c r="K62" i="11"/>
  <c r="J62" i="11"/>
  <c r="I62" i="11"/>
  <c r="H62" i="11"/>
  <c r="N61" i="11"/>
  <c r="M61" i="11"/>
  <c r="L61" i="11"/>
  <c r="K61" i="11"/>
  <c r="J61" i="11"/>
  <c r="I61" i="11"/>
  <c r="H61" i="11"/>
  <c r="N60" i="11"/>
  <c r="M60" i="11"/>
  <c r="L60" i="11"/>
  <c r="K60" i="11"/>
  <c r="J60" i="11"/>
  <c r="I60" i="11"/>
  <c r="H60" i="11"/>
  <c r="N59" i="11"/>
  <c r="M59" i="11"/>
  <c r="L59" i="11"/>
  <c r="K59" i="11"/>
  <c r="J59" i="11"/>
  <c r="I59" i="11"/>
  <c r="H59" i="11"/>
  <c r="N58" i="11"/>
  <c r="M58" i="11"/>
  <c r="L58" i="11"/>
  <c r="K58" i="11"/>
  <c r="J58" i="11"/>
  <c r="I58" i="11"/>
  <c r="H58" i="11"/>
  <c r="N57" i="11"/>
  <c r="M57" i="11"/>
  <c r="L57" i="11"/>
  <c r="K57" i="11"/>
  <c r="J57" i="11"/>
  <c r="I57" i="11"/>
  <c r="H57" i="11"/>
  <c r="N56" i="11"/>
  <c r="M56" i="11"/>
  <c r="L56" i="11"/>
  <c r="K56" i="11"/>
  <c r="J56" i="11"/>
  <c r="I56" i="11"/>
  <c r="H56" i="11"/>
  <c r="N55" i="11"/>
  <c r="M55" i="11"/>
  <c r="L55" i="11"/>
  <c r="K55" i="11"/>
  <c r="J55" i="11"/>
  <c r="I55" i="11"/>
  <c r="H55" i="11"/>
  <c r="N54" i="11"/>
  <c r="M54" i="11"/>
  <c r="L54" i="11"/>
  <c r="K54" i="11"/>
  <c r="J54" i="11"/>
  <c r="I54" i="11"/>
  <c r="H54" i="11"/>
  <c r="N53" i="11"/>
  <c r="M53" i="11"/>
  <c r="L53" i="11"/>
  <c r="K53" i="11"/>
  <c r="J53" i="11"/>
  <c r="I53" i="11"/>
  <c r="H53" i="11"/>
  <c r="N52" i="11"/>
  <c r="M52" i="11"/>
  <c r="L52" i="11"/>
  <c r="K52" i="11"/>
  <c r="J52" i="11"/>
  <c r="I52" i="11"/>
  <c r="H52" i="11"/>
  <c r="N51" i="11"/>
  <c r="M51" i="11"/>
  <c r="L51" i="11"/>
  <c r="K51" i="11"/>
  <c r="J51" i="11"/>
  <c r="I51" i="11"/>
  <c r="H51" i="11"/>
  <c r="N50" i="11"/>
  <c r="M50" i="11"/>
  <c r="L50" i="11"/>
  <c r="K50" i="11"/>
  <c r="J50" i="11"/>
  <c r="I50" i="11"/>
  <c r="H50" i="11"/>
  <c r="N49" i="11"/>
  <c r="M49" i="11"/>
  <c r="L49" i="11"/>
  <c r="K49" i="11"/>
  <c r="J49" i="11"/>
  <c r="I49" i="11"/>
  <c r="H49" i="11"/>
  <c r="N48" i="11"/>
  <c r="M48" i="11"/>
  <c r="L48" i="11"/>
  <c r="K48" i="11"/>
  <c r="J48" i="11"/>
  <c r="I48" i="11"/>
  <c r="H48" i="11"/>
  <c r="N47" i="11"/>
  <c r="M47" i="11"/>
  <c r="L47" i="11"/>
  <c r="K47" i="11"/>
  <c r="J47" i="11"/>
  <c r="I47" i="11"/>
  <c r="H47" i="11"/>
  <c r="N46" i="11"/>
  <c r="M46" i="11"/>
  <c r="L46" i="11"/>
  <c r="K46" i="11"/>
  <c r="J46" i="11"/>
  <c r="I46" i="11"/>
  <c r="H46" i="11"/>
  <c r="N45" i="11"/>
  <c r="M45" i="11"/>
  <c r="L45" i="11"/>
  <c r="K45" i="11"/>
  <c r="J45" i="11"/>
  <c r="I45" i="11"/>
  <c r="H45" i="11"/>
  <c r="N44" i="11"/>
  <c r="M44" i="11"/>
  <c r="L44" i="11"/>
  <c r="K44" i="11"/>
  <c r="J44" i="11"/>
  <c r="I44" i="11"/>
  <c r="H44" i="11"/>
  <c r="N43" i="11"/>
  <c r="M43" i="11"/>
  <c r="L43" i="11"/>
  <c r="K43" i="11"/>
  <c r="J43" i="11"/>
  <c r="I43" i="11"/>
  <c r="H43" i="11"/>
  <c r="N42" i="11"/>
  <c r="M42" i="11"/>
  <c r="L42" i="11"/>
  <c r="K42" i="11"/>
  <c r="J42" i="11"/>
  <c r="I42" i="11"/>
  <c r="H42" i="11"/>
  <c r="N41" i="11"/>
  <c r="M41" i="11"/>
  <c r="L41" i="11"/>
  <c r="K41" i="11"/>
  <c r="J41" i="11"/>
  <c r="I41" i="11"/>
  <c r="H41" i="11"/>
  <c r="N40" i="11"/>
  <c r="M40" i="11"/>
  <c r="L40" i="11"/>
  <c r="K40" i="11"/>
  <c r="J40" i="11"/>
  <c r="I40" i="11"/>
  <c r="H40" i="11"/>
  <c r="N39" i="11"/>
  <c r="M39" i="11"/>
  <c r="L39" i="11"/>
  <c r="K39" i="11"/>
  <c r="J39" i="11"/>
  <c r="I39" i="11"/>
  <c r="H39" i="11"/>
  <c r="N38" i="11"/>
  <c r="M38" i="11"/>
  <c r="L38" i="11"/>
  <c r="K38" i="11"/>
  <c r="J38" i="11"/>
  <c r="I38" i="11"/>
  <c r="H38" i="11"/>
  <c r="N37" i="11"/>
  <c r="M37" i="11"/>
  <c r="L37" i="11"/>
  <c r="K37" i="11"/>
  <c r="J37" i="11"/>
  <c r="I37" i="11"/>
  <c r="H37" i="11"/>
  <c r="N36" i="11"/>
  <c r="M36" i="11"/>
  <c r="L36" i="11"/>
  <c r="K36" i="11"/>
  <c r="J36" i="11"/>
  <c r="I36" i="11"/>
  <c r="H36" i="11"/>
  <c r="N35" i="11"/>
  <c r="M35" i="11"/>
  <c r="L35" i="11"/>
  <c r="K35" i="11"/>
  <c r="J35" i="11"/>
  <c r="I35" i="11"/>
  <c r="H35" i="11"/>
  <c r="N34" i="11"/>
  <c r="M34" i="11"/>
  <c r="L34" i="11"/>
  <c r="K34" i="11"/>
  <c r="J34" i="11"/>
  <c r="I34" i="11"/>
  <c r="H34" i="11"/>
  <c r="N33" i="11"/>
  <c r="M33" i="11"/>
  <c r="L33" i="11"/>
  <c r="K33" i="11"/>
  <c r="J33" i="11"/>
  <c r="I33" i="11"/>
  <c r="H33" i="11"/>
  <c r="N32" i="11"/>
  <c r="M32" i="11"/>
  <c r="L32" i="11"/>
  <c r="K32" i="11"/>
  <c r="J32" i="11"/>
  <c r="I32" i="11"/>
  <c r="H32" i="11"/>
  <c r="N31" i="11"/>
  <c r="M31" i="11"/>
  <c r="L31" i="11"/>
  <c r="K31" i="11"/>
  <c r="J31" i="11"/>
  <c r="I31" i="11"/>
  <c r="H31" i="11"/>
  <c r="N30" i="11"/>
  <c r="M30" i="11"/>
  <c r="L30" i="11"/>
  <c r="K30" i="11"/>
  <c r="J30" i="11"/>
  <c r="I30" i="11"/>
  <c r="H30" i="11"/>
  <c r="N29" i="11"/>
  <c r="M29" i="11"/>
  <c r="L29" i="11"/>
  <c r="K29" i="11"/>
  <c r="J29" i="11"/>
  <c r="I29" i="11"/>
  <c r="H29" i="11"/>
  <c r="N28" i="11"/>
  <c r="M28" i="11"/>
  <c r="L28" i="11"/>
  <c r="K28" i="11"/>
  <c r="J28" i="11"/>
  <c r="I28" i="11"/>
  <c r="H28" i="11"/>
  <c r="N27" i="11"/>
  <c r="M27" i="11"/>
  <c r="L27" i="11"/>
  <c r="K27" i="11"/>
  <c r="J27" i="11"/>
  <c r="I27" i="11"/>
  <c r="H27" i="11"/>
  <c r="N26" i="11"/>
  <c r="M26" i="11"/>
  <c r="L26" i="11"/>
  <c r="K26" i="11"/>
  <c r="J26" i="11"/>
  <c r="I26" i="11"/>
  <c r="H26" i="11"/>
  <c r="N25" i="11"/>
  <c r="M25" i="11"/>
  <c r="L25" i="11"/>
  <c r="K25" i="11"/>
  <c r="J25" i="11"/>
  <c r="I25" i="11"/>
  <c r="H25" i="11"/>
  <c r="N24" i="11"/>
  <c r="M24" i="11"/>
  <c r="L24" i="11"/>
  <c r="K24" i="11"/>
  <c r="J24" i="11"/>
  <c r="I24" i="11"/>
  <c r="H24" i="11"/>
  <c r="N23" i="11"/>
  <c r="M23" i="11"/>
  <c r="L23" i="11"/>
  <c r="K23" i="11"/>
  <c r="J23" i="11"/>
  <c r="I23" i="11"/>
  <c r="H23" i="11"/>
  <c r="N22" i="11"/>
  <c r="M22" i="11"/>
  <c r="L22" i="11"/>
  <c r="K22" i="11"/>
  <c r="J22" i="11"/>
  <c r="I22" i="11"/>
  <c r="H22" i="11"/>
  <c r="N21" i="11"/>
  <c r="M21" i="11"/>
  <c r="L21" i="11"/>
  <c r="K21" i="11"/>
  <c r="J21" i="11"/>
  <c r="I21" i="11"/>
  <c r="H21" i="11"/>
  <c r="N20" i="11"/>
  <c r="M20" i="11"/>
  <c r="L20" i="11"/>
  <c r="K20" i="11"/>
  <c r="J20" i="11"/>
  <c r="I20" i="11"/>
  <c r="H20" i="11"/>
  <c r="N19" i="11"/>
  <c r="M19" i="11"/>
  <c r="L19" i="11"/>
  <c r="K19" i="11"/>
  <c r="J19" i="11"/>
  <c r="I19" i="11"/>
  <c r="H19" i="11"/>
  <c r="N18" i="11"/>
  <c r="M18" i="11"/>
  <c r="L18" i="11"/>
  <c r="K18" i="11"/>
  <c r="J18" i="11"/>
  <c r="I18" i="11"/>
  <c r="H18" i="11"/>
  <c r="N17" i="11"/>
  <c r="M17" i="11"/>
  <c r="L17" i="11"/>
  <c r="K17" i="11"/>
  <c r="J17" i="11"/>
  <c r="I17" i="11"/>
  <c r="H17" i="11"/>
  <c r="N16" i="11"/>
  <c r="M16" i="11"/>
  <c r="L16" i="11"/>
  <c r="K16" i="11"/>
  <c r="J16" i="11"/>
  <c r="I16" i="11"/>
  <c r="H16" i="11"/>
  <c r="N15" i="11"/>
  <c r="M15" i="11"/>
  <c r="L15" i="11"/>
  <c r="K15" i="11"/>
  <c r="J15" i="11"/>
  <c r="I15" i="11"/>
  <c r="H15" i="11"/>
  <c r="N14" i="11"/>
  <c r="M14" i="11"/>
  <c r="L14" i="11"/>
  <c r="K14" i="11"/>
  <c r="J14" i="11"/>
  <c r="I14" i="11"/>
  <c r="H14" i="11"/>
  <c r="N13" i="11"/>
  <c r="M13" i="11"/>
  <c r="L13" i="11"/>
  <c r="K13" i="11"/>
  <c r="J13" i="11"/>
  <c r="N12" i="11"/>
  <c r="M12" i="11"/>
  <c r="L12" i="11"/>
  <c r="K12" i="11"/>
  <c r="J12" i="11"/>
  <c r="N11" i="11"/>
  <c r="M11" i="11"/>
  <c r="L11" i="11"/>
  <c r="K11" i="11"/>
  <c r="J11" i="11"/>
  <c r="N10" i="11"/>
  <c r="M10" i="11"/>
  <c r="L10" i="11"/>
  <c r="K10" i="11"/>
  <c r="J10" i="11"/>
  <c r="N9" i="11"/>
  <c r="M9" i="11"/>
  <c r="L9" i="11"/>
  <c r="K9" i="11"/>
  <c r="J9" i="11"/>
  <c r="N8" i="11"/>
  <c r="M8" i="11"/>
  <c r="L8" i="11"/>
  <c r="K8" i="11"/>
  <c r="J8" i="11"/>
  <c r="N7" i="11"/>
  <c r="M7" i="11"/>
  <c r="L7" i="11"/>
  <c r="K7" i="11"/>
  <c r="J7" i="11"/>
  <c r="N6" i="11"/>
  <c r="M6" i="11"/>
  <c r="L6" i="11"/>
  <c r="K6" i="11"/>
  <c r="J6" i="11"/>
  <c r="N5" i="11"/>
  <c r="M5" i="11"/>
  <c r="L5" i="11"/>
  <c r="K5" i="11"/>
  <c r="J5" i="11"/>
  <c r="Q4" i="11"/>
  <c r="N4" i="11"/>
  <c r="M4" i="11"/>
  <c r="L4" i="11"/>
  <c r="K4" i="11"/>
  <c r="J4" i="11"/>
  <c r="G4" i="11"/>
  <c r="G4" i="11" a="1"/>
  <c r="Q3" i="11"/>
  <c r="X50" i="39"/>
  <c r="X49" i="39"/>
  <c r="X48" i="39"/>
  <c r="X47" i="39"/>
  <c r="X46" i="39"/>
  <c r="X45" i="39"/>
  <c r="W45" i="39"/>
  <c r="V45" i="39"/>
  <c r="T45" i="39"/>
  <c r="S45" i="39"/>
  <c r="R45" i="39"/>
  <c r="P45" i="39"/>
  <c r="O45" i="39"/>
  <c r="N45" i="39"/>
  <c r="L45" i="39"/>
  <c r="K45" i="39"/>
  <c r="J45" i="39"/>
  <c r="I45" i="39"/>
  <c r="X44" i="39"/>
  <c r="W44" i="39"/>
  <c r="V44" i="39"/>
  <c r="T44" i="39"/>
  <c r="S44" i="39"/>
  <c r="R44" i="39"/>
  <c r="P44" i="39"/>
  <c r="O44" i="39"/>
  <c r="N44" i="39"/>
  <c r="L44" i="39"/>
  <c r="K44" i="39"/>
  <c r="J44" i="39"/>
  <c r="I44" i="39"/>
  <c r="W43" i="39"/>
  <c r="V43" i="39"/>
  <c r="T43" i="39"/>
  <c r="S43" i="39"/>
  <c r="R43" i="39"/>
  <c r="P43" i="39"/>
  <c r="O43" i="39"/>
  <c r="N43" i="39"/>
  <c r="L43" i="39"/>
  <c r="K43" i="39"/>
  <c r="J43" i="39"/>
  <c r="I43" i="39"/>
  <c r="X42" i="39"/>
  <c r="W42" i="39"/>
  <c r="V42" i="39"/>
  <c r="T42" i="39"/>
  <c r="S42" i="39"/>
  <c r="R42" i="39"/>
  <c r="P42" i="39"/>
  <c r="O42" i="39"/>
  <c r="N42" i="39"/>
  <c r="L42" i="39"/>
  <c r="K42" i="39"/>
  <c r="J42" i="39"/>
  <c r="I42" i="39"/>
  <c r="X41" i="39"/>
  <c r="W41" i="39"/>
  <c r="V41" i="39"/>
  <c r="T41" i="39"/>
  <c r="S41" i="39"/>
  <c r="R41" i="39"/>
  <c r="P41" i="39"/>
  <c r="O41" i="39"/>
  <c r="N41" i="39"/>
  <c r="L41" i="39"/>
  <c r="K41" i="39"/>
  <c r="J41" i="39"/>
  <c r="I41" i="39"/>
  <c r="X40" i="39"/>
  <c r="W40" i="39"/>
  <c r="V40" i="39"/>
  <c r="T40" i="39"/>
  <c r="S40" i="39"/>
  <c r="R40" i="39"/>
  <c r="P40" i="39"/>
  <c r="O40" i="39"/>
  <c r="N40" i="39"/>
  <c r="L40" i="39"/>
  <c r="K40" i="39"/>
  <c r="J40" i="39"/>
  <c r="I40" i="39"/>
  <c r="X39" i="39"/>
  <c r="W39" i="39"/>
  <c r="V39" i="39"/>
  <c r="T39" i="39"/>
  <c r="S39" i="39"/>
  <c r="R39" i="39"/>
  <c r="P39" i="39"/>
  <c r="O39" i="39"/>
  <c r="N39" i="39"/>
  <c r="L39" i="39"/>
  <c r="K39" i="39"/>
  <c r="J39" i="39"/>
  <c r="I39" i="39"/>
  <c r="X38" i="39"/>
  <c r="W38" i="39"/>
  <c r="V38" i="39"/>
  <c r="T38" i="39"/>
  <c r="S38" i="39"/>
  <c r="R38" i="39"/>
  <c r="P38" i="39"/>
  <c r="O38" i="39"/>
  <c r="N38" i="39"/>
  <c r="L38" i="39"/>
  <c r="K38" i="39"/>
  <c r="J38" i="39"/>
  <c r="I38" i="39"/>
  <c r="X37" i="39"/>
  <c r="W37" i="39"/>
  <c r="V37" i="39"/>
  <c r="T37" i="39"/>
  <c r="S37" i="39"/>
  <c r="R37" i="39"/>
  <c r="P37" i="39"/>
  <c r="O37" i="39"/>
  <c r="N37" i="39"/>
  <c r="L37" i="39"/>
  <c r="K37" i="39"/>
  <c r="J37" i="39"/>
  <c r="I37" i="39"/>
  <c r="X36" i="39"/>
  <c r="W36" i="39"/>
  <c r="V36" i="39"/>
  <c r="T36" i="39"/>
  <c r="S36" i="39"/>
  <c r="R36" i="39"/>
  <c r="P36" i="39"/>
  <c r="O36" i="39"/>
  <c r="N36" i="39"/>
  <c r="L36" i="39"/>
  <c r="K36" i="39"/>
  <c r="J36" i="39"/>
  <c r="I36" i="39"/>
  <c r="W35" i="39"/>
  <c r="V35" i="39"/>
  <c r="T35" i="39"/>
  <c r="S35" i="39"/>
  <c r="R35" i="39"/>
  <c r="P35" i="39"/>
  <c r="O35" i="39"/>
  <c r="N35" i="39"/>
  <c r="L35" i="39"/>
  <c r="K35" i="39"/>
  <c r="J35" i="39"/>
  <c r="I35" i="39"/>
  <c r="X34" i="39"/>
  <c r="W34" i="39"/>
  <c r="V34" i="39"/>
  <c r="T34" i="39"/>
  <c r="S34" i="39"/>
  <c r="R34" i="39"/>
  <c r="P34" i="39"/>
  <c r="O34" i="39"/>
  <c r="N34" i="39"/>
  <c r="L34" i="39"/>
  <c r="K34" i="39"/>
  <c r="J34" i="39"/>
  <c r="I34" i="39"/>
  <c r="X33" i="39"/>
  <c r="W33" i="39"/>
  <c r="V33" i="39"/>
  <c r="T33" i="39"/>
  <c r="S33" i="39"/>
  <c r="R33" i="39"/>
  <c r="P33" i="39"/>
  <c r="O33" i="39"/>
  <c r="N33" i="39"/>
  <c r="L33" i="39"/>
  <c r="K33" i="39"/>
  <c r="J33" i="39"/>
  <c r="I33" i="39"/>
  <c r="X32" i="39"/>
  <c r="W32" i="39"/>
  <c r="V32" i="39"/>
  <c r="T32" i="39"/>
  <c r="S32" i="39"/>
  <c r="R32" i="39"/>
  <c r="P32" i="39"/>
  <c r="O32" i="39"/>
  <c r="N32" i="39"/>
  <c r="L32" i="39"/>
  <c r="K32" i="39"/>
  <c r="J32" i="39"/>
  <c r="I32" i="39"/>
  <c r="X31" i="39"/>
  <c r="W31" i="39"/>
  <c r="V31" i="39"/>
  <c r="T31" i="39"/>
  <c r="S31" i="39"/>
  <c r="R31" i="39"/>
  <c r="P31" i="39"/>
  <c r="O31" i="39"/>
  <c r="N31" i="39"/>
  <c r="L31" i="39"/>
  <c r="K31" i="39"/>
  <c r="J31" i="39"/>
  <c r="I31" i="39"/>
  <c r="X30" i="39"/>
  <c r="W30" i="39"/>
  <c r="V30" i="39"/>
  <c r="T30" i="39"/>
  <c r="S30" i="39"/>
  <c r="R30" i="39"/>
  <c r="P30" i="39"/>
  <c r="O30" i="39"/>
  <c r="N30" i="39"/>
  <c r="L30" i="39"/>
  <c r="K30" i="39"/>
  <c r="J30" i="39"/>
  <c r="I30" i="39"/>
  <c r="X29" i="39"/>
  <c r="W29" i="39"/>
  <c r="V29" i="39"/>
  <c r="T29" i="39"/>
  <c r="S29" i="39"/>
  <c r="R29" i="39"/>
  <c r="P29" i="39"/>
  <c r="O29" i="39"/>
  <c r="N29" i="39"/>
  <c r="L29" i="39"/>
  <c r="K29" i="39"/>
  <c r="J29" i="39"/>
  <c r="I29" i="39"/>
  <c r="X28" i="39"/>
  <c r="W28" i="39"/>
  <c r="V28" i="39"/>
  <c r="T28" i="39"/>
  <c r="S28" i="39"/>
  <c r="R28" i="39"/>
  <c r="P28" i="39"/>
  <c r="O28" i="39"/>
  <c r="N28" i="39"/>
  <c r="L28" i="39"/>
  <c r="K28" i="39"/>
  <c r="J28" i="39"/>
  <c r="I28" i="39"/>
  <c r="W27" i="39"/>
  <c r="V27" i="39"/>
  <c r="T27" i="39"/>
  <c r="S27" i="39"/>
  <c r="R27" i="39"/>
  <c r="P27" i="39"/>
  <c r="O27" i="39"/>
  <c r="N27" i="39"/>
  <c r="L27" i="39"/>
  <c r="K27" i="39"/>
  <c r="J27" i="39"/>
  <c r="I27" i="39"/>
  <c r="X26" i="39"/>
  <c r="W26" i="39"/>
  <c r="V26" i="39"/>
  <c r="T26" i="39"/>
  <c r="S26" i="39"/>
  <c r="R26" i="39"/>
  <c r="P26" i="39"/>
  <c r="O26" i="39"/>
  <c r="N26" i="39"/>
  <c r="L26" i="39"/>
  <c r="K26" i="39"/>
  <c r="J26" i="39"/>
  <c r="I26" i="39"/>
  <c r="X25" i="39"/>
  <c r="W25" i="39"/>
  <c r="V25" i="39"/>
  <c r="T25" i="39"/>
  <c r="S25" i="39"/>
  <c r="R25" i="39"/>
  <c r="P25" i="39"/>
  <c r="O25" i="39"/>
  <c r="N25" i="39"/>
  <c r="L25" i="39"/>
  <c r="K25" i="39"/>
  <c r="J25" i="39"/>
  <c r="I25" i="39"/>
  <c r="X24" i="39"/>
  <c r="W24" i="39"/>
  <c r="V24" i="39"/>
  <c r="T24" i="39"/>
  <c r="S24" i="39"/>
  <c r="R24" i="39"/>
  <c r="P24" i="39"/>
  <c r="O24" i="39"/>
  <c r="N24" i="39"/>
  <c r="L24" i="39"/>
  <c r="K24" i="39"/>
  <c r="J24" i="39"/>
  <c r="I24" i="39"/>
  <c r="X23" i="39"/>
  <c r="W23" i="39"/>
  <c r="V23" i="39"/>
  <c r="T23" i="39"/>
  <c r="S23" i="39"/>
  <c r="R23" i="39"/>
  <c r="P23" i="39"/>
  <c r="O23" i="39"/>
  <c r="N23" i="39"/>
  <c r="L23" i="39"/>
  <c r="K23" i="39"/>
  <c r="J23" i="39"/>
  <c r="I23" i="39"/>
  <c r="X22" i="39"/>
  <c r="W22" i="39"/>
  <c r="V22" i="39"/>
  <c r="T22" i="39"/>
  <c r="S22" i="39"/>
  <c r="R22" i="39"/>
  <c r="P22" i="39"/>
  <c r="O22" i="39"/>
  <c r="N22" i="39"/>
  <c r="L22" i="39"/>
  <c r="K22" i="39"/>
  <c r="J22" i="39"/>
  <c r="I22" i="39"/>
  <c r="X21" i="39"/>
  <c r="W21" i="39"/>
  <c r="V21" i="39"/>
  <c r="T21" i="39"/>
  <c r="S21" i="39"/>
  <c r="R21" i="39"/>
  <c r="P21" i="39"/>
  <c r="O21" i="39"/>
  <c r="N21" i="39"/>
  <c r="L21" i="39"/>
  <c r="K21" i="39"/>
  <c r="J21" i="39"/>
  <c r="I21" i="39"/>
  <c r="X20" i="39"/>
  <c r="W20" i="39"/>
  <c r="V20" i="39"/>
  <c r="T20" i="39"/>
  <c r="S20" i="39"/>
  <c r="R20" i="39"/>
  <c r="P20" i="39"/>
  <c r="O20" i="39"/>
  <c r="N20" i="39"/>
  <c r="L20" i="39"/>
  <c r="K20" i="39"/>
  <c r="J20" i="39"/>
  <c r="I20" i="39"/>
  <c r="W19" i="39"/>
  <c r="V19" i="39"/>
  <c r="T19" i="39"/>
  <c r="S19" i="39"/>
  <c r="R19" i="39"/>
  <c r="P19" i="39"/>
  <c r="O19" i="39"/>
  <c r="N19" i="39"/>
  <c r="L19" i="39"/>
  <c r="K19" i="39"/>
  <c r="J19" i="39"/>
  <c r="I19" i="39"/>
  <c r="X18" i="39"/>
  <c r="W18" i="39"/>
  <c r="V18" i="39"/>
  <c r="T18" i="39"/>
  <c r="S18" i="39"/>
  <c r="R18" i="39"/>
  <c r="P18" i="39"/>
  <c r="O18" i="39"/>
  <c r="N18" i="39"/>
  <c r="L18" i="39"/>
  <c r="K18" i="39"/>
  <c r="J18" i="39"/>
  <c r="I18" i="39"/>
  <c r="X17" i="39"/>
  <c r="W17" i="39"/>
  <c r="V17" i="39"/>
  <c r="T17" i="39"/>
  <c r="S17" i="39"/>
  <c r="R17" i="39"/>
  <c r="P17" i="39"/>
  <c r="O17" i="39"/>
  <c r="N17" i="39"/>
  <c r="L17" i="39"/>
  <c r="K17" i="39"/>
  <c r="J17" i="39"/>
  <c r="I17" i="39"/>
  <c r="X16" i="39"/>
  <c r="W16" i="39"/>
  <c r="V16" i="39"/>
  <c r="T16" i="39"/>
  <c r="S16" i="39"/>
  <c r="R16" i="39"/>
  <c r="P16" i="39"/>
  <c r="O16" i="39"/>
  <c r="N16" i="39"/>
  <c r="L16" i="39"/>
  <c r="K16" i="39"/>
  <c r="J16" i="39"/>
  <c r="I16" i="39"/>
  <c r="X15" i="39"/>
  <c r="W15" i="39"/>
  <c r="V15" i="39"/>
  <c r="T15" i="39"/>
  <c r="S15" i="39"/>
  <c r="R15" i="39"/>
  <c r="P15" i="39"/>
  <c r="O15" i="39"/>
  <c r="N15" i="39"/>
  <c r="L15" i="39"/>
  <c r="K15" i="39"/>
  <c r="J15" i="39"/>
  <c r="I15" i="39"/>
  <c r="X14" i="39"/>
  <c r="W14" i="39"/>
  <c r="V14" i="39"/>
  <c r="T14" i="39"/>
  <c r="S14" i="39"/>
  <c r="R14" i="39"/>
  <c r="P14" i="39"/>
  <c r="O14" i="39"/>
  <c r="N14" i="39"/>
  <c r="L14" i="39"/>
  <c r="K14" i="39"/>
  <c r="J14" i="39"/>
  <c r="I14" i="39"/>
  <c r="X13" i="39"/>
  <c r="W13" i="39"/>
  <c r="V13" i="39"/>
  <c r="T13" i="39"/>
  <c r="S13" i="39"/>
  <c r="R13" i="39"/>
  <c r="P13" i="39"/>
  <c r="O13" i="39"/>
  <c r="N13" i="39"/>
  <c r="L13" i="39"/>
  <c r="K13" i="39"/>
  <c r="J13" i="39"/>
  <c r="I13" i="39"/>
  <c r="X12" i="39"/>
  <c r="W12" i="39"/>
  <c r="V12" i="39"/>
  <c r="T12" i="39"/>
  <c r="S12" i="39"/>
  <c r="R12" i="39"/>
  <c r="P12" i="39"/>
  <c r="O12" i="39"/>
  <c r="N12" i="39"/>
  <c r="L12" i="39"/>
  <c r="K12" i="39"/>
  <c r="J12" i="39"/>
  <c r="I12" i="39"/>
  <c r="W11" i="39"/>
  <c r="V11" i="39"/>
  <c r="T11" i="39"/>
  <c r="S11" i="39"/>
  <c r="R11" i="39"/>
  <c r="P11" i="39"/>
  <c r="O11" i="39"/>
  <c r="N11" i="39"/>
  <c r="L11" i="39"/>
  <c r="K11" i="39"/>
  <c r="J11" i="39"/>
  <c r="I11" i="39"/>
  <c r="AA10" i="39"/>
  <c r="X10" i="39"/>
  <c r="W10" i="39"/>
  <c r="V10" i="39"/>
  <c r="T10" i="39"/>
  <c r="R10" i="39"/>
  <c r="P10" i="39"/>
  <c r="N10" i="39"/>
  <c r="L10" i="39"/>
  <c r="K10" i="39"/>
  <c r="AA9" i="39"/>
  <c r="X9" i="39"/>
  <c r="W9" i="39"/>
  <c r="V9" i="39"/>
  <c r="T9" i="39"/>
  <c r="R9" i="39"/>
  <c r="P9" i="39"/>
  <c r="N9" i="39"/>
  <c r="L9" i="39"/>
  <c r="K9" i="39"/>
  <c r="AA8" i="39"/>
  <c r="X8" i="39"/>
  <c r="W8" i="39"/>
  <c r="V8" i="39"/>
  <c r="T8" i="39"/>
  <c r="R8" i="39"/>
  <c r="P8" i="39"/>
  <c r="N8" i="39"/>
  <c r="L8" i="39"/>
  <c r="K8" i="39"/>
  <c r="AE7" i="39"/>
  <c r="AA7" i="39"/>
  <c r="X7" i="39"/>
  <c r="W7" i="39"/>
  <c r="V7" i="39"/>
  <c r="T7" i="39"/>
  <c r="R7" i="39"/>
  <c r="P7" i="39"/>
  <c r="N7" i="39"/>
  <c r="L7" i="39"/>
  <c r="K7" i="39"/>
  <c r="AA6" i="39"/>
  <c r="X6" i="39"/>
  <c r="W6" i="39"/>
  <c r="V6" i="39"/>
  <c r="T6" i="39"/>
  <c r="R6" i="39"/>
  <c r="P6" i="39"/>
  <c r="N6" i="39"/>
  <c r="L6" i="39"/>
  <c r="K6" i="39"/>
  <c r="AA5" i="39"/>
  <c r="X5" i="39"/>
  <c r="W5" i="39"/>
  <c r="V5" i="39"/>
  <c r="T5" i="39"/>
  <c r="R5" i="39"/>
  <c r="P5" i="39"/>
  <c r="N5" i="39"/>
  <c r="L5" i="39"/>
  <c r="K5" i="39"/>
  <c r="AE4" i="39"/>
  <c r="AA4" i="39"/>
  <c r="X4" i="39"/>
  <c r="W4" i="39"/>
  <c r="V4" i="39"/>
  <c r="T4" i="39"/>
  <c r="R4" i="39"/>
  <c r="P4" i="39"/>
  <c r="N4" i="39"/>
  <c r="L4" i="39"/>
  <c r="K4" i="39"/>
  <c r="AE3" i="39"/>
  <c r="I26" i="37"/>
  <c r="I33" i="37" s="1"/>
  <c r="I40" i="37" s="1"/>
  <c r="I19" i="37"/>
  <c r="Q17" i="37"/>
  <c r="Q24" i="37" s="1"/>
  <c r="Q31" i="37" s="1"/>
  <c r="Q38" i="37" s="1"/>
  <c r="Q45" i="37" s="1"/>
  <c r="N17" i="37"/>
  <c r="N24" i="37" s="1"/>
  <c r="N31" i="37" s="1"/>
  <c r="N38" i="37" s="1"/>
  <c r="N45" i="37" s="1"/>
  <c r="J17" i="37"/>
  <c r="J24" i="37" s="1"/>
  <c r="J31" i="37" s="1"/>
  <c r="J38" i="37" s="1"/>
  <c r="J45" i="37" s="1"/>
  <c r="I17" i="37"/>
  <c r="I24" i="37" s="1"/>
  <c r="I31" i="37" s="1"/>
  <c r="I38" i="37" s="1"/>
  <c r="I45" i="37" s="1"/>
  <c r="Q16" i="37"/>
  <c r="Q23" i="37" s="1"/>
  <c r="Q30" i="37" s="1"/>
  <c r="Q37" i="37" s="1"/>
  <c r="Q44" i="37" s="1"/>
  <c r="N16" i="37"/>
  <c r="N23" i="37" s="1"/>
  <c r="N30" i="37" s="1"/>
  <c r="N37" i="37" s="1"/>
  <c r="N44" i="37" s="1"/>
  <c r="J16" i="37"/>
  <c r="J23" i="37" s="1"/>
  <c r="J30" i="37" s="1"/>
  <c r="J37" i="37" s="1"/>
  <c r="J44" i="37" s="1"/>
  <c r="I16" i="37"/>
  <c r="I23" i="37" s="1"/>
  <c r="I30" i="37" s="1"/>
  <c r="I37" i="37" s="1"/>
  <c r="I44" i="37" s="1"/>
  <c r="Q15" i="37"/>
  <c r="Q22" i="37" s="1"/>
  <c r="Q29" i="37" s="1"/>
  <c r="Q36" i="37" s="1"/>
  <c r="Q43" i="37" s="1"/>
  <c r="N15" i="37"/>
  <c r="N22" i="37" s="1"/>
  <c r="N29" i="37" s="1"/>
  <c r="N36" i="37" s="1"/>
  <c r="N43" i="37" s="1"/>
  <c r="J15" i="37"/>
  <c r="J22" i="37" s="1"/>
  <c r="J29" i="37" s="1"/>
  <c r="J36" i="37" s="1"/>
  <c r="J43" i="37" s="1"/>
  <c r="I15" i="37"/>
  <c r="I22" i="37" s="1"/>
  <c r="I29" i="37" s="1"/>
  <c r="I36" i="37" s="1"/>
  <c r="I43" i="37" s="1"/>
  <c r="Q14" i="37"/>
  <c r="Q21" i="37" s="1"/>
  <c r="Q28" i="37" s="1"/>
  <c r="Q35" i="37" s="1"/>
  <c r="Q42" i="37" s="1"/>
  <c r="N14" i="37"/>
  <c r="N21" i="37" s="1"/>
  <c r="N28" i="37" s="1"/>
  <c r="N35" i="37" s="1"/>
  <c r="N42" i="37" s="1"/>
  <c r="J14" i="37"/>
  <c r="J21" i="37" s="1"/>
  <c r="J28" i="37" s="1"/>
  <c r="J35" i="37" s="1"/>
  <c r="J42" i="37" s="1"/>
  <c r="I14" i="37"/>
  <c r="I21" i="37" s="1"/>
  <c r="I28" i="37" s="1"/>
  <c r="I35" i="37" s="1"/>
  <c r="I42" i="37" s="1"/>
  <c r="Q13" i="37"/>
  <c r="Q20" i="37" s="1"/>
  <c r="Q27" i="37" s="1"/>
  <c r="Q34" i="37" s="1"/>
  <c r="Q41" i="37" s="1"/>
  <c r="N13" i="37"/>
  <c r="N20" i="37" s="1"/>
  <c r="N27" i="37" s="1"/>
  <c r="N34" i="37" s="1"/>
  <c r="N41" i="37" s="1"/>
  <c r="J13" i="37"/>
  <c r="J20" i="37" s="1"/>
  <c r="J27" i="37" s="1"/>
  <c r="J34" i="37" s="1"/>
  <c r="J41" i="37" s="1"/>
  <c r="I13" i="37"/>
  <c r="I20" i="37" s="1"/>
  <c r="I27" i="37" s="1"/>
  <c r="I34" i="37" s="1"/>
  <c r="I41" i="37" s="1"/>
  <c r="Q12" i="37"/>
  <c r="Q19" i="37" s="1"/>
  <c r="Q26" i="37" s="1"/>
  <c r="Q33" i="37" s="1"/>
  <c r="Q40" i="37" s="1"/>
  <c r="N12" i="37"/>
  <c r="N19" i="37" s="1"/>
  <c r="N26" i="37" s="1"/>
  <c r="N33" i="37" s="1"/>
  <c r="N40" i="37" s="1"/>
  <c r="J12" i="37"/>
  <c r="J19" i="37" s="1"/>
  <c r="J26" i="37" s="1"/>
  <c r="J33" i="37" s="1"/>
  <c r="J40" i="37" s="1"/>
  <c r="I12" i="37"/>
  <c r="Q11" i="37"/>
  <c r="Q18" i="37" s="1"/>
  <c r="Q25" i="37" s="1"/>
  <c r="Q32" i="37" s="1"/>
  <c r="Q39" i="37" s="1"/>
  <c r="N11" i="37"/>
  <c r="N18" i="37" s="1"/>
  <c r="N25" i="37" s="1"/>
  <c r="N32" i="37" s="1"/>
  <c r="N39" i="37" s="1"/>
  <c r="J11" i="37"/>
  <c r="J18" i="37" s="1"/>
  <c r="J25" i="37" s="1"/>
  <c r="J32" i="37" s="1"/>
  <c r="J39" i="37" s="1"/>
  <c r="I11" i="37"/>
  <c r="I18" i="37" s="1"/>
  <c r="I25" i="37" s="1"/>
  <c r="I32" i="37" s="1"/>
  <c r="I39" i="37" s="1"/>
  <c r="W7" i="37"/>
  <c r="W3" i="37"/>
  <c r="K22" i="37" s="1"/>
  <c r="N45" i="28"/>
  <c r="J45" i="28"/>
  <c r="I45" i="28"/>
  <c r="N44" i="28"/>
  <c r="J44" i="28"/>
  <c r="I44" i="28"/>
  <c r="N43" i="28"/>
  <c r="J43" i="28"/>
  <c r="I43" i="28"/>
  <c r="N42" i="28"/>
  <c r="J42" i="28"/>
  <c r="I42" i="28"/>
  <c r="N41" i="28"/>
  <c r="J41" i="28"/>
  <c r="I41" i="28"/>
  <c r="N40" i="28"/>
  <c r="J40" i="28"/>
  <c r="I40" i="28"/>
  <c r="N39" i="28"/>
  <c r="J39" i="28"/>
  <c r="I39" i="28"/>
  <c r="N38" i="28"/>
  <c r="J38" i="28"/>
  <c r="I38" i="28"/>
  <c r="N37" i="28"/>
  <c r="J37" i="28"/>
  <c r="I37" i="28"/>
  <c r="N36" i="28"/>
  <c r="J36" i="28"/>
  <c r="I36" i="28"/>
  <c r="N35" i="28"/>
  <c r="J35" i="28"/>
  <c r="I35" i="28"/>
  <c r="N34" i="28"/>
  <c r="J34" i="28"/>
  <c r="I34" i="28"/>
  <c r="N33" i="28"/>
  <c r="J33" i="28"/>
  <c r="I33" i="28"/>
  <c r="N32" i="28"/>
  <c r="J32" i="28"/>
  <c r="I32" i="28"/>
  <c r="N31" i="28"/>
  <c r="J31" i="28"/>
  <c r="I31" i="28"/>
  <c r="N30" i="28"/>
  <c r="J30" i="28"/>
  <c r="I30" i="28"/>
  <c r="N29" i="28"/>
  <c r="J29" i="28"/>
  <c r="I29" i="28"/>
  <c r="N28" i="28"/>
  <c r="J28" i="28"/>
  <c r="I28" i="28"/>
  <c r="N27" i="28"/>
  <c r="J27" i="28"/>
  <c r="I27" i="28"/>
  <c r="N26" i="28"/>
  <c r="J26" i="28"/>
  <c r="I26" i="28"/>
  <c r="N25" i="28"/>
  <c r="J25" i="28"/>
  <c r="I25" i="28"/>
  <c r="N24" i="28"/>
  <c r="J24" i="28"/>
  <c r="I24" i="28"/>
  <c r="N23" i="28"/>
  <c r="J23" i="28"/>
  <c r="I23" i="28"/>
  <c r="N22" i="28"/>
  <c r="J22" i="28"/>
  <c r="I22" i="28"/>
  <c r="N21" i="28"/>
  <c r="J21" i="28"/>
  <c r="I21" i="28"/>
  <c r="N20" i="28"/>
  <c r="J20" i="28"/>
  <c r="I20" i="28"/>
  <c r="N19" i="28"/>
  <c r="J19" i="28"/>
  <c r="I19" i="28"/>
  <c r="N18" i="28"/>
  <c r="J18" i="28"/>
  <c r="I18" i="28"/>
  <c r="N17" i="28"/>
  <c r="J17" i="28"/>
  <c r="I17" i="28"/>
  <c r="N16" i="28"/>
  <c r="J16" i="28"/>
  <c r="I16" i="28"/>
  <c r="N15" i="28"/>
  <c r="J15" i="28"/>
  <c r="I15" i="28"/>
  <c r="N14" i="28"/>
  <c r="J14" i="28"/>
  <c r="I14" i="28"/>
  <c r="N13" i="28"/>
  <c r="J13" i="28"/>
  <c r="I13" i="28"/>
  <c r="N12" i="28"/>
  <c r="J12" i="28"/>
  <c r="I12" i="28"/>
  <c r="N11" i="28"/>
  <c r="J11" i="28"/>
  <c r="I11" i="28"/>
  <c r="T7" i="28"/>
  <c r="T3" i="28"/>
  <c r="K40" i="28" s="1"/>
  <c r="M40" i="28" s="1"/>
  <c r="U50" i="13"/>
  <c r="U49" i="13"/>
  <c r="U48" i="13"/>
  <c r="U47" i="13"/>
  <c r="U46" i="13"/>
  <c r="U45" i="13"/>
  <c r="T45" i="13"/>
  <c r="S45" i="13"/>
  <c r="Q45" i="13"/>
  <c r="P45" i="13"/>
  <c r="N45" i="13"/>
  <c r="M45" i="13"/>
  <c r="J45" i="13"/>
  <c r="I45" i="13"/>
  <c r="U44" i="13"/>
  <c r="T44" i="13"/>
  <c r="S44" i="13"/>
  <c r="Q44" i="13"/>
  <c r="P44" i="13"/>
  <c r="N44" i="13"/>
  <c r="M44" i="13"/>
  <c r="J44" i="13"/>
  <c r="I44" i="13"/>
  <c r="T43" i="13"/>
  <c r="S43" i="13"/>
  <c r="Q43" i="13"/>
  <c r="P43" i="13"/>
  <c r="N43" i="13"/>
  <c r="M43" i="13"/>
  <c r="J43" i="13"/>
  <c r="I43" i="13"/>
  <c r="U42" i="13"/>
  <c r="T42" i="13"/>
  <c r="S42" i="13"/>
  <c r="Q42" i="13"/>
  <c r="P42" i="13"/>
  <c r="N42" i="13"/>
  <c r="M42" i="13"/>
  <c r="J42" i="13"/>
  <c r="I42" i="13"/>
  <c r="U41" i="13"/>
  <c r="T41" i="13"/>
  <c r="S41" i="13"/>
  <c r="Q41" i="13"/>
  <c r="P41" i="13"/>
  <c r="N41" i="13"/>
  <c r="M41" i="13"/>
  <c r="J41" i="13"/>
  <c r="I41" i="13"/>
  <c r="U40" i="13"/>
  <c r="T40" i="13"/>
  <c r="S40" i="13"/>
  <c r="Q40" i="13"/>
  <c r="P40" i="13"/>
  <c r="N40" i="13"/>
  <c r="M40" i="13"/>
  <c r="J40" i="13"/>
  <c r="I40" i="13"/>
  <c r="U39" i="13"/>
  <c r="T39" i="13"/>
  <c r="S39" i="13"/>
  <c r="Q39" i="13"/>
  <c r="P39" i="13"/>
  <c r="N39" i="13"/>
  <c r="M39" i="13"/>
  <c r="J39" i="13"/>
  <c r="I39" i="13"/>
  <c r="U38" i="13"/>
  <c r="T38" i="13"/>
  <c r="S38" i="13"/>
  <c r="Q38" i="13"/>
  <c r="P38" i="13"/>
  <c r="N38" i="13"/>
  <c r="M38" i="13"/>
  <c r="J38" i="13"/>
  <c r="I38" i="13"/>
  <c r="U37" i="13"/>
  <c r="T37" i="13"/>
  <c r="S37" i="13"/>
  <c r="Q37" i="13"/>
  <c r="P37" i="13"/>
  <c r="N37" i="13"/>
  <c r="M37" i="13"/>
  <c r="J37" i="13"/>
  <c r="I37" i="13"/>
  <c r="U36" i="13"/>
  <c r="T36" i="13"/>
  <c r="S36" i="13"/>
  <c r="Q36" i="13"/>
  <c r="P36" i="13"/>
  <c r="N36" i="13"/>
  <c r="M36" i="13"/>
  <c r="J36" i="13"/>
  <c r="I36" i="13"/>
  <c r="T35" i="13"/>
  <c r="S35" i="13"/>
  <c r="Q35" i="13"/>
  <c r="P35" i="13"/>
  <c r="N35" i="13"/>
  <c r="M35" i="13"/>
  <c r="J35" i="13"/>
  <c r="I35" i="13"/>
  <c r="U34" i="13"/>
  <c r="T34" i="13"/>
  <c r="S34" i="13"/>
  <c r="Q34" i="13"/>
  <c r="P34" i="13"/>
  <c r="N34" i="13"/>
  <c r="M34" i="13"/>
  <c r="J34" i="13"/>
  <c r="I34" i="13"/>
  <c r="U33" i="13"/>
  <c r="T33" i="13"/>
  <c r="S33" i="13"/>
  <c r="Q33" i="13"/>
  <c r="P33" i="13"/>
  <c r="N33" i="13"/>
  <c r="M33" i="13"/>
  <c r="J33" i="13"/>
  <c r="I33" i="13"/>
  <c r="U32" i="13"/>
  <c r="T32" i="13"/>
  <c r="S32" i="13"/>
  <c r="Q32" i="13"/>
  <c r="P32" i="13"/>
  <c r="N32" i="13"/>
  <c r="M32" i="13"/>
  <c r="J32" i="13"/>
  <c r="I32" i="13"/>
  <c r="U31" i="13"/>
  <c r="T31" i="13"/>
  <c r="S31" i="13"/>
  <c r="Q31" i="13"/>
  <c r="P31" i="13"/>
  <c r="N31" i="13"/>
  <c r="M31" i="13"/>
  <c r="J31" i="13"/>
  <c r="I31" i="13"/>
  <c r="U30" i="13"/>
  <c r="T30" i="13"/>
  <c r="S30" i="13"/>
  <c r="Q30" i="13"/>
  <c r="P30" i="13"/>
  <c r="N30" i="13"/>
  <c r="M30" i="13"/>
  <c r="J30" i="13"/>
  <c r="I30" i="13"/>
  <c r="U29" i="13"/>
  <c r="T29" i="13"/>
  <c r="S29" i="13"/>
  <c r="Q29" i="13"/>
  <c r="P29" i="13"/>
  <c r="N29" i="13"/>
  <c r="M29" i="13"/>
  <c r="J29" i="13"/>
  <c r="I29" i="13"/>
  <c r="U28" i="13"/>
  <c r="T28" i="13"/>
  <c r="S28" i="13"/>
  <c r="Q28" i="13"/>
  <c r="P28" i="13"/>
  <c r="N28" i="13"/>
  <c r="M28" i="13"/>
  <c r="J28" i="13"/>
  <c r="I28" i="13"/>
  <c r="T27" i="13"/>
  <c r="S27" i="13"/>
  <c r="Q27" i="13"/>
  <c r="P27" i="13"/>
  <c r="N27" i="13"/>
  <c r="M27" i="13"/>
  <c r="J27" i="13"/>
  <c r="I27" i="13"/>
  <c r="U26" i="13"/>
  <c r="T26" i="13"/>
  <c r="S26" i="13"/>
  <c r="Q26" i="13"/>
  <c r="P26" i="13"/>
  <c r="N26" i="13"/>
  <c r="M26" i="13"/>
  <c r="J26" i="13"/>
  <c r="I26" i="13"/>
  <c r="U25" i="13"/>
  <c r="T25" i="13"/>
  <c r="S25" i="13"/>
  <c r="Q25" i="13"/>
  <c r="P25" i="13"/>
  <c r="N25" i="13"/>
  <c r="M25" i="13"/>
  <c r="J25" i="13"/>
  <c r="I25" i="13"/>
  <c r="U24" i="13"/>
  <c r="T24" i="13"/>
  <c r="S24" i="13"/>
  <c r="Q24" i="13"/>
  <c r="P24" i="13"/>
  <c r="N24" i="13"/>
  <c r="M24" i="13"/>
  <c r="J24" i="13"/>
  <c r="I24" i="13"/>
  <c r="U23" i="13"/>
  <c r="T23" i="13"/>
  <c r="S23" i="13"/>
  <c r="Q23" i="13"/>
  <c r="P23" i="13"/>
  <c r="N23" i="13"/>
  <c r="M23" i="13"/>
  <c r="J23" i="13"/>
  <c r="I23" i="13"/>
  <c r="U22" i="13"/>
  <c r="T22" i="13"/>
  <c r="S22" i="13"/>
  <c r="Q22" i="13"/>
  <c r="P22" i="13"/>
  <c r="N22" i="13"/>
  <c r="M22" i="13"/>
  <c r="J22" i="13"/>
  <c r="I22" i="13"/>
  <c r="U21" i="13"/>
  <c r="T21" i="13"/>
  <c r="S21" i="13"/>
  <c r="Q21" i="13"/>
  <c r="P21" i="13"/>
  <c r="N21" i="13"/>
  <c r="M21" i="13"/>
  <c r="J21" i="13"/>
  <c r="I21" i="13"/>
  <c r="U20" i="13"/>
  <c r="T20" i="13"/>
  <c r="S20" i="13"/>
  <c r="Q20" i="13"/>
  <c r="P20" i="13"/>
  <c r="N20" i="13"/>
  <c r="M20" i="13"/>
  <c r="J20" i="13"/>
  <c r="I20" i="13"/>
  <c r="T19" i="13"/>
  <c r="S19" i="13"/>
  <c r="Q19" i="13"/>
  <c r="P19" i="13"/>
  <c r="N19" i="13"/>
  <c r="M19" i="13"/>
  <c r="J19" i="13"/>
  <c r="I19" i="13"/>
  <c r="U18" i="13"/>
  <c r="T18" i="13"/>
  <c r="S18" i="13"/>
  <c r="Q18" i="13"/>
  <c r="P18" i="13"/>
  <c r="N18" i="13"/>
  <c r="M18" i="13"/>
  <c r="J18" i="13"/>
  <c r="I18" i="13"/>
  <c r="U17" i="13"/>
  <c r="T17" i="13"/>
  <c r="S17" i="13"/>
  <c r="Q17" i="13"/>
  <c r="P17" i="13"/>
  <c r="N17" i="13"/>
  <c r="M17" i="13"/>
  <c r="J17" i="13"/>
  <c r="I17" i="13"/>
  <c r="U16" i="13"/>
  <c r="T16" i="13"/>
  <c r="S16" i="13"/>
  <c r="Q16" i="13"/>
  <c r="P16" i="13"/>
  <c r="N16" i="13"/>
  <c r="M16" i="13"/>
  <c r="J16" i="13"/>
  <c r="I16" i="13"/>
  <c r="U15" i="13"/>
  <c r="T15" i="13"/>
  <c r="S15" i="13"/>
  <c r="Q15" i="13"/>
  <c r="P15" i="13"/>
  <c r="N15" i="13"/>
  <c r="M15" i="13"/>
  <c r="J15" i="13"/>
  <c r="I15" i="13"/>
  <c r="U14" i="13"/>
  <c r="T14" i="13"/>
  <c r="S14" i="13"/>
  <c r="Q14" i="13"/>
  <c r="P14" i="13"/>
  <c r="N14" i="13"/>
  <c r="M14" i="13"/>
  <c r="J14" i="13"/>
  <c r="I14" i="13"/>
  <c r="U13" i="13"/>
  <c r="T13" i="13"/>
  <c r="S13" i="13"/>
  <c r="Q13" i="13"/>
  <c r="P13" i="13"/>
  <c r="N13" i="13"/>
  <c r="M13" i="13"/>
  <c r="J13" i="13"/>
  <c r="I13" i="13"/>
  <c r="U12" i="13"/>
  <c r="T12" i="13"/>
  <c r="S12" i="13"/>
  <c r="Q12" i="13"/>
  <c r="P12" i="13"/>
  <c r="N12" i="13"/>
  <c r="M12" i="13"/>
  <c r="J12" i="13"/>
  <c r="I12" i="13"/>
  <c r="T11" i="13"/>
  <c r="S11" i="13"/>
  <c r="Q11" i="13"/>
  <c r="P11" i="13"/>
  <c r="N11" i="13"/>
  <c r="M11" i="13"/>
  <c r="J11" i="13"/>
  <c r="I11" i="13"/>
  <c r="U10" i="13"/>
  <c r="T10" i="13"/>
  <c r="S10" i="13"/>
  <c r="P10" i="13"/>
  <c r="M10" i="13"/>
  <c r="U9" i="13"/>
  <c r="T9" i="13"/>
  <c r="S9" i="13"/>
  <c r="P9" i="13"/>
  <c r="M9" i="13"/>
  <c r="U8" i="13"/>
  <c r="T8" i="13"/>
  <c r="S8" i="13"/>
  <c r="P8" i="13"/>
  <c r="M8" i="13"/>
  <c r="U7" i="13"/>
  <c r="T7" i="13"/>
  <c r="S7" i="13"/>
  <c r="P7" i="13"/>
  <c r="M7" i="13"/>
  <c r="U6" i="13"/>
  <c r="T6" i="13"/>
  <c r="S6" i="13"/>
  <c r="P6" i="13"/>
  <c r="M6" i="13"/>
  <c r="U5" i="13"/>
  <c r="T5" i="13"/>
  <c r="S5" i="13"/>
  <c r="P5" i="13"/>
  <c r="M5" i="13"/>
  <c r="U4" i="13"/>
  <c r="T4" i="13"/>
  <c r="S4" i="13"/>
  <c r="P4" i="13"/>
  <c r="M4" i="13"/>
  <c r="K4" i="13"/>
  <c r="K4" i="13" a="1"/>
  <c r="H4" i="13"/>
  <c r="H4" i="13" a="1"/>
  <c r="Y3" i="13"/>
  <c r="Y2" i="13"/>
  <c r="M5" i="3"/>
  <c r="L5" i="3"/>
  <c r="K5" i="3"/>
  <c r="J5" i="3"/>
  <c r="I5" i="3"/>
  <c r="M4" i="3"/>
  <c r="L4" i="3"/>
  <c r="K4" i="3"/>
  <c r="J4" i="3"/>
  <c r="I4" i="3"/>
  <c r="M3" i="3"/>
  <c r="L3" i="3"/>
  <c r="K3" i="3"/>
  <c r="J3" i="3"/>
  <c r="I3" i="3"/>
  <c r="O4" i="4"/>
  <c r="N4" i="4"/>
  <c r="M4" i="4"/>
  <c r="L4" i="4"/>
  <c r="K4" i="4"/>
  <c r="L22" i="8"/>
  <c r="L21" i="8"/>
  <c r="L20" i="8"/>
  <c r="L19" i="8"/>
  <c r="L18" i="8"/>
  <c r="L17" i="8"/>
  <c r="L16" i="8"/>
  <c r="L15" i="8"/>
  <c r="L14" i="8"/>
  <c r="L13" i="8"/>
  <c r="L12" i="8"/>
  <c r="L11" i="8"/>
  <c r="L10" i="8"/>
  <c r="L9" i="8"/>
  <c r="L8" i="8"/>
  <c r="L7" i="8"/>
  <c r="L6" i="8"/>
  <c r="L5" i="8"/>
  <c r="L4" i="8"/>
  <c r="L3" i="8"/>
  <c r="K3" i="8"/>
  <c r="K3" i="8" a="1"/>
  <c r="J3" i="8"/>
  <c r="J3" i="8" a="1"/>
  <c r="I3" i="8"/>
  <c r="I3" i="8" a="1"/>
  <c r="M3" i="2"/>
  <c r="L3" i="5"/>
  <c r="A1" i="19"/>
  <c r="K5" i="37" l="1"/>
  <c r="M5" i="37" s="1"/>
  <c r="K28" i="37"/>
  <c r="M28" i="37" s="1"/>
  <c r="K12" i="37"/>
  <c r="M12" i="37" s="1"/>
  <c r="K26" i="37"/>
  <c r="P26" i="37" s="1"/>
  <c r="K35" i="37"/>
  <c r="M35" i="37" s="1"/>
  <c r="K6" i="37"/>
  <c r="K13" i="37"/>
  <c r="P13" i="37" s="1"/>
  <c r="K38" i="37"/>
  <c r="M38" i="37" s="1"/>
  <c r="K42" i="37"/>
  <c r="P42" i="37" s="1"/>
  <c r="K44" i="37"/>
  <c r="K37" i="37"/>
  <c r="K9" i="37"/>
  <c r="S9" i="37" s="1"/>
  <c r="K19" i="37"/>
  <c r="P19" i="37" s="1"/>
  <c r="K7" i="37"/>
  <c r="S7" i="37" s="1"/>
  <c r="K7" i="43"/>
  <c r="P7" i="43" s="1"/>
  <c r="K45" i="43"/>
  <c r="N45" i="43" s="1"/>
  <c r="K4" i="43"/>
  <c r="K14" i="43"/>
  <c r="N14" i="43" s="1"/>
  <c r="L45" i="43"/>
  <c r="L4" i="43"/>
  <c r="K19" i="43"/>
  <c r="N19" i="43" s="1"/>
  <c r="K24" i="43"/>
  <c r="N24" i="43" s="1"/>
  <c r="K29" i="43"/>
  <c r="N29" i="43" s="1"/>
  <c r="K34" i="43"/>
  <c r="K39" i="43"/>
  <c r="N39" i="43" s="1"/>
  <c r="K44" i="43"/>
  <c r="N44" i="43" s="1"/>
  <c r="P4" i="43"/>
  <c r="K13" i="43"/>
  <c r="N13" i="43" s="1"/>
  <c r="L34" i="43"/>
  <c r="L39" i="43"/>
  <c r="L44" i="43"/>
  <c r="P45" i="43"/>
  <c r="K35" i="43"/>
  <c r="N35" i="43" s="1"/>
  <c r="K9" i="43"/>
  <c r="N9" i="43" s="1"/>
  <c r="K18" i="43"/>
  <c r="N18" i="43" s="1"/>
  <c r="K23" i="43"/>
  <c r="N23" i="43" s="1"/>
  <c r="K28" i="43"/>
  <c r="N28" i="43" s="1"/>
  <c r="N34" i="43"/>
  <c r="K6" i="43"/>
  <c r="N6" i="43" s="1"/>
  <c r="L18" i="43"/>
  <c r="P19" i="43"/>
  <c r="L23" i="43"/>
  <c r="K33" i="43"/>
  <c r="L33" i="43" s="1"/>
  <c r="K38" i="43"/>
  <c r="N38" i="43" s="1"/>
  <c r="K40" i="43"/>
  <c r="N40" i="43" s="1"/>
  <c r="K12" i="43"/>
  <c r="P34" i="43"/>
  <c r="K43" i="43"/>
  <c r="P43" i="43" s="1"/>
  <c r="L12" i="43"/>
  <c r="P13" i="43"/>
  <c r="K17" i="43"/>
  <c r="L17" i="43" s="1"/>
  <c r="K22" i="43"/>
  <c r="L22" i="43" s="1"/>
  <c r="P6" i="43"/>
  <c r="N12" i="43"/>
  <c r="P18" i="43"/>
  <c r="P23" i="43"/>
  <c r="K27" i="43"/>
  <c r="P27" i="43" s="1"/>
  <c r="K32" i="43"/>
  <c r="L32" i="43" s="1"/>
  <c r="K37" i="43"/>
  <c r="N37" i="43" s="1"/>
  <c r="L27" i="43"/>
  <c r="L37" i="43"/>
  <c r="K42" i="43"/>
  <c r="Z4" i="43"/>
  <c r="K8" i="43"/>
  <c r="P8" i="43" s="1"/>
  <c r="K11" i="43"/>
  <c r="N11" i="43" s="1"/>
  <c r="K16" i="43"/>
  <c r="K21" i="43"/>
  <c r="P21" i="43" s="1"/>
  <c r="K5" i="43"/>
  <c r="L16" i="43"/>
  <c r="L21" i="43"/>
  <c r="K26" i="43"/>
  <c r="L26" i="43" s="1"/>
  <c r="K31" i="43"/>
  <c r="L31" i="43" s="1"/>
  <c r="K36" i="43"/>
  <c r="L36" i="43" s="1"/>
  <c r="L5" i="43"/>
  <c r="N16" i="43"/>
  <c r="N21" i="43"/>
  <c r="K41" i="43"/>
  <c r="L41" i="43" s="1"/>
  <c r="N5" i="43"/>
  <c r="K15" i="43"/>
  <c r="N15" i="43" s="1"/>
  <c r="K20" i="43"/>
  <c r="P20" i="43" s="1"/>
  <c r="P5" i="43"/>
  <c r="K10" i="43"/>
  <c r="N10" i="43" s="1"/>
  <c r="L15" i="43"/>
  <c r="P16" i="43"/>
  <c r="L20" i="43"/>
  <c r="K25" i="43"/>
  <c r="N25" i="43" s="1"/>
  <c r="K30" i="43"/>
  <c r="N30" i="43" s="1"/>
  <c r="P22" i="37"/>
  <c r="P35" i="37"/>
  <c r="M44" i="37"/>
  <c r="P37" i="37"/>
  <c r="M37" i="37"/>
  <c r="P9" i="37"/>
  <c r="M19" i="37"/>
  <c r="P44" i="37"/>
  <c r="M9" i="37"/>
  <c r="M26" i="37"/>
  <c r="K33" i="37"/>
  <c r="P33" i="37" s="1"/>
  <c r="M6" i="37"/>
  <c r="K10" i="37"/>
  <c r="M10" i="37" s="1"/>
  <c r="M17" i="37"/>
  <c r="K24" i="37"/>
  <c r="P24" i="37" s="1"/>
  <c r="M33" i="37"/>
  <c r="K40" i="37"/>
  <c r="P40" i="37" s="1"/>
  <c r="P12" i="37"/>
  <c r="K17" i="37"/>
  <c r="P17" i="37" s="1"/>
  <c r="K15" i="37"/>
  <c r="K31" i="37"/>
  <c r="M22" i="37"/>
  <c r="K29" i="37"/>
  <c r="P29" i="37" s="1"/>
  <c r="K45" i="37"/>
  <c r="P45" i="37" s="1"/>
  <c r="M13" i="37"/>
  <c r="K20" i="37"/>
  <c r="P20" i="37" s="1"/>
  <c r="M29" i="37"/>
  <c r="K36" i="37"/>
  <c r="P36" i="37" s="1"/>
  <c r="P7" i="37"/>
  <c r="K11" i="37"/>
  <c r="P11" i="37" s="1"/>
  <c r="K27" i="37"/>
  <c r="P27" i="37" s="1"/>
  <c r="K43" i="37"/>
  <c r="P43" i="37" s="1"/>
  <c r="K4" i="37"/>
  <c r="K18" i="37"/>
  <c r="P18" i="37" s="1"/>
  <c r="K34" i="37"/>
  <c r="P34" i="37" s="1"/>
  <c r="K25" i="37"/>
  <c r="P25" i="37" s="1"/>
  <c r="K41" i="37"/>
  <c r="P41" i="37" s="1"/>
  <c r="K8" i="37"/>
  <c r="K16" i="37"/>
  <c r="K32" i="37"/>
  <c r="K23" i="37"/>
  <c r="P23" i="37" s="1"/>
  <c r="K39" i="37"/>
  <c r="P39" i="37" s="1"/>
  <c r="W4" i="37"/>
  <c r="K14" i="37"/>
  <c r="M23" i="37"/>
  <c r="K30" i="37"/>
  <c r="M39" i="37"/>
  <c r="K21" i="37"/>
  <c r="K19" i="42"/>
  <c r="M19" i="42" s="1"/>
  <c r="K8" i="42"/>
  <c r="P8" i="42" s="1"/>
  <c r="K9" i="42"/>
  <c r="M9" i="42" s="1"/>
  <c r="K24" i="42"/>
  <c r="M24" i="42" s="1"/>
  <c r="K11" i="42"/>
  <c r="M11" i="42" s="1"/>
  <c r="K26" i="42"/>
  <c r="M26" i="42" s="1"/>
  <c r="K29" i="42"/>
  <c r="M29" i="42" s="1"/>
  <c r="K30" i="42"/>
  <c r="M30" i="42" s="1"/>
  <c r="K32" i="42"/>
  <c r="M32" i="42" s="1"/>
  <c r="K27" i="42"/>
  <c r="M27" i="42" s="1"/>
  <c r="K13" i="42"/>
  <c r="M13" i="42" s="1"/>
  <c r="K18" i="42"/>
  <c r="M18" i="42" s="1"/>
  <c r="K28" i="42"/>
  <c r="M28" i="42" s="1"/>
  <c r="K14" i="42"/>
  <c r="M14" i="42" s="1"/>
  <c r="K44" i="42"/>
  <c r="M44" i="42" s="1"/>
  <c r="K10" i="42"/>
  <c r="K20" i="42"/>
  <c r="M20" i="42" s="1"/>
  <c r="K45" i="42"/>
  <c r="M45" i="42" s="1"/>
  <c r="K34" i="42"/>
  <c r="M34" i="42" s="1"/>
  <c r="K35" i="42"/>
  <c r="M35" i="42" s="1"/>
  <c r="K4" i="42"/>
  <c r="P4" i="42" s="1"/>
  <c r="K36" i="42"/>
  <c r="M36" i="42" s="1"/>
  <c r="T4" i="42"/>
  <c r="K16" i="42"/>
  <c r="M16" i="42" s="1"/>
  <c r="K22" i="42"/>
  <c r="M22" i="42" s="1"/>
  <c r="K38" i="42"/>
  <c r="M38" i="42" s="1"/>
  <c r="K5" i="42"/>
  <c r="K12" i="42"/>
  <c r="M12" i="42" s="1"/>
  <c r="K40" i="42"/>
  <c r="M40" i="42" s="1"/>
  <c r="K42" i="42"/>
  <c r="M42" i="42" s="1"/>
  <c r="K7" i="42"/>
  <c r="P7" i="42" s="1"/>
  <c r="K43" i="42"/>
  <c r="M43" i="42" s="1"/>
  <c r="K30" i="28"/>
  <c r="M30" i="28" s="1"/>
  <c r="K27" i="28"/>
  <c r="M27" i="28" s="1"/>
  <c r="K17" i="28"/>
  <c r="M17" i="28" s="1"/>
  <c r="K43" i="28"/>
  <c r="M43" i="28" s="1"/>
  <c r="K21" i="28"/>
  <c r="M21" i="28" s="1"/>
  <c r="K14" i="28"/>
  <c r="M14" i="28" s="1"/>
  <c r="K34" i="28"/>
  <c r="M34" i="28" s="1"/>
  <c r="K37" i="28"/>
  <c r="M37" i="28" s="1"/>
  <c r="K33" i="28"/>
  <c r="M33" i="28" s="1"/>
  <c r="M39" i="42"/>
  <c r="K6" i="42"/>
  <c r="K17" i="42"/>
  <c r="M17" i="42" s="1"/>
  <c r="K33" i="42"/>
  <c r="M33" i="42" s="1"/>
  <c r="K21" i="42"/>
  <c r="M21" i="42" s="1"/>
  <c r="K37" i="42"/>
  <c r="M37" i="42" s="1"/>
  <c r="K15" i="42"/>
  <c r="M15" i="42" s="1"/>
  <c r="K31" i="42"/>
  <c r="M31" i="42" s="1"/>
  <c r="M8" i="42"/>
  <c r="K25" i="42"/>
  <c r="M25" i="42" s="1"/>
  <c r="K41" i="42"/>
  <c r="M41" i="42" s="1"/>
  <c r="M4" i="42"/>
  <c r="K23" i="42"/>
  <c r="M23" i="42" s="1"/>
  <c r="K18" i="28"/>
  <c r="M18" i="28" s="1"/>
  <c r="K6" i="28"/>
  <c r="P6" i="28" s="1"/>
  <c r="K11" i="28"/>
  <c r="M11" i="28" s="1"/>
  <c r="K15" i="28"/>
  <c r="M15" i="28" s="1"/>
  <c r="K31" i="28"/>
  <c r="M31" i="28" s="1"/>
  <c r="K8" i="28"/>
  <c r="K12" i="28"/>
  <c r="M12" i="28" s="1"/>
  <c r="K28" i="28"/>
  <c r="M28" i="28" s="1"/>
  <c r="K44" i="28"/>
  <c r="M44" i="28" s="1"/>
  <c r="K25" i="28"/>
  <c r="M25" i="28" s="1"/>
  <c r="K41" i="28"/>
  <c r="M41" i="28" s="1"/>
  <c r="K4" i="28"/>
  <c r="K22" i="28"/>
  <c r="M22" i="28" s="1"/>
  <c r="K38" i="28"/>
  <c r="M38" i="28" s="1"/>
  <c r="K9" i="28"/>
  <c r="K19" i="28"/>
  <c r="M19" i="28" s="1"/>
  <c r="K35" i="28"/>
  <c r="M35" i="28" s="1"/>
  <c r="K16" i="28"/>
  <c r="M16" i="28" s="1"/>
  <c r="K32" i="28"/>
  <c r="M32" i="28" s="1"/>
  <c r="T4" i="28"/>
  <c r="K13" i="28"/>
  <c r="M13" i="28" s="1"/>
  <c r="K29" i="28"/>
  <c r="M29" i="28" s="1"/>
  <c r="K45" i="28"/>
  <c r="M45" i="28" s="1"/>
  <c r="K5" i="28"/>
  <c r="K10" i="28"/>
  <c r="K26" i="28"/>
  <c r="M26" i="28" s="1"/>
  <c r="K42" i="28"/>
  <c r="M42" i="28" s="1"/>
  <c r="K23" i="28"/>
  <c r="M23" i="28" s="1"/>
  <c r="K39" i="28"/>
  <c r="M39" i="28" s="1"/>
  <c r="K20" i="28"/>
  <c r="M20" i="28" s="1"/>
  <c r="K36" i="28"/>
  <c r="M36" i="28" s="1"/>
  <c r="K7" i="28"/>
  <c r="K24" i="28"/>
  <c r="M24" i="28" s="1"/>
  <c r="P28" i="37" l="1"/>
  <c r="M20" i="37"/>
  <c r="P38" i="37"/>
  <c r="M34" i="37"/>
  <c r="M7" i="37"/>
  <c r="P6" i="37"/>
  <c r="S6" i="37"/>
  <c r="M42" i="37"/>
  <c r="M43" i="37"/>
  <c r="M27" i="37"/>
  <c r="M24" i="37"/>
  <c r="S5" i="37"/>
  <c r="P5" i="37"/>
  <c r="P38" i="43"/>
  <c r="P24" i="43"/>
  <c r="P10" i="43"/>
  <c r="N33" i="43"/>
  <c r="N7" i="43"/>
  <c r="N36" i="43"/>
  <c r="P39" i="43"/>
  <c r="N22" i="43"/>
  <c r="L7" i="43"/>
  <c r="P33" i="43"/>
  <c r="P9" i="43"/>
  <c r="L9" i="43"/>
  <c r="P37" i="43"/>
  <c r="N31" i="43"/>
  <c r="P17" i="43"/>
  <c r="N27" i="43"/>
  <c r="L29" i="43"/>
  <c r="P22" i="43"/>
  <c r="L38" i="43"/>
  <c r="N32" i="43"/>
  <c r="P32" i="43"/>
  <c r="L24" i="43"/>
  <c r="L30" i="43"/>
  <c r="L19" i="43"/>
  <c r="P40" i="43"/>
  <c r="N17" i="43"/>
  <c r="P14" i="43"/>
  <c r="L10" i="43"/>
  <c r="P25" i="43"/>
  <c r="L11" i="43"/>
  <c r="V7" i="43"/>
  <c r="R7" i="43"/>
  <c r="T7" i="43" s="1"/>
  <c r="L8" i="43"/>
  <c r="V5" i="43"/>
  <c r="R5" i="43"/>
  <c r="T5" i="43" s="1"/>
  <c r="R42" i="43"/>
  <c r="T42" i="43" s="1"/>
  <c r="P41" i="43"/>
  <c r="P11" i="43"/>
  <c r="P42" i="43"/>
  <c r="R12" i="43"/>
  <c r="T12" i="43" s="1"/>
  <c r="L42" i="43"/>
  <c r="R22" i="43"/>
  <c r="T22" i="43" s="1"/>
  <c r="R14" i="43"/>
  <c r="T14" i="43" s="1"/>
  <c r="R26" i="43"/>
  <c r="T26" i="43" s="1"/>
  <c r="R43" i="43"/>
  <c r="T43" i="43" s="1"/>
  <c r="R17" i="43"/>
  <c r="T17" i="43" s="1"/>
  <c r="L6" i="43"/>
  <c r="R28" i="43"/>
  <c r="T28" i="43" s="1"/>
  <c r="R13" i="43"/>
  <c r="T13" i="43" s="1"/>
  <c r="R29" i="43"/>
  <c r="T29" i="43" s="1"/>
  <c r="R25" i="43"/>
  <c r="T25" i="43" s="1"/>
  <c r="P26" i="43"/>
  <c r="R40" i="43"/>
  <c r="T40" i="43" s="1"/>
  <c r="R23" i="43"/>
  <c r="T23" i="43" s="1"/>
  <c r="R24" i="43"/>
  <c r="T24" i="43" s="1"/>
  <c r="N26" i="43"/>
  <c r="R21" i="43"/>
  <c r="T21" i="43" s="1"/>
  <c r="R39" i="43"/>
  <c r="T39" i="43" s="1"/>
  <c r="R19" i="43"/>
  <c r="T19" i="43" s="1"/>
  <c r="R45" i="43"/>
  <c r="T45" i="43" s="1"/>
  <c r="L25" i="43"/>
  <c r="N8" i="43"/>
  <c r="N43" i="43"/>
  <c r="R38" i="43"/>
  <c r="T38" i="43" s="1"/>
  <c r="R18" i="43"/>
  <c r="T18" i="43" s="1"/>
  <c r="V4" i="43"/>
  <c r="R4" i="43"/>
  <c r="T4" i="43" s="1"/>
  <c r="N20" i="43"/>
  <c r="R20" i="43"/>
  <c r="T20" i="43" s="1"/>
  <c r="N42" i="43"/>
  <c r="R32" i="43"/>
  <c r="T32" i="43" s="1"/>
  <c r="R33" i="43"/>
  <c r="T33" i="43" s="1"/>
  <c r="R15" i="43"/>
  <c r="T15" i="43" s="1"/>
  <c r="R36" i="43"/>
  <c r="T36" i="43" s="1"/>
  <c r="R16" i="43"/>
  <c r="T16" i="43" s="1"/>
  <c r="P28" i="43"/>
  <c r="P29" i="43"/>
  <c r="L13" i="43"/>
  <c r="R34" i="43"/>
  <c r="T34" i="43" s="1"/>
  <c r="P15" i="43"/>
  <c r="P36" i="43"/>
  <c r="R35" i="43"/>
  <c r="T35" i="43" s="1"/>
  <c r="R41" i="43"/>
  <c r="T41" i="43" s="1"/>
  <c r="R37" i="43"/>
  <c r="T37" i="43" s="1"/>
  <c r="R44" i="43"/>
  <c r="T44" i="43" s="1"/>
  <c r="R30" i="43"/>
  <c r="T30" i="43" s="1"/>
  <c r="R31" i="43"/>
  <c r="T31" i="43" s="1"/>
  <c r="P12" i="43"/>
  <c r="R27" i="43"/>
  <c r="T27" i="43" s="1"/>
  <c r="P44" i="43"/>
  <c r="L28" i="43"/>
  <c r="V9" i="43"/>
  <c r="R9" i="43"/>
  <c r="T9" i="43" s="1"/>
  <c r="P30" i="43"/>
  <c r="L14" i="43"/>
  <c r="P31" i="43"/>
  <c r="R11" i="43"/>
  <c r="T11" i="43" s="1"/>
  <c r="R8" i="43"/>
  <c r="T8" i="43" s="1"/>
  <c r="V8" i="43"/>
  <c r="P35" i="43"/>
  <c r="L40" i="43"/>
  <c r="V10" i="43"/>
  <c r="R10" i="43"/>
  <c r="T10" i="43" s="1"/>
  <c r="L43" i="43"/>
  <c r="V6" i="43"/>
  <c r="R6" i="43"/>
  <c r="T6" i="43" s="1"/>
  <c r="N4" i="43"/>
  <c r="L35" i="43"/>
  <c r="N41" i="43"/>
  <c r="M14" i="37"/>
  <c r="P14" i="37"/>
  <c r="S4" i="37"/>
  <c r="P4" i="37"/>
  <c r="M4" i="37"/>
  <c r="M30" i="37"/>
  <c r="P30" i="37"/>
  <c r="M11" i="37"/>
  <c r="M40" i="37"/>
  <c r="M41" i="37"/>
  <c r="M36" i="37"/>
  <c r="M31" i="37"/>
  <c r="P31" i="37"/>
  <c r="P32" i="37"/>
  <c r="M32" i="37"/>
  <c r="M25" i="37"/>
  <c r="M15" i="37"/>
  <c r="P15" i="37"/>
  <c r="S8" i="37"/>
  <c r="P8" i="37"/>
  <c r="M8" i="37"/>
  <c r="M45" i="37"/>
  <c r="P16" i="37"/>
  <c r="M16" i="37"/>
  <c r="M21" i="37"/>
  <c r="P21" i="37"/>
  <c r="M18" i="37"/>
  <c r="S10" i="37"/>
  <c r="P10" i="37"/>
  <c r="P9" i="42"/>
  <c r="M10" i="42"/>
  <c r="P10" i="42"/>
  <c r="M5" i="42"/>
  <c r="P5" i="42"/>
  <c r="M7" i="42"/>
  <c r="M6" i="28"/>
  <c r="P6" i="42"/>
  <c r="M6" i="42"/>
  <c r="P7" i="28"/>
  <c r="M7" i="28"/>
  <c r="P9" i="28"/>
  <c r="M9" i="28"/>
  <c r="P4" i="28"/>
  <c r="M4" i="28"/>
  <c r="P10" i="28"/>
  <c r="M10" i="28"/>
  <c r="P5" i="28"/>
  <c r="M5" i="28"/>
  <c r="P8" i="28"/>
  <c r="M8"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<sst xmlns="http://schemas.openxmlformats.org/spreadsheetml/2006/main" count="791" uniqueCount="85">
  <si>
    <t>Complete</t>
  </si>
  <si>
    <t>Chart Data</t>
  </si>
  <si>
    <t>Progress</t>
  </si>
  <si>
    <t>Remainder</t>
  </si>
  <si>
    <t>Step</t>
  </si>
  <si>
    <t>Grey</t>
  </si>
  <si>
    <t>Green</t>
  </si>
  <si>
    <t>Step 1</t>
  </si>
  <si>
    <t>Step 2</t>
  </si>
  <si>
    <t>Step 3</t>
  </si>
  <si>
    <t>Step 4</t>
  </si>
  <si>
    <t>Step 5</t>
  </si>
  <si>
    <t>Donut Chart</t>
  </si>
  <si>
    <t>Marker</t>
  </si>
  <si>
    <t>Number</t>
  </si>
  <si>
    <t>X</t>
  </si>
  <si>
    <t>Y</t>
  </si>
  <si>
    <t>Value</t>
  </si>
  <si>
    <t>Date</t>
  </si>
  <si>
    <t>Date Label</t>
  </si>
  <si>
    <t>Yes</t>
  </si>
  <si>
    <t>No</t>
  </si>
  <si>
    <t>Day</t>
  </si>
  <si>
    <t>S</t>
  </si>
  <si>
    <t>M</t>
  </si>
  <si>
    <t>T</t>
  </si>
  <si>
    <t>W</t>
  </si>
  <si>
    <t>F</t>
  </si>
  <si>
    <t>Red</t>
  </si>
  <si>
    <t>Dot</t>
  </si>
  <si>
    <t>Steps Chart</t>
  </si>
  <si>
    <t>Scorecard Chart</t>
  </si>
  <si>
    <t>Calendar Chart</t>
  </si>
  <si>
    <t>Start Date:</t>
  </si>
  <si>
    <t>Chart Title:</t>
  </si>
  <si>
    <t>Day Labels</t>
  </si>
  <si>
    <t>Waffle Chart</t>
  </si>
  <si>
    <t>Complete:</t>
  </si>
  <si>
    <t>Integer:</t>
  </si>
  <si>
    <t>Label Row:</t>
  </si>
  <si>
    <t>Color</t>
  </si>
  <si>
    <t>Sequence</t>
  </si>
  <si>
    <t>Gauge Chart</t>
  </si>
  <si>
    <t>Progress Bar Chart</t>
  </si>
  <si>
    <t>Table of Contents</t>
  </si>
  <si>
    <t>True|False|3|Medium|Medium|False</t>
  </si>
  <si>
    <t>Author:</t>
  </si>
  <si>
    <t>Jon Acampora</t>
  </si>
  <si>
    <t>Source:</t>
  </si>
  <si>
    <t>https://www.excelcampus.com/charts/8-types-of-progress-charts/</t>
  </si>
  <si>
    <t>Outside Month</t>
  </si>
  <si>
    <t>Current Month</t>
  </si>
  <si>
    <t>Month #:</t>
  </si>
  <si>
    <t>Streak</t>
  </si>
  <si>
    <t>Week</t>
  </si>
  <si>
    <t>Count</t>
  </si>
  <si>
    <t>Intro - 8 types of progress charts. Calendar one of the most popular</t>
  </si>
  <si>
    <t>Preview of variations</t>
  </si>
  <si>
    <t>The source data setup</t>
  </si>
  <si>
    <t>Create the basic XY chart</t>
  </si>
  <si>
    <t>Explain the variations</t>
  </si>
  <si>
    <t>When to use</t>
  </si>
  <si>
    <t>Often used in fitness and habit tracking apps for personal use.  Can also be used for visualizing how often daily goals are met for things like attendance, store opening on time, daily sales goals, daily outbound call goals, etc.</t>
  </si>
  <si>
    <t>Leave a comment and let us know what you will be using it for.</t>
  </si>
  <si>
    <t>Day No.</t>
  </si>
  <si>
    <t>Complete (color)</t>
  </si>
  <si>
    <t>Data</t>
  </si>
  <si>
    <t>Calendar Data</t>
  </si>
  <si>
    <t>Prev/Next Month</t>
  </si>
  <si>
    <t>Mon</t>
  </si>
  <si>
    <t>Tue</t>
  </si>
  <si>
    <t>Wed</t>
  </si>
  <si>
    <t>Thu</t>
  </si>
  <si>
    <t>Fri</t>
  </si>
  <si>
    <t>Sat</t>
  </si>
  <si>
    <t>Sun</t>
  </si>
  <si>
    <t xml:space="preserve">Weekday: </t>
  </si>
  <si>
    <t>Start Day Data</t>
  </si>
  <si>
    <t>WEEKDAY Start</t>
  </si>
  <si>
    <t>Day Label</t>
  </si>
  <si>
    <t>Goal</t>
  </si>
  <si>
    <t>Goal (days per week):</t>
  </si>
  <si>
    <t>101-200</t>
  </si>
  <si>
    <t>Boring Gauge Chart</t>
  </si>
  <si>
    <t>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</si>
</sst>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Fira Mono"/>
      <family val="3"/>
    </font>
    <font>
      <b/>
      <sz val="14"/>
      <color theme="1"/>
      <name val="Calibri"/>
      <family val="2"/>
      <scheme val="minor"/>
    </font>
    <font>
      <sz val="11"/>
      <color rgb="FFFFFFFF"/>
      <name val="Calibri"/>
      <family val="2"/>
      <scheme val="minor"/>
    </font>
    <font>
      <sz val="11"/>
      <color theme="0" tint="-0.34998626667073579"/>
      <name val="Wingdings"/>
      <charset val="2"/>
    </font>
    <font>
      <u/>
      <sz val="11"/>
      <color theme="10"/>
      <name val="Calibri"/>
      <family val="2"/>
      <scheme val="minor"/>
    </font>
    <font>
      <sz val="14"/>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1B1B1B"/>
        <bgColor indexed="64"/>
      </patternFill>
    </fill>
    <fill>
      <patternFill patternType="solid">
        <fgColor rgb="FF00B0F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69D8FF"/>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42">
    <xf numFmtId="0" fontId="0" fillId="0" borderId="0" xfId="0"/>
    <xf numFmtId="9" fontId="0" fillId="0" borderId="0" xfId="1" applyFont="1"/>
    <xf numFmtId="0" fontId="2" fillId="0" borderId="0" xfId="0" applyFont="1"/>
    <xf numFmtId="0" fontId="2" fillId="2" borderId="0" xfId="0" applyFont="1" applyFill="1"/>
    <xf numFmtId="0" fontId="0" fillId="2" borderId="0" xfId="0" applyFill="1"/>
    <xf numFmtId="9" fontId="0" fillId="0" borderId="0" xfId="0" applyNumberFormat="1"/>
    <xf numFmtId="9" fontId="4" fillId="0" borderId="0" xfId="0" applyNumberFormat="1" applyFont="1"/>
    <xf numFmtId="9" fontId="2" fillId="0" borderId="0" xfId="0" applyNumberFormat="1" applyFont="1"/>
    <xf numFmtId="14" fontId="2" fillId="0" borderId="0" xfId="0" applyNumberFormat="1" applyFont="1"/>
    <xf numFmtId="14" fontId="0" fillId="0" borderId="0" xfId="0" applyNumberFormat="1"/>
    <xf numFmtId="164" fontId="0" fillId="0" borderId="0" xfId="0" applyNumberFormat="1"/>
    <xf numFmtId="0" fontId="0" fillId="3" borderId="0" xfId="0" applyFill="1"/>
    <xf numFmtId="0" fontId="0" fillId="4" borderId="0" xfId="0" applyFill="1"/>
    <xf numFmtId="0" fontId="5" fillId="0" borderId="0" xfId="0" applyFont="1"/>
    <xf numFmtId="0" fontId="6" fillId="0" borderId="0" xfId="0" applyFont="1"/>
    <xf numFmtId="0" fontId="7" fillId="0" borderId="0" xfId="0" applyFont="1"/>
    <xf numFmtId="0" fontId="7" fillId="4" borderId="0" xfId="0" applyFont="1" applyFill="1" applyAlignment="1">
      <alignment horizontal="left"/>
    </xf>
    <xf numFmtId="0" fontId="7" fillId="3" borderId="0" xfId="0" applyFont="1" applyFill="1" applyAlignment="1">
      <alignment horizontal="left"/>
    </xf>
    <xf numFmtId="0" fontId="8" fillId="0" borderId="0" xfId="2"/>
    <xf numFmtId="9" fontId="2" fillId="0" borderId="0" xfId="1" applyFont="1"/>
    <xf numFmtId="0" fontId="2" fillId="5" borderId="0" xfId="0" applyFont="1" applyFill="1"/>
    <xf numFmtId="0" fontId="0" fillId="5" borderId="0" xfId="0" applyFill="1"/>
    <xf numFmtId="0" fontId="2" fillId="6" borderId="0" xfId="0" applyFont="1" applyFill="1"/>
    <xf numFmtId="0" fontId="2" fillId="7" borderId="0" xfId="0" applyFont="1" applyFill="1"/>
    <xf numFmtId="0" fontId="0" fillId="7" borderId="0" xfId="0" applyFill="1"/>
    <xf numFmtId="0" fontId="2" fillId="8" borderId="0" xfId="0" applyFont="1" applyFill="1"/>
    <xf numFmtId="0" fontId="0" fillId="8" borderId="0" xfId="0" applyFill="1"/>
    <xf numFmtId="0" fontId="9" fillId="0" borderId="0" xfId="0" applyFont="1"/>
    <xf numFmtId="0" fontId="7" fillId="0" borderId="1" xfId="0" applyFont="1" applyBorder="1"/>
    <xf numFmtId="0" fontId="5" fillId="0" borderId="1" xfId="0" applyFont="1" applyBorder="1"/>
    <xf numFmtId="0" fontId="0" fillId="0" borderId="1" xfId="0" applyBorder="1"/>
    <xf numFmtId="0" fontId="0" fillId="0" borderId="2" xfId="0" applyBorder="1"/>
    <xf numFmtId="0" fontId="2" fillId="3" borderId="0" xfId="0" applyFont="1" applyFill="1"/>
    <xf numFmtId="0" fontId="2" fillId="9" borderId="0" xfId="0" applyFont="1" applyFill="1"/>
    <xf numFmtId="0" fontId="0" fillId="9" borderId="0" xfId="0" applyFill="1"/>
    <xf numFmtId="0" fontId="2" fillId="10" borderId="0" xfId="0" applyFont="1" applyFill="1"/>
    <xf numFmtId="0" fontId="0" fillId="10" borderId="0" xfId="0" applyFill="1"/>
    <xf numFmtId="0" fontId="7" fillId="0" borderId="3" xfId="0" applyFont="1" applyBorder="1"/>
    <xf numFmtId="0" fontId="0" fillId="0" borderId="3" xfId="0" applyBorder="1"/>
    <xf numFmtId="0" fontId="0" fillId="0" borderId="4" xfId="0" applyBorder="1"/>
    <xf numFmtId="0" fontId="5" fillId="0" borderId="3" xfId="0" applyFont="1" applyBorder="1"/>
    <xf numFmtId="9" fontId="0" fillId="6" borderId="0" xfId="0" applyNumberFormat="1"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69D8FF"/>
      <color rgb="FF009ED6"/>
      <color rgb="FF0088B8"/>
      <color rgb="FFFF3399"/>
      <color rgb="FF1B1B1B"/>
      <color rgb="FF4DBF35"/>
      <color rgb="FF66CF51"/>
      <color rgb="FF00CC00"/>
      <color rgb="FF7CBF33"/>
      <color rgb="FFCFC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6.xml"/><Relationship Id="rId1" Type="http://schemas.microsoft.com/office/2011/relationships/chartStyle" Target="style6.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15.xml"/><Relationship Id="rId1" Type="http://schemas.microsoft.com/office/2011/relationships/chartStyle" Target="style1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34.xml"/><Relationship Id="rId1" Type="http://schemas.microsoft.com/office/2011/relationships/chartStyle" Target="style34.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42.xml"/><Relationship Id="rId1" Type="http://schemas.microsoft.com/office/2011/relationships/chartStyle" Target="style4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51.xml"/><Relationship Id="rId1" Type="http://schemas.microsoft.com/office/2011/relationships/chartStyle" Target="style51.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BDC9-4D97-883F-63FB06056B80}"/>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BDC9-4D97-883F-63FB06056B80}"/>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BDC9-4D97-883F-63FB06056B80}"/>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BDC9-4D97-883F-63FB06056B80}"/>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BDC9-4D97-883F-63FB06056B80}"/>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BDC9-4D97-883F-63FB06056B80}"/>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BDC9-4D97-883F-63FB06056B80}"/>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BDC9-4D97-883F-63FB06056B80}"/>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BDC9-4D97-883F-63FB06056B80}"/>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BDC9-4D97-883F-63FB06056B80}"/>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BDC9-4D97-883F-63FB06056B80}"/>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BDC9-4D97-883F-63FB06056B80}"/>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BDC9-4D97-883F-63FB06056B80}"/>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BDC9-4D97-883F-63FB06056B80}"/>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BDC9-4D97-883F-63FB06056B80}"/>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BDC9-4D97-883F-63FB06056B80}"/>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BDC9-4D97-883F-63FB06056B80}"/>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BDC9-4D97-883F-63FB06056B80}"/>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BDC9-4D97-883F-63FB06056B80}"/>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BDC9-4D97-883F-63FB06056B80}"/>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BDC9-4D97-883F-63FB06056B80}"/>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BDC9-4D97-883F-63FB06056B80}"/>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BDC9-4D97-883F-63FB06056B80}"/>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BDC9-4D97-883F-63FB06056B80}"/>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BDC9-4D97-883F-63FB06056B80}"/>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BDC9-4D97-883F-63FB06056B80}"/>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BDC9-4D97-883F-63FB06056B80}"/>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BDC9-4D97-883F-63FB06056B80}"/>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BDC9-4D97-883F-63FB06056B80}"/>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BDC9-4D97-883F-63FB06056B80}"/>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BDC9-4D97-883F-63FB06056B80}"/>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BDC9-4D97-883F-63FB06056B80}"/>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BDC9-4D97-883F-63FB06056B80}"/>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BDC9-4D97-883F-63FB06056B80}"/>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BDC9-4D97-883F-63FB06056B80}"/>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BDC9-4D97-883F-63FB06056B80}"/>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BDC9-4D97-883F-63FB06056B80}"/>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BDC9-4D97-883F-63FB06056B80}"/>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BDC9-4D97-883F-63FB06056B80}"/>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BDC9-4D97-883F-63FB06056B80}"/>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BDC9-4D97-883F-63FB06056B80}"/>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BDC9-4D97-883F-63FB06056B80}"/>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BDC9-4D97-883F-63FB06056B80}"/>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BDC9-4D97-883F-63FB06056B80}"/>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BDC9-4D97-883F-63FB06056B80}"/>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BDC9-4D97-883F-63FB06056B80}"/>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BDC9-4D97-883F-63FB06056B80}"/>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BDC9-4D97-883F-63FB06056B80}"/>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BDC9-4D97-883F-63FB06056B80}"/>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BDC9-4D97-883F-63FB06056B80}"/>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BDC9-4D97-883F-63FB06056B80}"/>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BDC9-4D97-883F-63FB06056B80}"/>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BDC9-4D97-883F-63FB06056B80}"/>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BDC9-4D97-883F-63FB06056B80}"/>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BDC9-4D97-883F-63FB06056B80}"/>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BDC9-4D97-883F-63FB06056B80}"/>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BDC9-4D97-883F-63FB06056B80}"/>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BDC9-4D97-883F-63FB06056B80}"/>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BDC9-4D97-883F-63FB06056B80}"/>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BDC9-4D97-883F-63FB06056B80}"/>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BDC9-4D97-883F-63FB06056B80}"/>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BDC9-4D97-883F-63FB06056B80}"/>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BDC9-4D97-883F-63FB06056B80}"/>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BDC9-4D97-883F-63FB06056B80}"/>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BDC9-4D97-883F-63FB06056B80}"/>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BDC9-4D97-883F-63FB06056B80}"/>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BDC9-4D97-883F-63FB06056B80}"/>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BDC9-4D97-883F-63FB06056B80}"/>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BDC9-4D97-883F-63FB06056B80}"/>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BDC9-4D97-883F-63FB06056B80}"/>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BDC9-4D97-883F-63FB06056B80}"/>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BDC9-4D97-883F-63FB06056B80}"/>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BDC9-4D97-883F-63FB06056B80}"/>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BDC9-4D97-883F-63FB06056B80}"/>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BDC9-4D97-883F-63FB06056B80}"/>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BDC9-4D97-883F-63FB06056B80}"/>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BDC9-4D97-883F-63FB06056B80}"/>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BDC9-4D97-883F-63FB06056B80}"/>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BDC9-4D97-883F-63FB06056B80}"/>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BDC9-4D97-883F-63FB06056B80}"/>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BDC9-4D97-883F-63FB06056B80}"/>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BDC9-4D97-883F-63FB06056B80}"/>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BDC9-4D97-883F-63FB06056B80}"/>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BDC9-4D97-883F-63FB06056B80}"/>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BDC9-4D97-883F-63FB06056B80}"/>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BDC9-4D97-883F-63FB06056B80}"/>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BDC9-4D97-883F-63FB06056B80}"/>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BDC9-4D97-883F-63FB06056B80}"/>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BDC9-4D97-883F-63FB06056B80}"/>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BDC9-4D97-883F-63FB06056B80}"/>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BDC9-4D97-883F-63FB06056B80}"/>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BDC9-4D97-883F-63FB06056B80}"/>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BDC9-4D97-883F-63FB06056B80}"/>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BDC9-4D97-883F-63FB06056B80}"/>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BDC9-4D97-883F-63FB06056B80}"/>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BDC9-4D97-883F-63FB06056B80}"/>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BDC9-4D97-883F-63FB06056B80}"/>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BDC9-4D97-883F-63FB06056B80}"/>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BDC9-4D97-883F-63FB06056B80}"/>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BDC9-4D97-883F-63FB06056B80}"/>
              </c:ext>
            </c:extLst>
          </c:dPt>
          <c:dPt>
            <c:idx val="100"/>
            <c:bubble3D val="0"/>
            <c:spPr>
              <a:noFill/>
              <a:ln w="3175">
                <a:noFill/>
              </a:ln>
              <a:effectLst/>
            </c:spPr>
            <c:extLst>
              <c:ext xmlns:c16="http://schemas.microsoft.com/office/drawing/2014/chart" uri="{C3380CC4-5D6E-409C-BE32-E72D297353CC}">
                <c16:uniqueId val="{000000C9-BDC9-4D97-883F-63FB06056B80}"/>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BDC9-4D97-883F-63FB06056B80}"/>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ACAF-4732-AFB0-6E6BFDFBAF4D}"/>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ACAF-4732-AFB0-6E6BFDFBAF4D}"/>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ACAF-4732-AFB0-6E6BFDFBAF4D}"/>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ACAF-4732-AFB0-6E6BFDFBAF4D}"/>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ACAF-4732-AFB0-6E6BFDFBAF4D}"/>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ACAF-4732-AFB0-6E6BFDFBAF4D}"/>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ACAF-4732-AFB0-6E6BFDFBAF4D}"/>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ACAF-4732-AFB0-6E6BFDFBAF4D}"/>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ACAF-4732-AFB0-6E6BFDFBAF4D}"/>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ACAF-4732-AFB0-6E6BFDFBAF4D}"/>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ACAF-4732-AFB0-6E6BFDFBAF4D}"/>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ACAF-4732-AFB0-6E6BFDFBAF4D}"/>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ACAF-4732-AFB0-6E6BFDFBAF4D}"/>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ACAF-4732-AFB0-6E6BFDFBAF4D}"/>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ACAF-4732-AFB0-6E6BFDFBAF4D}"/>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ACAF-4732-AFB0-6E6BFDFBAF4D}"/>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ACAF-4732-AFB0-6E6BFDFBAF4D}"/>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ACAF-4732-AFB0-6E6BFDFBAF4D}"/>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ACAF-4732-AFB0-6E6BFDFBAF4D}"/>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ACAF-4732-AFB0-6E6BFDFBAF4D}"/>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ACAF-4732-AFB0-6E6BFDFBAF4D}"/>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ACAF-4732-AFB0-6E6BFDFBAF4D}"/>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ACAF-4732-AFB0-6E6BFDFBAF4D}"/>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ACAF-4732-AFB0-6E6BFDFBAF4D}"/>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ACAF-4732-AFB0-6E6BFDFBAF4D}"/>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ACAF-4732-AFB0-6E6BFDFBAF4D}"/>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ACAF-4732-AFB0-6E6BFDFBAF4D}"/>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ACAF-4732-AFB0-6E6BFDFBAF4D}"/>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ACAF-4732-AFB0-6E6BFDFBAF4D}"/>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ACAF-4732-AFB0-6E6BFDFBAF4D}"/>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ACAF-4732-AFB0-6E6BFDFBAF4D}"/>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ACAF-4732-AFB0-6E6BFDFBAF4D}"/>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ACAF-4732-AFB0-6E6BFDFBAF4D}"/>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ACAF-4732-AFB0-6E6BFDFBAF4D}"/>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ACAF-4732-AFB0-6E6BFDFBAF4D}"/>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ACAF-4732-AFB0-6E6BFDFBAF4D}"/>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ACAF-4732-AFB0-6E6BFDFBAF4D}"/>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ACAF-4732-AFB0-6E6BFDFBAF4D}"/>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ACAF-4732-AFB0-6E6BFDFBAF4D}"/>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ACAF-4732-AFB0-6E6BFDFBAF4D}"/>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ACAF-4732-AFB0-6E6BFDFBAF4D}"/>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ACAF-4732-AFB0-6E6BFDFBAF4D}"/>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ACAF-4732-AFB0-6E6BFDFBAF4D}"/>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ACAF-4732-AFB0-6E6BFDFBAF4D}"/>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ACAF-4732-AFB0-6E6BFDFBAF4D}"/>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ACAF-4732-AFB0-6E6BFDFBAF4D}"/>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ACAF-4732-AFB0-6E6BFDFBAF4D}"/>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ACAF-4732-AFB0-6E6BFDFBAF4D}"/>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ACAF-4732-AFB0-6E6BFDFBAF4D}"/>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ACAF-4732-AFB0-6E6BFDFBAF4D}"/>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ACAF-4732-AFB0-6E6BFDFBAF4D}"/>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ACAF-4732-AFB0-6E6BFDFBAF4D}"/>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ACAF-4732-AFB0-6E6BFDFBAF4D}"/>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ACAF-4732-AFB0-6E6BFDFBAF4D}"/>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ACAF-4732-AFB0-6E6BFDFBAF4D}"/>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ACAF-4732-AFB0-6E6BFDFBAF4D}"/>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ACAF-4732-AFB0-6E6BFDFBAF4D}"/>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ACAF-4732-AFB0-6E6BFDFBAF4D}"/>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ACAF-4732-AFB0-6E6BFDFBAF4D}"/>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ACAF-4732-AFB0-6E6BFDFBAF4D}"/>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ACAF-4732-AFB0-6E6BFDFBAF4D}"/>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ACAF-4732-AFB0-6E6BFDFBAF4D}"/>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ACAF-4732-AFB0-6E6BFDFBAF4D}"/>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ACAF-4732-AFB0-6E6BFDFBAF4D}"/>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ACAF-4732-AFB0-6E6BFDFBAF4D}"/>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ACAF-4732-AFB0-6E6BFDFBAF4D}"/>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ACAF-4732-AFB0-6E6BFDFBAF4D}"/>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ACAF-4732-AFB0-6E6BFDFBAF4D}"/>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ACAF-4732-AFB0-6E6BFDFBAF4D}"/>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ACAF-4732-AFB0-6E6BFDFBAF4D}"/>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ACAF-4732-AFB0-6E6BFDFBAF4D}"/>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ACAF-4732-AFB0-6E6BFDFBAF4D}"/>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ACAF-4732-AFB0-6E6BFDFBAF4D}"/>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ACAF-4732-AFB0-6E6BFDFBAF4D}"/>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ACAF-4732-AFB0-6E6BFDFBAF4D}"/>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ACAF-4732-AFB0-6E6BFDFBAF4D}"/>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ACAF-4732-AFB0-6E6BFDFBAF4D}"/>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ACAF-4732-AFB0-6E6BFDFBAF4D}"/>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ACAF-4732-AFB0-6E6BFDFBAF4D}"/>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ACAF-4732-AFB0-6E6BFDFBAF4D}"/>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ACAF-4732-AFB0-6E6BFDFBAF4D}"/>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ACAF-4732-AFB0-6E6BFDFBAF4D}"/>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ACAF-4732-AFB0-6E6BFDFBAF4D}"/>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ACAF-4732-AFB0-6E6BFDFBAF4D}"/>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ACAF-4732-AFB0-6E6BFDFBAF4D}"/>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ACAF-4732-AFB0-6E6BFDFBAF4D}"/>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ACAF-4732-AFB0-6E6BFDFBAF4D}"/>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ACAF-4732-AFB0-6E6BFDFBAF4D}"/>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ACAF-4732-AFB0-6E6BFDFBAF4D}"/>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ACAF-4732-AFB0-6E6BFDFBAF4D}"/>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ACAF-4732-AFB0-6E6BFDFBAF4D}"/>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ACAF-4732-AFB0-6E6BFDFBAF4D}"/>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ACAF-4732-AFB0-6E6BFDFBAF4D}"/>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ACAF-4732-AFB0-6E6BFDFBAF4D}"/>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ACAF-4732-AFB0-6E6BFDFBAF4D}"/>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ACAF-4732-AFB0-6E6BFDFBAF4D}"/>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ACAF-4732-AFB0-6E6BFDFBAF4D}"/>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ACAF-4732-AFB0-6E6BFDFBAF4D}"/>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ACAF-4732-AFB0-6E6BFDFBAF4D}"/>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ACAF-4732-AFB0-6E6BFDFBAF4D}"/>
              </c:ext>
            </c:extLst>
          </c:dPt>
          <c:dPt>
            <c:idx val="100"/>
            <c:bubble3D val="0"/>
            <c:spPr>
              <a:noFill/>
              <a:ln w="3175">
                <a:noFill/>
              </a:ln>
              <a:effectLst/>
            </c:spPr>
            <c:extLst>
              <c:ext xmlns:c16="http://schemas.microsoft.com/office/drawing/2014/chart" uri="{C3380CC4-5D6E-409C-BE32-E72D297353CC}">
                <c16:uniqueId val="{000000C9-ACAF-4732-AFB0-6E6BFDFBAF4D}"/>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ACAF-4732-AFB0-6E6BFDFBAF4D}"/>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DB1B-40EC-B9F7-63721A7DE259}"/>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DB1B-40EC-B9F7-63721A7DE259}"/>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DB1B-40EC-B9F7-63721A7DE259}"/>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FFC4-4A70-8E78-40D6A121732F}"/>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FFC4-4A70-8E78-40D6A121732F}"/>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ABD2-4388-B68C-54BD97D0436F}"/>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928CD305-F476-440E-9DB5-77A30CABE2D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BD2-4388-B68C-54BD97D0436F}"/>
                </c:ext>
              </c:extLst>
            </c:dLbl>
            <c:dLbl>
              <c:idx val="1"/>
              <c:tx>
                <c:rich>
                  <a:bodyPr/>
                  <a:lstStyle/>
                  <a:p>
                    <a:fld id="{57413601-8BEF-4888-B2FE-FEC6F19F250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D2-4388-B68C-54BD97D0436F}"/>
                </c:ext>
              </c:extLst>
            </c:dLbl>
            <c:dLbl>
              <c:idx val="2"/>
              <c:tx>
                <c:rich>
                  <a:bodyPr/>
                  <a:lstStyle/>
                  <a:p>
                    <a:fld id="{284E928B-AE29-4EA0-9405-B5B5E260E38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D2-4388-B68C-54BD97D0436F}"/>
                </c:ext>
              </c:extLst>
            </c:dLbl>
            <c:dLbl>
              <c:idx val="3"/>
              <c:tx>
                <c:rich>
                  <a:bodyPr/>
                  <a:lstStyle/>
                  <a:p>
                    <a:fld id="{C37D5CF8-4E47-411A-A961-06322E5103A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D2-4388-B68C-54BD97D0436F}"/>
                </c:ext>
              </c:extLst>
            </c:dLbl>
            <c:dLbl>
              <c:idx val="4"/>
              <c:tx>
                <c:rich>
                  <a:bodyPr/>
                  <a:lstStyle/>
                  <a:p>
                    <a:fld id="{29D913EA-79E5-4F84-8D81-6771BEEC577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D2-4388-B68C-54BD97D0436F}"/>
                </c:ext>
              </c:extLst>
            </c:dLbl>
            <c:dLbl>
              <c:idx val="5"/>
              <c:tx>
                <c:rich>
                  <a:bodyPr/>
                  <a:lstStyle/>
                  <a:p>
                    <a:fld id="{D64F6DE8-1D42-49C0-B5D0-C3872E9CE49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D2-4388-B68C-54BD97D0436F}"/>
                </c:ext>
              </c:extLst>
            </c:dLbl>
            <c:dLbl>
              <c:idx val="6"/>
              <c:tx>
                <c:rich>
                  <a:bodyPr/>
                  <a:lstStyle/>
                  <a:p>
                    <a:fld id="{96B10BC7-05B9-4B84-9523-AA5B5B6591D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D2-4388-B68C-54BD97D0436F}"/>
                </c:ext>
              </c:extLst>
            </c:dLbl>
            <c:dLbl>
              <c:idx val="7"/>
              <c:tx>
                <c:rich>
                  <a:bodyPr/>
                  <a:lstStyle/>
                  <a:p>
                    <a:fld id="{68C05854-41A6-4C05-9880-0E364D03BBA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D2-4388-B68C-54BD97D0436F}"/>
                </c:ext>
              </c:extLst>
            </c:dLbl>
            <c:dLbl>
              <c:idx val="8"/>
              <c:tx>
                <c:rich>
                  <a:bodyPr/>
                  <a:lstStyle/>
                  <a:p>
                    <a:fld id="{12257E3F-506A-4A1E-ABE6-BB96CA1869A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D2-4388-B68C-54BD97D0436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D2-4388-B68C-54BD97D0436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D2-4388-B68C-54BD97D0436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BD2-4388-B68C-54BD97D0436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BD2-4388-B68C-54BD97D0436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BD2-4388-B68C-54BD97D0436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BD2-4388-B68C-54BD97D0436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BD2-4388-B68C-54BD97D0436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BD2-4388-B68C-54BD97D0436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BD2-4388-B68C-54BD97D0436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BD2-4388-B68C-54BD97D0436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BD2-4388-B68C-54BD97D0436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ABD2-4388-B68C-54BD97D0436F}"/>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6821-4A9D-9294-689189DB5077}"/>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6821-4A9D-9294-689189DB5077}"/>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6821-4A9D-9294-689189DB5077}"/>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7BC59872-12AA-4917-B245-9CF6A9A7DC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974-4A5E-B215-AF4837C6ACA8}"/>
                </c:ext>
              </c:extLst>
            </c:dLbl>
            <c:dLbl>
              <c:idx val="1"/>
              <c:tx>
                <c:rich>
                  <a:bodyPr/>
                  <a:lstStyle/>
                  <a:p>
                    <a:fld id="{24346026-1001-4112-A45C-17DE55A82B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974-4A5E-B215-AF4837C6ACA8}"/>
                </c:ext>
              </c:extLst>
            </c:dLbl>
            <c:dLbl>
              <c:idx val="2"/>
              <c:tx>
                <c:rich>
                  <a:bodyPr/>
                  <a:lstStyle/>
                  <a:p>
                    <a:fld id="{F9EABFF1-4E8A-4CE6-BFAA-94088D764F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974-4A5E-B215-AF4837C6ACA8}"/>
                </c:ext>
              </c:extLst>
            </c:dLbl>
            <c:dLbl>
              <c:idx val="3"/>
              <c:tx>
                <c:rich>
                  <a:bodyPr/>
                  <a:lstStyle/>
                  <a:p>
                    <a:fld id="{69517631-224C-4D01-83AD-B94C2225C1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974-4A5E-B215-AF4837C6ACA8}"/>
                </c:ext>
              </c:extLst>
            </c:dLbl>
            <c:dLbl>
              <c:idx val="4"/>
              <c:tx>
                <c:rich>
                  <a:bodyPr/>
                  <a:lstStyle/>
                  <a:p>
                    <a:fld id="{C500AD9F-0A32-4667-BBA6-9CCF1FF05D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974-4A5E-B215-AF4837C6ACA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8974-4A5E-B215-AF4837C6ACA8}"/>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8974-4A5E-B215-AF4837C6ACA8}"/>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16A-4154-8D8D-B48FF6907B4C}"/>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16A-4154-8D8D-B48FF6907B4C}"/>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6A-4154-8D8D-B48FF6907B4C}"/>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6A-4154-8D8D-B48FF6907B4C}"/>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6A-4154-8D8D-B48FF6907B4C}"/>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6A-4154-8D8D-B48FF6907B4C}"/>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6A-4154-8D8D-B48FF6907B4C}"/>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6A-4154-8D8D-B48FF6907B4C}"/>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6A-4154-8D8D-B48FF6907B4C}"/>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6A-4154-8D8D-B48FF6907B4C}"/>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6A-4154-8D8D-B48FF6907B4C}"/>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6A-4154-8D8D-B48FF6907B4C}"/>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6A-4154-8D8D-B48FF6907B4C}"/>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6A-4154-8D8D-B48FF6907B4C}"/>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6A-4154-8D8D-B48FF6907B4C}"/>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6A-4154-8D8D-B48FF6907B4C}"/>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6A-4154-8D8D-B48FF6907B4C}"/>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6A-4154-8D8D-B48FF6907B4C}"/>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6A-4154-8D8D-B48FF6907B4C}"/>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6A-4154-8D8D-B48FF6907B4C}"/>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6A-4154-8D8D-B48FF6907B4C}"/>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6A-4154-8D8D-B48FF6907B4C}"/>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6A-4154-8D8D-B48FF6907B4C}"/>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6A-4154-8D8D-B48FF6907B4C}"/>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6A-4154-8D8D-B48FF6907B4C}"/>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A-4154-8D8D-B48FF6907B4C}"/>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A-4154-8D8D-B48FF6907B4C}"/>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A-4154-8D8D-B48FF6907B4C}"/>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A-4154-8D8D-B48FF6907B4C}"/>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A-4154-8D8D-B48FF6907B4C}"/>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A-4154-8D8D-B48FF6907B4C}"/>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A-4154-8D8D-B48FF6907B4C}"/>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A-4154-8D8D-B48FF6907B4C}"/>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A-4154-8D8D-B48FF6907B4C}"/>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A-4154-8D8D-B48FF6907B4C}"/>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A-4154-8D8D-B48FF6907B4C}"/>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A-4154-8D8D-B48FF6907B4C}"/>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A-4154-8D8D-B48FF6907B4C}"/>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A-4154-8D8D-B48FF6907B4C}"/>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A-4154-8D8D-B48FF6907B4C}"/>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A-4154-8D8D-B48FF6907B4C}"/>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A-4154-8D8D-B48FF6907B4C}"/>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A-4154-8D8D-B48FF6907B4C}"/>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A-4154-8D8D-B48FF6907B4C}"/>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A-4154-8D8D-B48FF6907B4C}"/>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A-4154-8D8D-B48FF6907B4C}"/>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A-4154-8D8D-B48FF6907B4C}"/>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A-4154-8D8D-B48FF6907B4C}"/>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A-4154-8D8D-B48FF6907B4C}"/>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A-4154-8D8D-B48FF6907B4C}"/>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A-4154-8D8D-B48FF6907B4C}"/>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A-4154-8D8D-B48FF6907B4C}"/>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A-4154-8D8D-B48FF6907B4C}"/>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A-4154-8D8D-B48FF6907B4C}"/>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A-4154-8D8D-B48FF6907B4C}"/>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A-4154-8D8D-B48FF6907B4C}"/>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A-4154-8D8D-B48FF6907B4C}"/>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A-4154-8D8D-B48FF6907B4C}"/>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A-4154-8D8D-B48FF6907B4C}"/>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A-4154-8D8D-B48FF6907B4C}"/>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A-4154-8D8D-B48FF6907B4C}"/>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A-4154-8D8D-B48FF6907B4C}"/>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A-4154-8D8D-B48FF6907B4C}"/>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A-4154-8D8D-B48FF6907B4C}"/>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A-4154-8D8D-B48FF6907B4C}"/>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A-4154-8D8D-B48FF6907B4C}"/>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A-4154-8D8D-B48FF6907B4C}"/>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A-4154-8D8D-B48FF6907B4C}"/>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A-4154-8D8D-B48FF6907B4C}"/>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A-4154-8D8D-B48FF6907B4C}"/>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A-4154-8D8D-B48FF6907B4C}"/>
                </c:ext>
              </c:extLst>
            </c:dLbl>
            <c:dLbl>
              <c:idx val="69"/>
              <c:tx>
                <c:rich>
                  <a:bodyPr/>
                  <a:lstStyle/>
                  <a:p>
                    <a:fld id="{475A5639-24D8-4912-817C-4B8A454C43B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16A-4154-8D8D-B48FF6907B4C}"/>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A-4154-8D8D-B48FF6907B4C}"/>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A-4154-8D8D-B48FF6907B4C}"/>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A-4154-8D8D-B48FF6907B4C}"/>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A-4154-8D8D-B48FF6907B4C}"/>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A-4154-8D8D-B48FF6907B4C}"/>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A-4154-8D8D-B48FF6907B4C}"/>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A-4154-8D8D-B48FF6907B4C}"/>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A-4154-8D8D-B48FF6907B4C}"/>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A-4154-8D8D-B48FF6907B4C}"/>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A-4154-8D8D-B48FF6907B4C}"/>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A-4154-8D8D-B48FF6907B4C}"/>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A-4154-8D8D-B48FF6907B4C}"/>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A-4154-8D8D-B48FF6907B4C}"/>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A-4154-8D8D-B48FF6907B4C}"/>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A-4154-8D8D-B48FF6907B4C}"/>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A-4154-8D8D-B48FF6907B4C}"/>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A-4154-8D8D-B48FF6907B4C}"/>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A-4154-8D8D-B48FF6907B4C}"/>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A-4154-8D8D-B48FF6907B4C}"/>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A-4154-8D8D-B48FF6907B4C}"/>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A-4154-8D8D-B48FF6907B4C}"/>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A-4154-8D8D-B48FF6907B4C}"/>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A-4154-8D8D-B48FF6907B4C}"/>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A-4154-8D8D-B48FF6907B4C}"/>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6A-4154-8D8D-B48FF6907B4C}"/>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16A-4154-8D8D-B48FF6907B4C}"/>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16A-4154-8D8D-B48FF6907B4C}"/>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16A-4154-8D8D-B48FF6907B4C}"/>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16A-4154-8D8D-B48FF6907B4C}"/>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16A-4154-8D8D-B48FF6907B4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16A-4154-8D8D-B48FF6907B4C}"/>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F28-4E0C-A144-A9CF1F1361EF}"/>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2B44B1BC-1DF0-4B51-BB0F-657E8365BF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F28-4E0C-A144-A9CF1F1361EF}"/>
                </c:ext>
              </c:extLst>
            </c:dLbl>
            <c:dLbl>
              <c:idx val="1"/>
              <c:tx>
                <c:rich>
                  <a:bodyPr/>
                  <a:lstStyle/>
                  <a:p>
                    <a:fld id="{A3DC841B-D371-4EFD-883E-374C7A97DF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F28-4E0C-A144-A9CF1F1361EF}"/>
                </c:ext>
              </c:extLst>
            </c:dLbl>
            <c:dLbl>
              <c:idx val="2"/>
              <c:tx>
                <c:rich>
                  <a:bodyPr/>
                  <a:lstStyle/>
                  <a:p>
                    <a:fld id="{BFF3B21C-839E-44A4-905F-0E6D3A7A56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28-4E0C-A144-A9CF1F1361EF}"/>
                </c:ext>
              </c:extLst>
            </c:dLbl>
            <c:dLbl>
              <c:idx val="3"/>
              <c:tx>
                <c:rich>
                  <a:bodyPr/>
                  <a:lstStyle/>
                  <a:p>
                    <a:fld id="{510CFD11-D6BB-442E-AD38-60CEFFBAC0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F28-4E0C-A144-A9CF1F1361EF}"/>
                </c:ext>
              </c:extLst>
            </c:dLbl>
            <c:dLbl>
              <c:idx val="4"/>
              <c:tx>
                <c:rich>
                  <a:bodyPr/>
                  <a:lstStyle/>
                  <a:p>
                    <a:fld id="{BF0F302A-16E2-4B80-B510-2101261144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F28-4E0C-A144-A9CF1F1361EF}"/>
                </c:ext>
              </c:extLst>
            </c:dLbl>
            <c:dLbl>
              <c:idx val="5"/>
              <c:tx>
                <c:rich>
                  <a:bodyPr/>
                  <a:lstStyle/>
                  <a:p>
                    <a:fld id="{B1DEEF23-44F8-478F-BCA0-594D7C1E0A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F28-4E0C-A144-A9CF1F1361EF}"/>
                </c:ext>
              </c:extLst>
            </c:dLbl>
            <c:dLbl>
              <c:idx val="6"/>
              <c:tx>
                <c:rich>
                  <a:bodyPr/>
                  <a:lstStyle/>
                  <a:p>
                    <a:fld id="{93547742-8735-4650-91A9-EF93956DFF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F28-4E0C-A144-A9CF1F1361EF}"/>
                </c:ext>
              </c:extLst>
            </c:dLbl>
            <c:dLbl>
              <c:idx val="7"/>
              <c:tx>
                <c:rich>
                  <a:bodyPr/>
                  <a:lstStyle/>
                  <a:p>
                    <a:fld id="{AD62DD75-6E9C-483A-8B12-4C596DD10D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F28-4E0C-A144-A9CF1F1361EF}"/>
                </c:ext>
              </c:extLst>
            </c:dLbl>
            <c:dLbl>
              <c:idx val="8"/>
              <c:tx>
                <c:rich>
                  <a:bodyPr/>
                  <a:lstStyle/>
                  <a:p>
                    <a:fld id="{0435D00E-88EB-4361-9963-B47F9E8351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28-4E0C-A144-A9CF1F1361EF}"/>
                </c:ext>
              </c:extLst>
            </c:dLbl>
            <c:dLbl>
              <c:idx val="9"/>
              <c:tx>
                <c:rich>
                  <a:bodyPr/>
                  <a:lstStyle/>
                  <a:p>
                    <a:fld id="{BAA6C39D-428D-47AB-B7BB-434376E365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28-4E0C-A144-A9CF1F1361EF}"/>
                </c:ext>
              </c:extLst>
            </c:dLbl>
            <c:dLbl>
              <c:idx val="10"/>
              <c:tx>
                <c:rich>
                  <a:bodyPr/>
                  <a:lstStyle/>
                  <a:p>
                    <a:fld id="{48E6E58C-008A-4493-9621-4033BD5D86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28-4E0C-A144-A9CF1F1361EF}"/>
                </c:ext>
              </c:extLst>
            </c:dLbl>
            <c:dLbl>
              <c:idx val="11"/>
              <c:tx>
                <c:rich>
                  <a:bodyPr/>
                  <a:lstStyle/>
                  <a:p>
                    <a:fld id="{E0265102-8901-4864-A38E-937AA882EA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28-4E0C-A144-A9CF1F1361EF}"/>
                </c:ext>
              </c:extLst>
            </c:dLbl>
            <c:dLbl>
              <c:idx val="12"/>
              <c:tx>
                <c:rich>
                  <a:bodyPr/>
                  <a:lstStyle/>
                  <a:p>
                    <a:fld id="{D0BFAEAE-0782-45DA-99B6-AC4CE4E746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F28-4E0C-A144-A9CF1F1361EF}"/>
                </c:ext>
              </c:extLst>
            </c:dLbl>
            <c:dLbl>
              <c:idx val="13"/>
              <c:tx>
                <c:rich>
                  <a:bodyPr/>
                  <a:lstStyle/>
                  <a:p>
                    <a:fld id="{87774605-DD88-438B-9231-95FCE976E5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F28-4E0C-A144-A9CF1F1361EF}"/>
                </c:ext>
              </c:extLst>
            </c:dLbl>
            <c:dLbl>
              <c:idx val="14"/>
              <c:tx>
                <c:rich>
                  <a:bodyPr/>
                  <a:lstStyle/>
                  <a:p>
                    <a:fld id="{A8A32428-F157-4863-8BE6-36564F8849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F28-4E0C-A144-A9CF1F1361EF}"/>
                </c:ext>
              </c:extLst>
            </c:dLbl>
            <c:dLbl>
              <c:idx val="15"/>
              <c:tx>
                <c:rich>
                  <a:bodyPr/>
                  <a:lstStyle/>
                  <a:p>
                    <a:fld id="{A31670AA-D857-4458-B61E-498EEBC980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28-4E0C-A144-A9CF1F1361EF}"/>
                </c:ext>
              </c:extLst>
            </c:dLbl>
            <c:dLbl>
              <c:idx val="16"/>
              <c:tx>
                <c:rich>
                  <a:bodyPr/>
                  <a:lstStyle/>
                  <a:p>
                    <a:fld id="{534B9444-D7B1-4795-8CCA-2D9B0E226D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28-4E0C-A144-A9CF1F1361EF}"/>
                </c:ext>
              </c:extLst>
            </c:dLbl>
            <c:dLbl>
              <c:idx val="17"/>
              <c:tx>
                <c:rich>
                  <a:bodyPr/>
                  <a:lstStyle/>
                  <a:p>
                    <a:fld id="{0CB7EDE6-44DD-46E4-A3EB-22892FB436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28-4E0C-A144-A9CF1F1361EF}"/>
                </c:ext>
              </c:extLst>
            </c:dLbl>
            <c:dLbl>
              <c:idx val="18"/>
              <c:tx>
                <c:rich>
                  <a:bodyPr/>
                  <a:lstStyle/>
                  <a:p>
                    <a:fld id="{CA6125F8-6D24-4C78-AABE-B4F1AADF39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F28-4E0C-A144-A9CF1F1361EF}"/>
                </c:ext>
              </c:extLst>
            </c:dLbl>
            <c:dLbl>
              <c:idx val="19"/>
              <c:tx>
                <c:rich>
                  <a:bodyPr/>
                  <a:lstStyle/>
                  <a:p>
                    <a:fld id="{3D3BEBEE-C367-426E-A703-9CC1507246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28-4E0C-A144-A9CF1F1361EF}"/>
                </c:ext>
              </c:extLst>
            </c:dLbl>
            <c:dLbl>
              <c:idx val="20"/>
              <c:tx>
                <c:rich>
                  <a:bodyPr/>
                  <a:lstStyle/>
                  <a:p>
                    <a:fld id="{1BACA359-72BE-4400-873D-36E874D474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F28-4E0C-A144-A9CF1F1361EF}"/>
                </c:ext>
              </c:extLst>
            </c:dLbl>
            <c:dLbl>
              <c:idx val="21"/>
              <c:tx>
                <c:rich>
                  <a:bodyPr/>
                  <a:lstStyle/>
                  <a:p>
                    <a:fld id="{A4B62D86-5A6E-4D4C-B131-FF9B6FFA98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F28-4E0C-A144-A9CF1F1361EF}"/>
                </c:ext>
              </c:extLst>
            </c:dLbl>
            <c:dLbl>
              <c:idx val="22"/>
              <c:tx>
                <c:rich>
                  <a:bodyPr/>
                  <a:lstStyle/>
                  <a:p>
                    <a:fld id="{D4430400-C83D-4F54-B6BD-B4FF7C15FB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F28-4E0C-A144-A9CF1F1361EF}"/>
                </c:ext>
              </c:extLst>
            </c:dLbl>
            <c:dLbl>
              <c:idx val="23"/>
              <c:tx>
                <c:rich>
                  <a:bodyPr/>
                  <a:lstStyle/>
                  <a:p>
                    <a:fld id="{01889F7F-A397-4992-A0C3-6C6DBEE90E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F28-4E0C-A144-A9CF1F1361EF}"/>
                </c:ext>
              </c:extLst>
            </c:dLbl>
            <c:dLbl>
              <c:idx val="24"/>
              <c:tx>
                <c:rich>
                  <a:bodyPr/>
                  <a:lstStyle/>
                  <a:p>
                    <a:fld id="{E682068F-9526-4499-8D50-A75B254C07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F28-4E0C-A144-A9CF1F1361EF}"/>
                </c:ext>
              </c:extLst>
            </c:dLbl>
            <c:dLbl>
              <c:idx val="25"/>
              <c:tx>
                <c:rich>
                  <a:bodyPr/>
                  <a:lstStyle/>
                  <a:p>
                    <a:fld id="{2BF4B0C4-3191-4853-8903-D304C58D22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F28-4E0C-A144-A9CF1F1361EF}"/>
                </c:ext>
              </c:extLst>
            </c:dLbl>
            <c:dLbl>
              <c:idx val="26"/>
              <c:tx>
                <c:rich>
                  <a:bodyPr/>
                  <a:lstStyle/>
                  <a:p>
                    <a:fld id="{483F96BE-D27B-46EE-B815-4027CD4D75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F28-4E0C-A144-A9CF1F1361EF}"/>
                </c:ext>
              </c:extLst>
            </c:dLbl>
            <c:dLbl>
              <c:idx val="27"/>
              <c:tx>
                <c:rich>
                  <a:bodyPr/>
                  <a:lstStyle/>
                  <a:p>
                    <a:fld id="{7986A347-2245-4198-8ABD-4B8404EA6F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F28-4E0C-A144-A9CF1F1361EF}"/>
                </c:ext>
              </c:extLst>
            </c:dLbl>
            <c:dLbl>
              <c:idx val="28"/>
              <c:tx>
                <c:rich>
                  <a:bodyPr/>
                  <a:lstStyle/>
                  <a:p>
                    <a:fld id="{C1B26192-B827-4218-9646-49CCE7E7C6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F28-4E0C-A144-A9CF1F1361EF}"/>
                </c:ext>
              </c:extLst>
            </c:dLbl>
            <c:dLbl>
              <c:idx val="29"/>
              <c:tx>
                <c:rich>
                  <a:bodyPr/>
                  <a:lstStyle/>
                  <a:p>
                    <a:fld id="{B3CAC00F-D238-47D5-B1AD-7FEAD36FCC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F28-4E0C-A144-A9CF1F1361EF}"/>
                </c:ext>
              </c:extLst>
            </c:dLbl>
            <c:dLbl>
              <c:idx val="30"/>
              <c:tx>
                <c:rich>
                  <a:bodyPr/>
                  <a:lstStyle/>
                  <a:p>
                    <a:fld id="{C0596A5F-0CAB-438B-ADBE-956BC704D8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F28-4E0C-A144-A9CF1F1361EF}"/>
                </c:ext>
              </c:extLst>
            </c:dLbl>
            <c:dLbl>
              <c:idx val="31"/>
              <c:tx>
                <c:rich>
                  <a:bodyPr/>
                  <a:lstStyle/>
                  <a:p>
                    <a:fld id="{DC710F22-AB97-4F3D-9F39-A8FEE2D582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F28-4E0C-A144-A9CF1F1361EF}"/>
                </c:ext>
              </c:extLst>
            </c:dLbl>
            <c:dLbl>
              <c:idx val="32"/>
              <c:tx>
                <c:rich>
                  <a:bodyPr/>
                  <a:lstStyle/>
                  <a:p>
                    <a:fld id="{B7895048-4A89-40A8-ADDC-6BB6CB641D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F28-4E0C-A144-A9CF1F1361EF}"/>
                </c:ext>
              </c:extLst>
            </c:dLbl>
            <c:dLbl>
              <c:idx val="33"/>
              <c:tx>
                <c:rich>
                  <a:bodyPr/>
                  <a:lstStyle/>
                  <a:p>
                    <a:fld id="{1339B5D9-9330-431B-B00D-50B6B805B3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F28-4E0C-A144-A9CF1F1361EF}"/>
                </c:ext>
              </c:extLst>
            </c:dLbl>
            <c:dLbl>
              <c:idx val="34"/>
              <c:tx>
                <c:rich>
                  <a:bodyPr/>
                  <a:lstStyle/>
                  <a:p>
                    <a:fld id="{8CDEE737-E136-45BC-8F57-55DE3E1F0E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F28-4E0C-A144-A9CF1F1361EF}"/>
                </c:ext>
              </c:extLst>
            </c:dLbl>
            <c:dLbl>
              <c:idx val="35"/>
              <c:tx>
                <c:rich>
                  <a:bodyPr/>
                  <a:lstStyle/>
                  <a:p>
                    <a:fld id="{459CE472-90CE-445E-88DA-056C4F27F6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F28-4E0C-A144-A9CF1F1361EF}"/>
                </c:ext>
              </c:extLst>
            </c:dLbl>
            <c:dLbl>
              <c:idx val="36"/>
              <c:tx>
                <c:rich>
                  <a:bodyPr/>
                  <a:lstStyle/>
                  <a:p>
                    <a:fld id="{858CDAF4-C862-45D4-A20B-00A91920FE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F28-4E0C-A144-A9CF1F1361EF}"/>
                </c:ext>
              </c:extLst>
            </c:dLbl>
            <c:dLbl>
              <c:idx val="37"/>
              <c:tx>
                <c:rich>
                  <a:bodyPr/>
                  <a:lstStyle/>
                  <a:p>
                    <a:fld id="{9CC11DC6-50F3-4FF8-927F-ADBD5EB5E7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F28-4E0C-A144-A9CF1F1361EF}"/>
                </c:ext>
              </c:extLst>
            </c:dLbl>
            <c:dLbl>
              <c:idx val="38"/>
              <c:tx>
                <c:rich>
                  <a:bodyPr/>
                  <a:lstStyle/>
                  <a:p>
                    <a:fld id="{F0CB05FD-79EF-4F8A-AAFC-761FF4225E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F28-4E0C-A144-A9CF1F1361EF}"/>
                </c:ext>
              </c:extLst>
            </c:dLbl>
            <c:dLbl>
              <c:idx val="39"/>
              <c:tx>
                <c:rich>
                  <a:bodyPr/>
                  <a:lstStyle/>
                  <a:p>
                    <a:fld id="{94B32657-340B-4C7F-966A-523FD2A183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F28-4E0C-A144-A9CF1F1361EF}"/>
                </c:ext>
              </c:extLst>
            </c:dLbl>
            <c:dLbl>
              <c:idx val="40"/>
              <c:tx>
                <c:rich>
                  <a:bodyPr/>
                  <a:lstStyle/>
                  <a:p>
                    <a:fld id="{A9B1EFF5-1153-4272-89A9-8DD8D3E41B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F28-4E0C-A144-A9CF1F1361EF}"/>
                </c:ext>
              </c:extLst>
            </c:dLbl>
            <c:dLbl>
              <c:idx val="41"/>
              <c:tx>
                <c:rich>
                  <a:bodyPr/>
                  <a:lstStyle/>
                  <a:p>
                    <a:fld id="{C16FA9A0-B06A-4ED2-BE37-54B06782F7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F28-4E0C-A144-A9CF1F1361E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F28-4E0C-A144-A9CF1F1361EF}"/>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F28-4E0C-A144-A9CF1F1361EF}"/>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2EEA-4D2E-A06F-6D5BBC4383A1}"/>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2EEA-4D2E-A06F-6D5BBC4383A1}"/>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2EEA-4D2E-A06F-6D5BBC4383A1}"/>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2EEA-4D2E-A06F-6D5BBC4383A1}"/>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2EEA-4D2E-A06F-6D5BBC4383A1}"/>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2EEA-4D2E-A06F-6D5BBC4383A1}"/>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2EEA-4D2E-A06F-6D5BBC4383A1}"/>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2EEA-4D2E-A06F-6D5BBC4383A1}"/>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2EEA-4D2E-A06F-6D5BBC4383A1}"/>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2EEA-4D2E-A06F-6D5BBC4383A1}"/>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2EEA-4D2E-A06F-6D5BBC4383A1}"/>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2EEA-4D2E-A06F-6D5BBC4383A1}"/>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2EEA-4D2E-A06F-6D5BBC4383A1}"/>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2EEA-4D2E-A06F-6D5BBC4383A1}"/>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2EEA-4D2E-A06F-6D5BBC4383A1}"/>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2EEA-4D2E-A06F-6D5BBC4383A1}"/>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2EEA-4D2E-A06F-6D5BBC4383A1}"/>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2EEA-4D2E-A06F-6D5BBC4383A1}"/>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2EEA-4D2E-A06F-6D5BBC4383A1}"/>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2EEA-4D2E-A06F-6D5BBC4383A1}"/>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2EEA-4D2E-A06F-6D5BBC4383A1}"/>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2EEA-4D2E-A06F-6D5BBC4383A1}"/>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2EEA-4D2E-A06F-6D5BBC4383A1}"/>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2EEA-4D2E-A06F-6D5BBC4383A1}"/>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2EEA-4D2E-A06F-6D5BBC4383A1}"/>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2EEA-4D2E-A06F-6D5BBC4383A1}"/>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2EEA-4D2E-A06F-6D5BBC4383A1}"/>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2EEA-4D2E-A06F-6D5BBC4383A1}"/>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2EEA-4D2E-A06F-6D5BBC4383A1}"/>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2EEA-4D2E-A06F-6D5BBC4383A1}"/>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2EEA-4D2E-A06F-6D5BBC4383A1}"/>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2EEA-4D2E-A06F-6D5BBC4383A1}"/>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2EEA-4D2E-A06F-6D5BBC4383A1}"/>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2EEA-4D2E-A06F-6D5BBC4383A1}"/>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2EEA-4D2E-A06F-6D5BBC4383A1}"/>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2EEA-4D2E-A06F-6D5BBC4383A1}"/>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2EEA-4D2E-A06F-6D5BBC4383A1}"/>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2EEA-4D2E-A06F-6D5BBC4383A1}"/>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2EEA-4D2E-A06F-6D5BBC4383A1}"/>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2EEA-4D2E-A06F-6D5BBC4383A1}"/>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2EEA-4D2E-A06F-6D5BBC4383A1}"/>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2EEA-4D2E-A06F-6D5BBC4383A1}"/>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2EEA-4D2E-A06F-6D5BBC4383A1}"/>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2EEA-4D2E-A06F-6D5BBC4383A1}"/>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2EEA-4D2E-A06F-6D5BBC4383A1}"/>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2EEA-4D2E-A06F-6D5BBC4383A1}"/>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2EEA-4D2E-A06F-6D5BBC4383A1}"/>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2EEA-4D2E-A06F-6D5BBC4383A1}"/>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2EEA-4D2E-A06F-6D5BBC4383A1}"/>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2EEA-4D2E-A06F-6D5BBC4383A1}"/>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2EEA-4D2E-A06F-6D5BBC4383A1}"/>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2EEA-4D2E-A06F-6D5BBC4383A1}"/>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2EEA-4D2E-A06F-6D5BBC4383A1}"/>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2EEA-4D2E-A06F-6D5BBC4383A1}"/>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2EEA-4D2E-A06F-6D5BBC4383A1}"/>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2EEA-4D2E-A06F-6D5BBC4383A1}"/>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2EEA-4D2E-A06F-6D5BBC4383A1}"/>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2EEA-4D2E-A06F-6D5BBC4383A1}"/>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2EEA-4D2E-A06F-6D5BBC4383A1}"/>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2EEA-4D2E-A06F-6D5BBC4383A1}"/>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2EEA-4D2E-A06F-6D5BBC4383A1}"/>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2EEA-4D2E-A06F-6D5BBC4383A1}"/>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2EEA-4D2E-A06F-6D5BBC4383A1}"/>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2EEA-4D2E-A06F-6D5BBC4383A1}"/>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2EEA-4D2E-A06F-6D5BBC4383A1}"/>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2EEA-4D2E-A06F-6D5BBC4383A1}"/>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2EEA-4D2E-A06F-6D5BBC4383A1}"/>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2EEA-4D2E-A06F-6D5BBC4383A1}"/>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2EEA-4D2E-A06F-6D5BBC4383A1}"/>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2EEA-4D2E-A06F-6D5BBC4383A1}"/>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2EEA-4D2E-A06F-6D5BBC4383A1}"/>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2EEA-4D2E-A06F-6D5BBC4383A1}"/>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2EEA-4D2E-A06F-6D5BBC4383A1}"/>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2EEA-4D2E-A06F-6D5BBC4383A1}"/>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2EEA-4D2E-A06F-6D5BBC4383A1}"/>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2EEA-4D2E-A06F-6D5BBC4383A1}"/>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2EEA-4D2E-A06F-6D5BBC4383A1}"/>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2EEA-4D2E-A06F-6D5BBC4383A1}"/>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2EEA-4D2E-A06F-6D5BBC4383A1}"/>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2EEA-4D2E-A06F-6D5BBC4383A1}"/>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2EEA-4D2E-A06F-6D5BBC4383A1}"/>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2EEA-4D2E-A06F-6D5BBC4383A1}"/>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2EEA-4D2E-A06F-6D5BBC4383A1}"/>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2EEA-4D2E-A06F-6D5BBC4383A1}"/>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2EEA-4D2E-A06F-6D5BBC4383A1}"/>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2EEA-4D2E-A06F-6D5BBC4383A1}"/>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2EEA-4D2E-A06F-6D5BBC4383A1}"/>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2EEA-4D2E-A06F-6D5BBC4383A1}"/>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2EEA-4D2E-A06F-6D5BBC4383A1}"/>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2EEA-4D2E-A06F-6D5BBC4383A1}"/>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2EEA-4D2E-A06F-6D5BBC4383A1}"/>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2EEA-4D2E-A06F-6D5BBC4383A1}"/>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2EEA-4D2E-A06F-6D5BBC4383A1}"/>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2EEA-4D2E-A06F-6D5BBC4383A1}"/>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2EEA-4D2E-A06F-6D5BBC4383A1}"/>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2EEA-4D2E-A06F-6D5BBC4383A1}"/>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2EEA-4D2E-A06F-6D5BBC4383A1}"/>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2EEA-4D2E-A06F-6D5BBC4383A1}"/>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2EEA-4D2E-A06F-6D5BBC4383A1}"/>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2EEA-4D2E-A06F-6D5BBC4383A1}"/>
              </c:ext>
            </c:extLst>
          </c:dPt>
          <c:dPt>
            <c:idx val="100"/>
            <c:bubble3D val="0"/>
            <c:spPr>
              <a:noFill/>
              <a:ln w="3175">
                <a:noFill/>
              </a:ln>
              <a:effectLst/>
            </c:spPr>
            <c:extLst>
              <c:ext xmlns:c16="http://schemas.microsoft.com/office/drawing/2014/chart" uri="{C3380CC4-5D6E-409C-BE32-E72D297353CC}">
                <c16:uniqueId val="{000000C9-2EEA-4D2E-A06F-6D5BBC4383A1}"/>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2EEA-4D2E-A06F-6D5BBC4383A1}"/>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5EA5-4509-A561-D27AD2A37038}"/>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5EA5-4509-A561-D27AD2A37038}"/>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5EA5-4509-A561-D27AD2A37038}"/>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5EA5-4509-A561-D27AD2A37038}"/>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5EA5-4509-A561-D27AD2A37038}"/>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5EA5-4509-A561-D27AD2A37038}"/>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5EA5-4509-A561-D27AD2A37038}"/>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5EA5-4509-A561-D27AD2A37038}"/>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5EA5-4509-A561-D27AD2A37038}"/>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5EA5-4509-A561-D27AD2A37038}"/>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5EA5-4509-A561-D27AD2A37038}"/>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5EA5-4509-A561-D27AD2A37038}"/>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5EA5-4509-A561-D27AD2A37038}"/>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5EA5-4509-A561-D27AD2A37038}"/>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5EA5-4509-A561-D27AD2A37038}"/>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5EA5-4509-A561-D27AD2A37038}"/>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5EA5-4509-A561-D27AD2A37038}"/>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5EA5-4509-A561-D27AD2A37038}"/>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5EA5-4509-A561-D27AD2A37038}"/>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5EA5-4509-A561-D27AD2A37038}"/>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5EA5-4509-A561-D27AD2A37038}"/>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5EA5-4509-A561-D27AD2A37038}"/>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5EA5-4509-A561-D27AD2A37038}"/>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5EA5-4509-A561-D27AD2A37038}"/>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5EA5-4509-A561-D27AD2A37038}"/>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5EA5-4509-A561-D27AD2A37038}"/>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5EA5-4509-A561-D27AD2A37038}"/>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5EA5-4509-A561-D27AD2A37038}"/>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5EA5-4509-A561-D27AD2A37038}"/>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5EA5-4509-A561-D27AD2A37038}"/>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5EA5-4509-A561-D27AD2A37038}"/>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5EA5-4509-A561-D27AD2A37038}"/>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5EA5-4509-A561-D27AD2A37038}"/>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5EA5-4509-A561-D27AD2A37038}"/>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5EA5-4509-A561-D27AD2A37038}"/>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5EA5-4509-A561-D27AD2A37038}"/>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5EA5-4509-A561-D27AD2A37038}"/>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5EA5-4509-A561-D27AD2A37038}"/>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5EA5-4509-A561-D27AD2A37038}"/>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5EA5-4509-A561-D27AD2A37038}"/>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5EA5-4509-A561-D27AD2A37038}"/>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5EA5-4509-A561-D27AD2A37038}"/>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5EA5-4509-A561-D27AD2A37038}"/>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5EA5-4509-A561-D27AD2A37038}"/>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5EA5-4509-A561-D27AD2A37038}"/>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5EA5-4509-A561-D27AD2A37038}"/>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5EA5-4509-A561-D27AD2A37038}"/>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5EA5-4509-A561-D27AD2A37038}"/>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5EA5-4509-A561-D27AD2A37038}"/>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5EA5-4509-A561-D27AD2A37038}"/>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5EA5-4509-A561-D27AD2A37038}"/>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5EA5-4509-A561-D27AD2A37038}"/>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5EA5-4509-A561-D27AD2A37038}"/>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5EA5-4509-A561-D27AD2A37038}"/>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5EA5-4509-A561-D27AD2A37038}"/>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5EA5-4509-A561-D27AD2A37038}"/>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5EA5-4509-A561-D27AD2A37038}"/>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5EA5-4509-A561-D27AD2A37038}"/>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5EA5-4509-A561-D27AD2A37038}"/>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5EA5-4509-A561-D27AD2A37038}"/>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5EA5-4509-A561-D27AD2A37038}"/>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5EA5-4509-A561-D27AD2A37038}"/>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5EA5-4509-A561-D27AD2A37038}"/>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5EA5-4509-A561-D27AD2A37038}"/>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5EA5-4509-A561-D27AD2A37038}"/>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5EA5-4509-A561-D27AD2A37038}"/>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5EA5-4509-A561-D27AD2A37038}"/>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5EA5-4509-A561-D27AD2A37038}"/>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5EA5-4509-A561-D27AD2A37038}"/>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5EA5-4509-A561-D27AD2A37038}"/>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5EA5-4509-A561-D27AD2A37038}"/>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5EA5-4509-A561-D27AD2A37038}"/>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5EA5-4509-A561-D27AD2A37038}"/>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5EA5-4509-A561-D27AD2A37038}"/>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5EA5-4509-A561-D27AD2A37038}"/>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5EA5-4509-A561-D27AD2A37038}"/>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5EA5-4509-A561-D27AD2A37038}"/>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5EA5-4509-A561-D27AD2A37038}"/>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5EA5-4509-A561-D27AD2A37038}"/>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5EA5-4509-A561-D27AD2A37038}"/>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5EA5-4509-A561-D27AD2A37038}"/>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5EA5-4509-A561-D27AD2A37038}"/>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5EA5-4509-A561-D27AD2A37038}"/>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5EA5-4509-A561-D27AD2A37038}"/>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5EA5-4509-A561-D27AD2A37038}"/>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5EA5-4509-A561-D27AD2A37038}"/>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5EA5-4509-A561-D27AD2A37038}"/>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5EA5-4509-A561-D27AD2A37038}"/>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5EA5-4509-A561-D27AD2A37038}"/>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5EA5-4509-A561-D27AD2A37038}"/>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5EA5-4509-A561-D27AD2A37038}"/>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5EA5-4509-A561-D27AD2A37038}"/>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5EA5-4509-A561-D27AD2A37038}"/>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5EA5-4509-A561-D27AD2A37038}"/>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5EA5-4509-A561-D27AD2A37038}"/>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5EA5-4509-A561-D27AD2A37038}"/>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5EA5-4509-A561-D27AD2A37038}"/>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5EA5-4509-A561-D27AD2A37038}"/>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5EA5-4509-A561-D27AD2A37038}"/>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5EA5-4509-A561-D27AD2A37038}"/>
              </c:ext>
            </c:extLst>
          </c:dPt>
          <c:dPt>
            <c:idx val="100"/>
            <c:bubble3D val="0"/>
            <c:spPr>
              <a:noFill/>
              <a:ln w="3175">
                <a:noFill/>
              </a:ln>
              <a:effectLst/>
            </c:spPr>
            <c:extLst>
              <c:ext xmlns:c16="http://schemas.microsoft.com/office/drawing/2014/chart" uri="{C3380CC4-5D6E-409C-BE32-E72D297353CC}">
                <c16:uniqueId val="{000000C9-5EA5-4509-A561-D27AD2A37038}"/>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5EA5-4509-A561-D27AD2A37038}"/>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CC87-4E87-8985-1BEE48F9DD3C}"/>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CC87-4E87-8985-1BEE48F9DD3C}"/>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CC87-4E87-8985-1BEE48F9DD3C}"/>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C6D-440C-B105-A6DAB45062A2}"/>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C6D-440C-B105-A6DAB45062A2}"/>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35B4-4FE3-99FD-424B3C4EE5B5}"/>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FF14F263-08A0-4B63-97F7-B267AE46679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5B4-4FE3-99FD-424B3C4EE5B5}"/>
                </c:ext>
              </c:extLst>
            </c:dLbl>
            <c:dLbl>
              <c:idx val="1"/>
              <c:tx>
                <c:rich>
                  <a:bodyPr/>
                  <a:lstStyle/>
                  <a:p>
                    <a:fld id="{954089E9-C434-4BDE-9E18-8F3FC3D60A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5B4-4FE3-99FD-424B3C4EE5B5}"/>
                </c:ext>
              </c:extLst>
            </c:dLbl>
            <c:dLbl>
              <c:idx val="2"/>
              <c:tx>
                <c:rich>
                  <a:bodyPr/>
                  <a:lstStyle/>
                  <a:p>
                    <a:fld id="{5EA54ECD-F52F-4287-AC52-CBFE5B4FFA1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5B4-4FE3-99FD-424B3C4EE5B5}"/>
                </c:ext>
              </c:extLst>
            </c:dLbl>
            <c:dLbl>
              <c:idx val="3"/>
              <c:tx>
                <c:rich>
                  <a:bodyPr/>
                  <a:lstStyle/>
                  <a:p>
                    <a:fld id="{4874A19D-6D7B-4475-BF57-8AD38194FCF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5B4-4FE3-99FD-424B3C4EE5B5}"/>
                </c:ext>
              </c:extLst>
            </c:dLbl>
            <c:dLbl>
              <c:idx val="4"/>
              <c:tx>
                <c:rich>
                  <a:bodyPr/>
                  <a:lstStyle/>
                  <a:p>
                    <a:fld id="{FB2D22A9-D632-477A-B529-66496F3E5CB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5B4-4FE3-99FD-424B3C4EE5B5}"/>
                </c:ext>
              </c:extLst>
            </c:dLbl>
            <c:dLbl>
              <c:idx val="5"/>
              <c:tx>
                <c:rich>
                  <a:bodyPr/>
                  <a:lstStyle/>
                  <a:p>
                    <a:fld id="{2AE1CE65-3C06-4C88-BDFC-83ABEFFC028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5B4-4FE3-99FD-424B3C4EE5B5}"/>
                </c:ext>
              </c:extLst>
            </c:dLbl>
            <c:dLbl>
              <c:idx val="6"/>
              <c:tx>
                <c:rich>
                  <a:bodyPr/>
                  <a:lstStyle/>
                  <a:p>
                    <a:fld id="{883E7D71-83A8-4171-8601-AAFA6FF5E41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5B4-4FE3-99FD-424B3C4EE5B5}"/>
                </c:ext>
              </c:extLst>
            </c:dLbl>
            <c:dLbl>
              <c:idx val="7"/>
              <c:tx>
                <c:rich>
                  <a:bodyPr/>
                  <a:lstStyle/>
                  <a:p>
                    <a:fld id="{5A2F5393-E511-4171-8018-08881A83563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5B4-4FE3-99FD-424B3C4EE5B5}"/>
                </c:ext>
              </c:extLst>
            </c:dLbl>
            <c:dLbl>
              <c:idx val="8"/>
              <c:tx>
                <c:rich>
                  <a:bodyPr/>
                  <a:lstStyle/>
                  <a:p>
                    <a:fld id="{9D401524-4607-4399-9630-2D14F5F8937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5B4-4FE3-99FD-424B3C4EE5B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5B4-4FE3-99FD-424B3C4EE5B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5B4-4FE3-99FD-424B3C4EE5B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5B4-4FE3-99FD-424B3C4EE5B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5B4-4FE3-99FD-424B3C4EE5B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5B4-4FE3-99FD-424B3C4EE5B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5B4-4FE3-99FD-424B3C4EE5B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5B4-4FE3-99FD-424B3C4EE5B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5B4-4FE3-99FD-424B3C4EE5B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5B4-4FE3-99FD-424B3C4EE5B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5B4-4FE3-99FD-424B3C4EE5B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35B4-4FE3-99FD-424B3C4EE5B5}"/>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35B4-4FE3-99FD-424B3C4EE5B5}"/>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22D-4152-8A61-31096463407E}"/>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22D-4152-8A61-31096463407E}"/>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22D-4152-8A61-31096463407E}"/>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5DD2D49C-C4B9-4912-B3A8-15DE3BEF2C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350-4246-B2D7-ADB43AEF60DE}"/>
                </c:ext>
              </c:extLst>
            </c:dLbl>
            <c:dLbl>
              <c:idx val="1"/>
              <c:tx>
                <c:rich>
                  <a:bodyPr/>
                  <a:lstStyle/>
                  <a:p>
                    <a:fld id="{0BABBDCA-77CA-4F3B-B311-4D01577E9F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350-4246-B2D7-ADB43AEF60DE}"/>
                </c:ext>
              </c:extLst>
            </c:dLbl>
            <c:dLbl>
              <c:idx val="2"/>
              <c:tx>
                <c:rich>
                  <a:bodyPr/>
                  <a:lstStyle/>
                  <a:p>
                    <a:fld id="{F4496BE2-DF5A-4A07-A788-A63BEFF8F2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350-4246-B2D7-ADB43AEF60DE}"/>
                </c:ext>
              </c:extLst>
            </c:dLbl>
            <c:dLbl>
              <c:idx val="3"/>
              <c:tx>
                <c:rich>
                  <a:bodyPr/>
                  <a:lstStyle/>
                  <a:p>
                    <a:fld id="{B23F67C3-BF00-4BD5-964E-C325FCB23C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50-4246-B2D7-ADB43AEF60DE}"/>
                </c:ext>
              </c:extLst>
            </c:dLbl>
            <c:dLbl>
              <c:idx val="4"/>
              <c:tx>
                <c:rich>
                  <a:bodyPr/>
                  <a:lstStyle/>
                  <a:p>
                    <a:fld id="{CB7E1C44-9EF7-485E-A395-DCC42142F7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50-4246-B2D7-ADB43AEF60D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9350-4246-B2D7-ADB43AEF60D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9350-4246-B2D7-ADB43AEF60D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258-48CF-80ED-15885192050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258-48CF-80ED-158851920508}"/>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02-A258-48CF-80ED-158851920508}"/>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258-48CF-80ED-15885192050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258-48CF-80ED-15885192050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258-48CF-80ED-15885192050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258-48CF-80ED-15885192050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258-48CF-80ED-15885192050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258-48CF-80ED-15885192050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258-48CF-80ED-15885192050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258-48CF-80ED-15885192050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258-48CF-80ED-15885192050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258-48CF-80ED-15885192050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258-48CF-80ED-15885192050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258-48CF-80ED-15885192050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258-48CF-80ED-15885192050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258-48CF-80ED-15885192050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258-48CF-80ED-15885192050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258-48CF-80ED-15885192050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258-48CF-80ED-15885192050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258-48CF-80ED-15885192050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258-48CF-80ED-15885192050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258-48CF-80ED-15885192050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258-48CF-80ED-15885192050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58-48CF-80ED-15885192050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58-48CF-80ED-15885192050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58-48CF-80ED-15885192050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58-48CF-80ED-15885192050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58-48CF-80ED-15885192050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58-48CF-80ED-15885192050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58-48CF-80ED-15885192050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58-48CF-80ED-15885192050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258-48CF-80ED-15885192050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58-48CF-80ED-15885192050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58-48CF-80ED-15885192050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58-48CF-80ED-15885192050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58-48CF-80ED-15885192050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58-48CF-80ED-15885192050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58-48CF-80ED-15885192050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58-48CF-80ED-15885192050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58-48CF-80ED-15885192050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58-48CF-80ED-15885192050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58-48CF-80ED-15885192050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58-48CF-80ED-15885192050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58-48CF-80ED-15885192050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58-48CF-80ED-15885192050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58-48CF-80ED-15885192050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58-48CF-80ED-15885192050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58-48CF-80ED-15885192050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58-48CF-80ED-15885192050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58-48CF-80ED-15885192050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58-48CF-80ED-15885192050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58-48CF-80ED-15885192050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58-48CF-80ED-15885192050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58-48CF-80ED-15885192050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58-48CF-80ED-15885192050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58-48CF-80ED-15885192050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58-48CF-80ED-15885192050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58-48CF-80ED-15885192050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58-48CF-80ED-15885192050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58-48CF-80ED-15885192050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58-48CF-80ED-15885192050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58-48CF-80ED-15885192050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58-48CF-80ED-15885192050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58-48CF-80ED-15885192050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58-48CF-80ED-15885192050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58-48CF-80ED-15885192050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58-48CF-80ED-15885192050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58-48CF-80ED-15885192050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58-48CF-80ED-15885192050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58-48CF-80ED-15885192050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58-48CF-80ED-158851920508}"/>
                </c:ext>
              </c:extLst>
            </c:dLbl>
            <c:dLbl>
              <c:idx val="69"/>
              <c:tx>
                <c:rich>
                  <a:bodyPr/>
                  <a:lstStyle/>
                  <a:p>
                    <a:fld id="{D802DCC0-B146-4028-8D3F-629DFD2B79B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258-48CF-80ED-15885192050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58-48CF-80ED-15885192050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58-48CF-80ED-15885192050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58-48CF-80ED-15885192050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58-48CF-80ED-15885192050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58-48CF-80ED-15885192050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58-48CF-80ED-15885192050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58-48CF-80ED-15885192050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58-48CF-80ED-15885192050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58-48CF-80ED-15885192050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58-48CF-80ED-15885192050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58-48CF-80ED-15885192050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58-48CF-80ED-15885192050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58-48CF-80ED-15885192050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58-48CF-80ED-15885192050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58-48CF-80ED-15885192050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58-48CF-80ED-15885192050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58-48CF-80ED-15885192050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58-48CF-80ED-15885192050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58-48CF-80ED-15885192050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58-48CF-80ED-15885192050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58-48CF-80ED-15885192050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58-48CF-80ED-15885192050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58-48CF-80ED-15885192050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58-48CF-80ED-15885192050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58-48CF-80ED-15885192050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258-48CF-80ED-15885192050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258-48CF-80ED-15885192050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258-48CF-80ED-15885192050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258-48CF-80ED-15885192050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258-48CF-80ED-15885192050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258-48CF-80ED-15885192050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6C1-4822-9900-B374FC0714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06E27F95-AB09-4189-A086-78A50724CE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6C1-4822-9900-B374FC071405}"/>
                </c:ext>
              </c:extLst>
            </c:dLbl>
            <c:dLbl>
              <c:idx val="1"/>
              <c:tx>
                <c:rich>
                  <a:bodyPr/>
                  <a:lstStyle/>
                  <a:p>
                    <a:fld id="{9F5C7F59-645D-4813-A0D9-5F1FD38906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6C1-4822-9900-B374FC071405}"/>
                </c:ext>
              </c:extLst>
            </c:dLbl>
            <c:dLbl>
              <c:idx val="2"/>
              <c:tx>
                <c:rich>
                  <a:bodyPr/>
                  <a:lstStyle/>
                  <a:p>
                    <a:fld id="{54367642-4A6E-4A4C-B8E6-BA59537F01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6C1-4822-9900-B374FC071405}"/>
                </c:ext>
              </c:extLst>
            </c:dLbl>
            <c:dLbl>
              <c:idx val="3"/>
              <c:tx>
                <c:rich>
                  <a:bodyPr/>
                  <a:lstStyle/>
                  <a:p>
                    <a:fld id="{F961F1A1-551B-4DE3-A694-E3723C8CB0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6C1-4822-9900-B374FC071405}"/>
                </c:ext>
              </c:extLst>
            </c:dLbl>
            <c:dLbl>
              <c:idx val="4"/>
              <c:tx>
                <c:rich>
                  <a:bodyPr/>
                  <a:lstStyle/>
                  <a:p>
                    <a:fld id="{C178C30C-2640-457B-8F38-50E0E0D506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6C1-4822-9900-B374FC071405}"/>
                </c:ext>
              </c:extLst>
            </c:dLbl>
            <c:dLbl>
              <c:idx val="5"/>
              <c:tx>
                <c:rich>
                  <a:bodyPr/>
                  <a:lstStyle/>
                  <a:p>
                    <a:fld id="{7E64C480-D42A-4A4D-9525-81079D850F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6C1-4822-9900-B374FC071405}"/>
                </c:ext>
              </c:extLst>
            </c:dLbl>
            <c:dLbl>
              <c:idx val="6"/>
              <c:tx>
                <c:rich>
                  <a:bodyPr/>
                  <a:lstStyle/>
                  <a:p>
                    <a:fld id="{4C6BC260-1B1C-4AAA-84D5-63A034CDA0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6C1-4822-9900-B374FC071405}"/>
                </c:ext>
              </c:extLst>
            </c:dLbl>
            <c:dLbl>
              <c:idx val="7"/>
              <c:tx>
                <c:rich>
                  <a:bodyPr/>
                  <a:lstStyle/>
                  <a:p>
                    <a:fld id="{28990E66-746A-40EA-8CE3-617B04D3DE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6C1-4822-9900-B374FC071405}"/>
                </c:ext>
              </c:extLst>
            </c:dLbl>
            <c:dLbl>
              <c:idx val="8"/>
              <c:tx>
                <c:rich>
                  <a:bodyPr/>
                  <a:lstStyle/>
                  <a:p>
                    <a:fld id="{B6FD8D94-CAEB-4D96-B0A2-74ECADFAFA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6C1-4822-9900-B374FC071405}"/>
                </c:ext>
              </c:extLst>
            </c:dLbl>
            <c:dLbl>
              <c:idx val="9"/>
              <c:tx>
                <c:rich>
                  <a:bodyPr/>
                  <a:lstStyle/>
                  <a:p>
                    <a:fld id="{41ACA239-6F86-4494-B9DA-283ED8C1CD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6C1-4822-9900-B374FC071405}"/>
                </c:ext>
              </c:extLst>
            </c:dLbl>
            <c:dLbl>
              <c:idx val="10"/>
              <c:tx>
                <c:rich>
                  <a:bodyPr/>
                  <a:lstStyle/>
                  <a:p>
                    <a:fld id="{F750DFDC-BE97-4439-9E01-511EF3881A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6C1-4822-9900-B374FC071405}"/>
                </c:ext>
              </c:extLst>
            </c:dLbl>
            <c:dLbl>
              <c:idx val="11"/>
              <c:tx>
                <c:rich>
                  <a:bodyPr/>
                  <a:lstStyle/>
                  <a:p>
                    <a:fld id="{E83C7BF4-5CAB-44A9-9A03-23ABDAD001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6C1-4822-9900-B374FC071405}"/>
                </c:ext>
              </c:extLst>
            </c:dLbl>
            <c:dLbl>
              <c:idx val="12"/>
              <c:tx>
                <c:rich>
                  <a:bodyPr/>
                  <a:lstStyle/>
                  <a:p>
                    <a:fld id="{E5CB9EFC-47A2-4A15-8F2A-586C5C8312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6C1-4822-9900-B374FC071405}"/>
                </c:ext>
              </c:extLst>
            </c:dLbl>
            <c:dLbl>
              <c:idx val="13"/>
              <c:tx>
                <c:rich>
                  <a:bodyPr/>
                  <a:lstStyle/>
                  <a:p>
                    <a:fld id="{7BF55150-9C33-4BB4-A2CC-0CFD323907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6C1-4822-9900-B374FC071405}"/>
                </c:ext>
              </c:extLst>
            </c:dLbl>
            <c:dLbl>
              <c:idx val="14"/>
              <c:tx>
                <c:rich>
                  <a:bodyPr/>
                  <a:lstStyle/>
                  <a:p>
                    <a:fld id="{2A08508F-D193-4C78-8B01-06442B1ACC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6C1-4822-9900-B374FC071405}"/>
                </c:ext>
              </c:extLst>
            </c:dLbl>
            <c:dLbl>
              <c:idx val="15"/>
              <c:tx>
                <c:rich>
                  <a:bodyPr/>
                  <a:lstStyle/>
                  <a:p>
                    <a:fld id="{B4C2366B-B865-4C49-B440-2F49783DC6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6C1-4822-9900-B374FC071405}"/>
                </c:ext>
              </c:extLst>
            </c:dLbl>
            <c:dLbl>
              <c:idx val="16"/>
              <c:tx>
                <c:rich>
                  <a:bodyPr/>
                  <a:lstStyle/>
                  <a:p>
                    <a:fld id="{904ACEF6-3DF8-4D28-BEF9-AC07415879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6C1-4822-9900-B374FC071405}"/>
                </c:ext>
              </c:extLst>
            </c:dLbl>
            <c:dLbl>
              <c:idx val="17"/>
              <c:tx>
                <c:rich>
                  <a:bodyPr/>
                  <a:lstStyle/>
                  <a:p>
                    <a:fld id="{F534945F-BEBF-47D8-B568-22A54AC677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6C1-4822-9900-B374FC071405}"/>
                </c:ext>
              </c:extLst>
            </c:dLbl>
            <c:dLbl>
              <c:idx val="18"/>
              <c:tx>
                <c:rich>
                  <a:bodyPr/>
                  <a:lstStyle/>
                  <a:p>
                    <a:fld id="{4508B155-8A90-4853-BEB2-57F44E4639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6C1-4822-9900-B374FC071405}"/>
                </c:ext>
              </c:extLst>
            </c:dLbl>
            <c:dLbl>
              <c:idx val="19"/>
              <c:tx>
                <c:rich>
                  <a:bodyPr/>
                  <a:lstStyle/>
                  <a:p>
                    <a:fld id="{3264AEEA-79CA-439E-ADA4-ACE31DF57D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6C1-4822-9900-B374FC071405}"/>
                </c:ext>
              </c:extLst>
            </c:dLbl>
            <c:dLbl>
              <c:idx val="20"/>
              <c:tx>
                <c:rich>
                  <a:bodyPr/>
                  <a:lstStyle/>
                  <a:p>
                    <a:fld id="{EECC47C7-AEFC-47BB-A20E-89449B74A3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6C1-4822-9900-B374FC071405}"/>
                </c:ext>
              </c:extLst>
            </c:dLbl>
            <c:dLbl>
              <c:idx val="21"/>
              <c:tx>
                <c:rich>
                  <a:bodyPr/>
                  <a:lstStyle/>
                  <a:p>
                    <a:fld id="{9E88C24A-9D6D-4C22-BC3E-F40138962F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6C1-4822-9900-B374FC071405}"/>
                </c:ext>
              </c:extLst>
            </c:dLbl>
            <c:dLbl>
              <c:idx val="22"/>
              <c:tx>
                <c:rich>
                  <a:bodyPr/>
                  <a:lstStyle/>
                  <a:p>
                    <a:fld id="{C92E44CB-FA4C-4218-B193-7C595915A0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6C1-4822-9900-B374FC071405}"/>
                </c:ext>
              </c:extLst>
            </c:dLbl>
            <c:dLbl>
              <c:idx val="23"/>
              <c:tx>
                <c:rich>
                  <a:bodyPr/>
                  <a:lstStyle/>
                  <a:p>
                    <a:fld id="{7CA2E41F-961F-4A1B-B7DD-C7E062AE73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6C1-4822-9900-B374FC071405}"/>
                </c:ext>
              </c:extLst>
            </c:dLbl>
            <c:dLbl>
              <c:idx val="24"/>
              <c:tx>
                <c:rich>
                  <a:bodyPr/>
                  <a:lstStyle/>
                  <a:p>
                    <a:fld id="{EBFDBDB9-DC6F-4958-95C1-2D77BF7372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6C1-4822-9900-B374FC071405}"/>
                </c:ext>
              </c:extLst>
            </c:dLbl>
            <c:dLbl>
              <c:idx val="25"/>
              <c:tx>
                <c:rich>
                  <a:bodyPr/>
                  <a:lstStyle/>
                  <a:p>
                    <a:fld id="{0A4E6777-0EA2-4C69-AF2C-14429536BE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6C1-4822-9900-B374FC071405}"/>
                </c:ext>
              </c:extLst>
            </c:dLbl>
            <c:dLbl>
              <c:idx val="26"/>
              <c:tx>
                <c:rich>
                  <a:bodyPr/>
                  <a:lstStyle/>
                  <a:p>
                    <a:fld id="{1E48AD9D-15E6-4C70-BEEC-BA891B900E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6C1-4822-9900-B374FC071405}"/>
                </c:ext>
              </c:extLst>
            </c:dLbl>
            <c:dLbl>
              <c:idx val="27"/>
              <c:tx>
                <c:rich>
                  <a:bodyPr/>
                  <a:lstStyle/>
                  <a:p>
                    <a:fld id="{8F3C285E-27BB-48BD-9D94-D8B9658169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6C1-4822-9900-B374FC071405}"/>
                </c:ext>
              </c:extLst>
            </c:dLbl>
            <c:dLbl>
              <c:idx val="28"/>
              <c:tx>
                <c:rich>
                  <a:bodyPr/>
                  <a:lstStyle/>
                  <a:p>
                    <a:fld id="{404DECE3-FC8E-45EA-8452-5069B8F0E7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6C1-4822-9900-B374FC071405}"/>
                </c:ext>
              </c:extLst>
            </c:dLbl>
            <c:dLbl>
              <c:idx val="29"/>
              <c:tx>
                <c:rich>
                  <a:bodyPr/>
                  <a:lstStyle/>
                  <a:p>
                    <a:fld id="{F1F8A26A-58CD-4A7F-B4EC-567F3C59A8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6C1-4822-9900-B374FC071405}"/>
                </c:ext>
              </c:extLst>
            </c:dLbl>
            <c:dLbl>
              <c:idx val="30"/>
              <c:tx>
                <c:rich>
                  <a:bodyPr/>
                  <a:lstStyle/>
                  <a:p>
                    <a:fld id="{E118453A-51D7-4588-9533-6BA60B2C7B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6C1-4822-9900-B374FC071405}"/>
                </c:ext>
              </c:extLst>
            </c:dLbl>
            <c:dLbl>
              <c:idx val="31"/>
              <c:tx>
                <c:rich>
                  <a:bodyPr/>
                  <a:lstStyle/>
                  <a:p>
                    <a:fld id="{A8AF78A2-F6B1-4586-9C83-F9DF5A32A4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6C1-4822-9900-B374FC071405}"/>
                </c:ext>
              </c:extLst>
            </c:dLbl>
            <c:dLbl>
              <c:idx val="32"/>
              <c:tx>
                <c:rich>
                  <a:bodyPr/>
                  <a:lstStyle/>
                  <a:p>
                    <a:fld id="{ED2A68F0-5916-47C1-8DBF-C7340565E7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6C1-4822-9900-B374FC071405}"/>
                </c:ext>
              </c:extLst>
            </c:dLbl>
            <c:dLbl>
              <c:idx val="33"/>
              <c:tx>
                <c:rich>
                  <a:bodyPr/>
                  <a:lstStyle/>
                  <a:p>
                    <a:fld id="{A7371ADC-E813-440F-B1FE-0C6F0EAA05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6C1-4822-9900-B374FC071405}"/>
                </c:ext>
              </c:extLst>
            </c:dLbl>
            <c:dLbl>
              <c:idx val="34"/>
              <c:tx>
                <c:rich>
                  <a:bodyPr/>
                  <a:lstStyle/>
                  <a:p>
                    <a:fld id="{C5153C44-6934-4973-8F05-1CE1F246B8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6C1-4822-9900-B374FC071405}"/>
                </c:ext>
              </c:extLst>
            </c:dLbl>
            <c:dLbl>
              <c:idx val="35"/>
              <c:tx>
                <c:rich>
                  <a:bodyPr/>
                  <a:lstStyle/>
                  <a:p>
                    <a:fld id="{8BD7A470-718E-489A-B0F9-46CAEFE1E1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6C1-4822-9900-B374FC071405}"/>
                </c:ext>
              </c:extLst>
            </c:dLbl>
            <c:dLbl>
              <c:idx val="36"/>
              <c:tx>
                <c:rich>
                  <a:bodyPr/>
                  <a:lstStyle/>
                  <a:p>
                    <a:fld id="{0AC14563-7277-46CA-BEA6-C5BC32BC49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6C1-4822-9900-B374FC071405}"/>
                </c:ext>
              </c:extLst>
            </c:dLbl>
            <c:dLbl>
              <c:idx val="37"/>
              <c:tx>
                <c:rich>
                  <a:bodyPr/>
                  <a:lstStyle/>
                  <a:p>
                    <a:fld id="{CC199E59-0FC4-457C-9219-D692117000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6C1-4822-9900-B374FC071405}"/>
                </c:ext>
              </c:extLst>
            </c:dLbl>
            <c:dLbl>
              <c:idx val="38"/>
              <c:tx>
                <c:rich>
                  <a:bodyPr/>
                  <a:lstStyle/>
                  <a:p>
                    <a:fld id="{508C09BE-4DFC-40A9-B256-24CC51C11D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6C1-4822-9900-B374FC071405}"/>
                </c:ext>
              </c:extLst>
            </c:dLbl>
            <c:dLbl>
              <c:idx val="39"/>
              <c:tx>
                <c:rich>
                  <a:bodyPr/>
                  <a:lstStyle/>
                  <a:p>
                    <a:fld id="{1ADF00DE-05B6-4F9E-AE0D-743FA4DFDD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6C1-4822-9900-B374FC071405}"/>
                </c:ext>
              </c:extLst>
            </c:dLbl>
            <c:dLbl>
              <c:idx val="40"/>
              <c:tx>
                <c:rich>
                  <a:bodyPr/>
                  <a:lstStyle/>
                  <a:p>
                    <a:fld id="{1752A725-CFBF-404E-B9F9-D066547D6D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6C1-4822-9900-B374FC071405}"/>
                </c:ext>
              </c:extLst>
            </c:dLbl>
            <c:dLbl>
              <c:idx val="41"/>
              <c:tx>
                <c:rich>
                  <a:bodyPr/>
                  <a:lstStyle/>
                  <a:p>
                    <a:fld id="{B94FE86D-2AB7-46D4-BC80-C4B083157E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6C1-4822-9900-B374FC0714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26C1-4822-9900-B374FC0714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6C1-4822-9900-B374FC0714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Gauge!$L$2</c:f>
              <c:strCache>
                <c:ptCount val="1"/>
                <c:pt idx="0">
                  <c:v>Grey</c:v>
                </c:pt>
              </c:strCache>
            </c:strRef>
          </c:tx>
          <c:spPr>
            <a:solidFill>
              <a:schemeClr val="bg1">
                <a:lumMod val="85000"/>
              </a:schemeClr>
            </a:solidFill>
          </c:spPr>
          <c:dPt>
            <c:idx val="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1-9657-4E23-BF83-302C985F43B9}"/>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9657-4E23-BF83-302C985F43B9}"/>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9657-4E23-BF83-302C985F43B9}"/>
              </c:ext>
            </c:extLst>
          </c:dPt>
          <c:dPt>
            <c:idx val="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7-9657-4E23-BF83-302C985F43B9}"/>
              </c:ext>
            </c:extLst>
          </c:dPt>
          <c:dPt>
            <c:idx val="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9-9657-4E23-BF83-302C985F43B9}"/>
              </c:ext>
            </c:extLst>
          </c:dPt>
          <c:dPt>
            <c:idx val="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B-9657-4E23-BF83-302C985F43B9}"/>
              </c:ext>
            </c:extLst>
          </c:dPt>
          <c:dPt>
            <c:idx val="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D-9657-4E23-BF83-302C985F43B9}"/>
              </c:ext>
            </c:extLst>
          </c:dPt>
          <c:dPt>
            <c:idx val="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F-9657-4E23-BF83-302C985F43B9}"/>
              </c:ext>
            </c:extLst>
          </c:dPt>
          <c:dPt>
            <c:idx val="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1-9657-4E23-BF83-302C985F43B9}"/>
              </c:ext>
            </c:extLst>
          </c:dPt>
          <c:dPt>
            <c:idx val="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3-9657-4E23-BF83-302C985F43B9}"/>
              </c:ext>
            </c:extLst>
          </c:dPt>
          <c:dPt>
            <c:idx val="1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5-9657-4E23-BF83-302C985F43B9}"/>
              </c:ext>
            </c:extLst>
          </c:dPt>
          <c:dPt>
            <c:idx val="1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7-9657-4E23-BF83-302C985F43B9}"/>
              </c:ext>
            </c:extLst>
          </c:dPt>
          <c:dPt>
            <c:idx val="1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9-9657-4E23-BF83-302C985F43B9}"/>
              </c:ext>
            </c:extLst>
          </c:dPt>
          <c:dPt>
            <c:idx val="1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B-9657-4E23-BF83-302C985F43B9}"/>
              </c:ext>
            </c:extLst>
          </c:dPt>
          <c:dPt>
            <c:idx val="1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D-9657-4E23-BF83-302C985F43B9}"/>
              </c:ext>
            </c:extLst>
          </c:dPt>
          <c:dPt>
            <c:idx val="1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F-9657-4E23-BF83-302C985F43B9}"/>
              </c:ext>
            </c:extLst>
          </c:dPt>
          <c:dPt>
            <c:idx val="1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1-9657-4E23-BF83-302C985F43B9}"/>
              </c:ext>
            </c:extLst>
          </c:dPt>
          <c:dPt>
            <c:idx val="1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3-9657-4E23-BF83-302C985F43B9}"/>
              </c:ext>
            </c:extLst>
          </c:dPt>
          <c:dPt>
            <c:idx val="1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5-9657-4E23-BF83-302C985F43B9}"/>
              </c:ext>
            </c:extLst>
          </c:dPt>
          <c:dPt>
            <c:idx val="1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7-9657-4E23-BF83-302C985F43B9}"/>
              </c:ext>
            </c:extLst>
          </c:dPt>
          <c:dPt>
            <c:idx val="2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9-9657-4E23-BF83-302C985F43B9}"/>
              </c:ext>
            </c:extLst>
          </c:dPt>
          <c:dPt>
            <c:idx val="2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B-9657-4E23-BF83-302C985F43B9}"/>
              </c:ext>
            </c:extLst>
          </c:dPt>
          <c:dPt>
            <c:idx val="2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D-9657-4E23-BF83-302C985F43B9}"/>
              </c:ext>
            </c:extLst>
          </c:dPt>
          <c:dPt>
            <c:idx val="2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2F-9657-4E23-BF83-302C985F43B9}"/>
              </c:ext>
            </c:extLst>
          </c:dPt>
          <c:dPt>
            <c:idx val="2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1-9657-4E23-BF83-302C985F43B9}"/>
              </c:ext>
            </c:extLst>
          </c:dPt>
          <c:dPt>
            <c:idx val="2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3-9657-4E23-BF83-302C985F43B9}"/>
              </c:ext>
            </c:extLst>
          </c:dPt>
          <c:dPt>
            <c:idx val="2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5-9657-4E23-BF83-302C985F43B9}"/>
              </c:ext>
            </c:extLst>
          </c:dPt>
          <c:dPt>
            <c:idx val="2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7-9657-4E23-BF83-302C985F43B9}"/>
              </c:ext>
            </c:extLst>
          </c:dPt>
          <c:dPt>
            <c:idx val="2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9-9657-4E23-BF83-302C985F43B9}"/>
              </c:ext>
            </c:extLst>
          </c:dPt>
          <c:dPt>
            <c:idx val="2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B-9657-4E23-BF83-302C985F43B9}"/>
              </c:ext>
            </c:extLst>
          </c:dPt>
          <c:dPt>
            <c:idx val="3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D-9657-4E23-BF83-302C985F43B9}"/>
              </c:ext>
            </c:extLst>
          </c:dPt>
          <c:dPt>
            <c:idx val="3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3F-9657-4E23-BF83-302C985F43B9}"/>
              </c:ext>
            </c:extLst>
          </c:dPt>
          <c:dPt>
            <c:idx val="3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1-9657-4E23-BF83-302C985F43B9}"/>
              </c:ext>
            </c:extLst>
          </c:dPt>
          <c:dPt>
            <c:idx val="3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3-9657-4E23-BF83-302C985F43B9}"/>
              </c:ext>
            </c:extLst>
          </c:dPt>
          <c:dPt>
            <c:idx val="3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5-9657-4E23-BF83-302C985F43B9}"/>
              </c:ext>
            </c:extLst>
          </c:dPt>
          <c:dPt>
            <c:idx val="3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7-9657-4E23-BF83-302C985F43B9}"/>
              </c:ext>
            </c:extLst>
          </c:dPt>
          <c:dPt>
            <c:idx val="3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9-9657-4E23-BF83-302C985F43B9}"/>
              </c:ext>
            </c:extLst>
          </c:dPt>
          <c:dPt>
            <c:idx val="3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B-9657-4E23-BF83-302C985F43B9}"/>
              </c:ext>
            </c:extLst>
          </c:dPt>
          <c:dPt>
            <c:idx val="3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D-9657-4E23-BF83-302C985F43B9}"/>
              </c:ext>
            </c:extLst>
          </c:dPt>
          <c:dPt>
            <c:idx val="3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4F-9657-4E23-BF83-302C985F43B9}"/>
              </c:ext>
            </c:extLst>
          </c:dPt>
          <c:dPt>
            <c:idx val="4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1-9657-4E23-BF83-302C985F43B9}"/>
              </c:ext>
            </c:extLst>
          </c:dPt>
          <c:dPt>
            <c:idx val="4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3-9657-4E23-BF83-302C985F43B9}"/>
              </c:ext>
            </c:extLst>
          </c:dPt>
          <c:dPt>
            <c:idx val="4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5-9657-4E23-BF83-302C985F43B9}"/>
              </c:ext>
            </c:extLst>
          </c:dPt>
          <c:dPt>
            <c:idx val="4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7-9657-4E23-BF83-302C985F43B9}"/>
              </c:ext>
            </c:extLst>
          </c:dPt>
          <c:dPt>
            <c:idx val="4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9-9657-4E23-BF83-302C985F43B9}"/>
              </c:ext>
            </c:extLst>
          </c:dPt>
          <c:dPt>
            <c:idx val="4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B-9657-4E23-BF83-302C985F43B9}"/>
              </c:ext>
            </c:extLst>
          </c:dPt>
          <c:dPt>
            <c:idx val="4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D-9657-4E23-BF83-302C985F43B9}"/>
              </c:ext>
            </c:extLst>
          </c:dPt>
          <c:dPt>
            <c:idx val="4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5F-9657-4E23-BF83-302C985F43B9}"/>
              </c:ext>
            </c:extLst>
          </c:dPt>
          <c:dPt>
            <c:idx val="4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1-9657-4E23-BF83-302C985F43B9}"/>
              </c:ext>
            </c:extLst>
          </c:dPt>
          <c:dPt>
            <c:idx val="4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3-9657-4E23-BF83-302C985F43B9}"/>
              </c:ext>
            </c:extLst>
          </c:dPt>
          <c:dPt>
            <c:idx val="5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5-9657-4E23-BF83-302C985F43B9}"/>
              </c:ext>
            </c:extLst>
          </c:dPt>
          <c:dPt>
            <c:idx val="5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7-9657-4E23-BF83-302C985F43B9}"/>
              </c:ext>
            </c:extLst>
          </c:dPt>
          <c:dPt>
            <c:idx val="5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9-9657-4E23-BF83-302C985F43B9}"/>
              </c:ext>
            </c:extLst>
          </c:dPt>
          <c:dPt>
            <c:idx val="5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B-9657-4E23-BF83-302C985F43B9}"/>
              </c:ext>
            </c:extLst>
          </c:dPt>
          <c:dPt>
            <c:idx val="5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D-9657-4E23-BF83-302C985F43B9}"/>
              </c:ext>
            </c:extLst>
          </c:dPt>
          <c:dPt>
            <c:idx val="5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6F-9657-4E23-BF83-302C985F43B9}"/>
              </c:ext>
            </c:extLst>
          </c:dPt>
          <c:dPt>
            <c:idx val="5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1-9657-4E23-BF83-302C985F43B9}"/>
              </c:ext>
            </c:extLst>
          </c:dPt>
          <c:dPt>
            <c:idx val="5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3-9657-4E23-BF83-302C985F43B9}"/>
              </c:ext>
            </c:extLst>
          </c:dPt>
          <c:dPt>
            <c:idx val="5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5-9657-4E23-BF83-302C985F43B9}"/>
              </c:ext>
            </c:extLst>
          </c:dPt>
          <c:dPt>
            <c:idx val="5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7-9657-4E23-BF83-302C985F43B9}"/>
              </c:ext>
            </c:extLst>
          </c:dPt>
          <c:dPt>
            <c:idx val="6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9-9657-4E23-BF83-302C985F43B9}"/>
              </c:ext>
            </c:extLst>
          </c:dPt>
          <c:dPt>
            <c:idx val="6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B-9657-4E23-BF83-302C985F43B9}"/>
              </c:ext>
            </c:extLst>
          </c:dPt>
          <c:dPt>
            <c:idx val="6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D-9657-4E23-BF83-302C985F43B9}"/>
              </c:ext>
            </c:extLst>
          </c:dPt>
          <c:dPt>
            <c:idx val="6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7F-9657-4E23-BF83-302C985F43B9}"/>
              </c:ext>
            </c:extLst>
          </c:dPt>
          <c:dPt>
            <c:idx val="6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1-9657-4E23-BF83-302C985F43B9}"/>
              </c:ext>
            </c:extLst>
          </c:dPt>
          <c:dPt>
            <c:idx val="6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3-9657-4E23-BF83-302C985F43B9}"/>
              </c:ext>
            </c:extLst>
          </c:dPt>
          <c:dPt>
            <c:idx val="6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5-9657-4E23-BF83-302C985F43B9}"/>
              </c:ext>
            </c:extLst>
          </c:dPt>
          <c:dPt>
            <c:idx val="6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7-9657-4E23-BF83-302C985F43B9}"/>
              </c:ext>
            </c:extLst>
          </c:dPt>
          <c:dPt>
            <c:idx val="6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9-9657-4E23-BF83-302C985F43B9}"/>
              </c:ext>
            </c:extLst>
          </c:dPt>
          <c:dPt>
            <c:idx val="6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B-9657-4E23-BF83-302C985F43B9}"/>
              </c:ext>
            </c:extLst>
          </c:dPt>
          <c:dPt>
            <c:idx val="7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D-9657-4E23-BF83-302C985F43B9}"/>
              </c:ext>
            </c:extLst>
          </c:dPt>
          <c:dPt>
            <c:idx val="7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8F-9657-4E23-BF83-302C985F43B9}"/>
              </c:ext>
            </c:extLst>
          </c:dPt>
          <c:dPt>
            <c:idx val="7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1-9657-4E23-BF83-302C985F43B9}"/>
              </c:ext>
            </c:extLst>
          </c:dPt>
          <c:dPt>
            <c:idx val="7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3-9657-4E23-BF83-302C985F43B9}"/>
              </c:ext>
            </c:extLst>
          </c:dPt>
          <c:dPt>
            <c:idx val="7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5-9657-4E23-BF83-302C985F43B9}"/>
              </c:ext>
            </c:extLst>
          </c:dPt>
          <c:dPt>
            <c:idx val="7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7-9657-4E23-BF83-302C985F43B9}"/>
              </c:ext>
            </c:extLst>
          </c:dPt>
          <c:dPt>
            <c:idx val="7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9-9657-4E23-BF83-302C985F43B9}"/>
              </c:ext>
            </c:extLst>
          </c:dPt>
          <c:dPt>
            <c:idx val="7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B-9657-4E23-BF83-302C985F43B9}"/>
              </c:ext>
            </c:extLst>
          </c:dPt>
          <c:dPt>
            <c:idx val="7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D-9657-4E23-BF83-302C985F43B9}"/>
              </c:ext>
            </c:extLst>
          </c:dPt>
          <c:dPt>
            <c:idx val="7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9F-9657-4E23-BF83-302C985F43B9}"/>
              </c:ext>
            </c:extLst>
          </c:dPt>
          <c:dPt>
            <c:idx val="8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1-9657-4E23-BF83-302C985F43B9}"/>
              </c:ext>
            </c:extLst>
          </c:dPt>
          <c:dPt>
            <c:idx val="8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3-9657-4E23-BF83-302C985F43B9}"/>
              </c:ext>
            </c:extLst>
          </c:dPt>
          <c:dPt>
            <c:idx val="8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5-9657-4E23-BF83-302C985F43B9}"/>
              </c:ext>
            </c:extLst>
          </c:dPt>
          <c:dPt>
            <c:idx val="8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7-9657-4E23-BF83-302C985F43B9}"/>
              </c:ext>
            </c:extLst>
          </c:dPt>
          <c:dPt>
            <c:idx val="8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9-9657-4E23-BF83-302C985F43B9}"/>
              </c:ext>
            </c:extLst>
          </c:dPt>
          <c:dPt>
            <c:idx val="8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B-9657-4E23-BF83-302C985F43B9}"/>
              </c:ext>
            </c:extLst>
          </c:dPt>
          <c:dPt>
            <c:idx val="8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D-9657-4E23-BF83-302C985F43B9}"/>
              </c:ext>
            </c:extLst>
          </c:dPt>
          <c:dPt>
            <c:idx val="8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AF-9657-4E23-BF83-302C985F43B9}"/>
              </c:ext>
            </c:extLst>
          </c:dPt>
          <c:dPt>
            <c:idx val="8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1-9657-4E23-BF83-302C985F43B9}"/>
              </c:ext>
            </c:extLst>
          </c:dPt>
          <c:dPt>
            <c:idx val="8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3-9657-4E23-BF83-302C985F43B9}"/>
              </c:ext>
            </c:extLst>
          </c:dPt>
          <c:dPt>
            <c:idx val="9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5-9657-4E23-BF83-302C985F43B9}"/>
              </c:ext>
            </c:extLst>
          </c:dPt>
          <c:dPt>
            <c:idx val="9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7-9657-4E23-BF83-302C985F43B9}"/>
              </c:ext>
            </c:extLst>
          </c:dPt>
          <c:dPt>
            <c:idx val="9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9-9657-4E23-BF83-302C985F43B9}"/>
              </c:ext>
            </c:extLst>
          </c:dPt>
          <c:dPt>
            <c:idx val="9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B-9657-4E23-BF83-302C985F43B9}"/>
              </c:ext>
            </c:extLst>
          </c:dPt>
          <c:dPt>
            <c:idx val="9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D-9657-4E23-BF83-302C985F43B9}"/>
              </c:ext>
            </c:extLst>
          </c:dPt>
          <c:dPt>
            <c:idx val="95"/>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BF-9657-4E23-BF83-302C985F43B9}"/>
              </c:ext>
            </c:extLst>
          </c:dPt>
          <c:dPt>
            <c:idx val="96"/>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1-9657-4E23-BF83-302C985F43B9}"/>
              </c:ext>
            </c:extLst>
          </c:dPt>
          <c:dPt>
            <c:idx val="97"/>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3-9657-4E23-BF83-302C985F43B9}"/>
              </c:ext>
            </c:extLst>
          </c:dPt>
          <c:dPt>
            <c:idx val="98"/>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5-9657-4E23-BF83-302C985F43B9}"/>
              </c:ext>
            </c:extLst>
          </c:dPt>
          <c:dPt>
            <c:idx val="99"/>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C7-9657-4E23-BF83-302C985F43B9}"/>
              </c:ext>
            </c:extLst>
          </c:dPt>
          <c:dPt>
            <c:idx val="100"/>
            <c:bubble3D val="0"/>
            <c:spPr>
              <a:noFill/>
              <a:ln w="19050">
                <a:solidFill>
                  <a:schemeClr val="lt1"/>
                </a:solidFill>
              </a:ln>
              <a:effectLst/>
            </c:spPr>
            <c:extLst>
              <c:ext xmlns:c16="http://schemas.microsoft.com/office/drawing/2014/chart" uri="{C3380CC4-5D6E-409C-BE32-E72D297353CC}">
                <c16:uniqueId val="{000000C9-9657-4E23-BF83-302C985F43B9}"/>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9657-4E23-BF83-302C985F43B9}"/>
            </c:ext>
          </c:extLst>
        </c:ser>
        <c:dLbls>
          <c:showLegendKey val="0"/>
          <c:showVal val="0"/>
          <c:showCatName val="0"/>
          <c:showSerName val="0"/>
          <c:showPercent val="0"/>
          <c:showBubbleSize val="0"/>
          <c:showLeaderLines val="1"/>
        </c:dLbls>
        <c:firstSliceAng val="270"/>
        <c:holeSize val="65"/>
      </c:doughnutChart>
      <c:doughnutChart>
        <c:varyColors val="1"/>
        <c:ser>
          <c:idx val="1"/>
          <c:order val="1"/>
          <c:tx>
            <c:strRef>
              <c:f>Gauge!$M$2</c:f>
              <c:strCache>
                <c:ptCount val="1"/>
                <c:pt idx="0">
                  <c:v>Color</c:v>
                </c:pt>
              </c:strCache>
            </c:strRef>
          </c:tx>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CC-9657-4E23-BF83-302C985F43B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CE-9657-4E23-BF83-302C985F43B9}"/>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D0-9657-4E23-BF83-302C985F43B9}"/>
              </c:ext>
            </c:extLst>
          </c:dPt>
          <c:dPt>
            <c:idx val="3"/>
            <c:bubble3D val="0"/>
            <c:spPr>
              <a:solidFill>
                <a:srgbClr val="92D050"/>
              </a:solidFill>
              <a:ln w="19050">
                <a:solidFill>
                  <a:schemeClr val="lt1"/>
                </a:solidFill>
              </a:ln>
              <a:effectLst/>
            </c:spPr>
            <c:extLst>
              <c:ext xmlns:c16="http://schemas.microsoft.com/office/drawing/2014/chart" uri="{C3380CC4-5D6E-409C-BE32-E72D297353CC}">
                <c16:uniqueId val="{000000D2-9657-4E23-BF83-302C985F43B9}"/>
              </c:ext>
            </c:extLst>
          </c:dPt>
          <c:dPt>
            <c:idx val="4"/>
            <c:bubble3D val="0"/>
            <c:spPr>
              <a:solidFill>
                <a:srgbClr val="92D050"/>
              </a:solidFill>
              <a:ln w="19050">
                <a:solidFill>
                  <a:schemeClr val="lt1"/>
                </a:solidFill>
              </a:ln>
              <a:effectLst/>
            </c:spPr>
            <c:extLst>
              <c:ext xmlns:c16="http://schemas.microsoft.com/office/drawing/2014/chart" uri="{C3380CC4-5D6E-409C-BE32-E72D297353CC}">
                <c16:uniqueId val="{000000D4-9657-4E23-BF83-302C985F43B9}"/>
              </c:ext>
            </c:extLst>
          </c:dPt>
          <c:dPt>
            <c:idx val="5"/>
            <c:bubble3D val="0"/>
            <c:spPr>
              <a:solidFill>
                <a:srgbClr val="92D050"/>
              </a:solidFill>
              <a:ln w="19050">
                <a:solidFill>
                  <a:schemeClr val="lt1"/>
                </a:solidFill>
              </a:ln>
              <a:effectLst/>
            </c:spPr>
            <c:extLst>
              <c:ext xmlns:c16="http://schemas.microsoft.com/office/drawing/2014/chart" uri="{C3380CC4-5D6E-409C-BE32-E72D297353CC}">
                <c16:uniqueId val="{000000D6-9657-4E23-BF83-302C985F43B9}"/>
              </c:ext>
            </c:extLst>
          </c:dPt>
          <c:dPt>
            <c:idx val="6"/>
            <c:bubble3D val="0"/>
            <c:spPr>
              <a:solidFill>
                <a:srgbClr val="92D050"/>
              </a:solidFill>
              <a:ln w="19050">
                <a:solidFill>
                  <a:schemeClr val="lt1"/>
                </a:solidFill>
              </a:ln>
              <a:effectLst/>
            </c:spPr>
            <c:extLst>
              <c:ext xmlns:c16="http://schemas.microsoft.com/office/drawing/2014/chart" uri="{C3380CC4-5D6E-409C-BE32-E72D297353CC}">
                <c16:uniqueId val="{000000D8-9657-4E23-BF83-302C985F43B9}"/>
              </c:ext>
            </c:extLst>
          </c:dPt>
          <c:dPt>
            <c:idx val="7"/>
            <c:bubble3D val="0"/>
            <c:spPr>
              <a:solidFill>
                <a:srgbClr val="92D050"/>
              </a:solidFill>
              <a:ln w="19050">
                <a:solidFill>
                  <a:schemeClr val="lt1"/>
                </a:solidFill>
              </a:ln>
              <a:effectLst/>
            </c:spPr>
            <c:extLst>
              <c:ext xmlns:c16="http://schemas.microsoft.com/office/drawing/2014/chart" uri="{C3380CC4-5D6E-409C-BE32-E72D297353CC}">
                <c16:uniqueId val="{000000DA-9657-4E23-BF83-302C985F43B9}"/>
              </c:ext>
            </c:extLst>
          </c:dPt>
          <c:dPt>
            <c:idx val="8"/>
            <c:bubble3D val="0"/>
            <c:spPr>
              <a:solidFill>
                <a:srgbClr val="92D050"/>
              </a:solidFill>
              <a:ln w="19050">
                <a:solidFill>
                  <a:schemeClr val="lt1"/>
                </a:solidFill>
              </a:ln>
              <a:effectLst/>
            </c:spPr>
            <c:extLst>
              <c:ext xmlns:c16="http://schemas.microsoft.com/office/drawing/2014/chart" uri="{C3380CC4-5D6E-409C-BE32-E72D297353CC}">
                <c16:uniqueId val="{000000DC-9657-4E23-BF83-302C985F43B9}"/>
              </c:ext>
            </c:extLst>
          </c:dPt>
          <c:dPt>
            <c:idx val="9"/>
            <c:bubble3D val="0"/>
            <c:spPr>
              <a:solidFill>
                <a:srgbClr val="92D050"/>
              </a:solidFill>
              <a:ln w="19050">
                <a:solidFill>
                  <a:schemeClr val="lt1"/>
                </a:solidFill>
              </a:ln>
              <a:effectLst/>
            </c:spPr>
            <c:extLst>
              <c:ext xmlns:c16="http://schemas.microsoft.com/office/drawing/2014/chart" uri="{C3380CC4-5D6E-409C-BE32-E72D297353CC}">
                <c16:uniqueId val="{000000DE-9657-4E23-BF83-302C985F43B9}"/>
              </c:ext>
            </c:extLst>
          </c:dPt>
          <c:dPt>
            <c:idx val="10"/>
            <c:bubble3D val="0"/>
            <c:spPr>
              <a:solidFill>
                <a:srgbClr val="92D050"/>
              </a:solidFill>
              <a:ln w="19050">
                <a:solidFill>
                  <a:schemeClr val="lt1"/>
                </a:solidFill>
              </a:ln>
              <a:effectLst/>
            </c:spPr>
            <c:extLst>
              <c:ext xmlns:c16="http://schemas.microsoft.com/office/drawing/2014/chart" uri="{C3380CC4-5D6E-409C-BE32-E72D297353CC}">
                <c16:uniqueId val="{000000E0-9657-4E23-BF83-302C985F43B9}"/>
              </c:ext>
            </c:extLst>
          </c:dPt>
          <c:dPt>
            <c:idx val="11"/>
            <c:bubble3D val="0"/>
            <c:spPr>
              <a:solidFill>
                <a:srgbClr val="92D050"/>
              </a:solidFill>
              <a:ln w="19050">
                <a:solidFill>
                  <a:schemeClr val="lt1"/>
                </a:solidFill>
              </a:ln>
              <a:effectLst/>
            </c:spPr>
            <c:extLst>
              <c:ext xmlns:c16="http://schemas.microsoft.com/office/drawing/2014/chart" uri="{C3380CC4-5D6E-409C-BE32-E72D297353CC}">
                <c16:uniqueId val="{000000E2-9657-4E23-BF83-302C985F43B9}"/>
              </c:ext>
            </c:extLst>
          </c:dPt>
          <c:dPt>
            <c:idx val="12"/>
            <c:bubble3D val="0"/>
            <c:spPr>
              <a:solidFill>
                <a:srgbClr val="92D050"/>
              </a:solidFill>
              <a:ln w="19050">
                <a:solidFill>
                  <a:schemeClr val="lt1"/>
                </a:solidFill>
              </a:ln>
              <a:effectLst/>
            </c:spPr>
            <c:extLst>
              <c:ext xmlns:c16="http://schemas.microsoft.com/office/drawing/2014/chart" uri="{C3380CC4-5D6E-409C-BE32-E72D297353CC}">
                <c16:uniqueId val="{000000E4-9657-4E23-BF83-302C985F43B9}"/>
              </c:ext>
            </c:extLst>
          </c:dPt>
          <c:dPt>
            <c:idx val="13"/>
            <c:bubble3D val="0"/>
            <c:spPr>
              <a:solidFill>
                <a:srgbClr val="92D050"/>
              </a:solidFill>
              <a:ln w="19050">
                <a:solidFill>
                  <a:schemeClr val="lt1"/>
                </a:solidFill>
              </a:ln>
              <a:effectLst/>
            </c:spPr>
            <c:extLst>
              <c:ext xmlns:c16="http://schemas.microsoft.com/office/drawing/2014/chart" uri="{C3380CC4-5D6E-409C-BE32-E72D297353CC}">
                <c16:uniqueId val="{000000E6-9657-4E23-BF83-302C985F43B9}"/>
              </c:ext>
            </c:extLst>
          </c:dPt>
          <c:dPt>
            <c:idx val="14"/>
            <c:bubble3D val="0"/>
            <c:spPr>
              <a:solidFill>
                <a:srgbClr val="92D050"/>
              </a:solidFill>
              <a:ln w="19050">
                <a:solidFill>
                  <a:schemeClr val="lt1"/>
                </a:solidFill>
              </a:ln>
              <a:effectLst/>
            </c:spPr>
            <c:extLst>
              <c:ext xmlns:c16="http://schemas.microsoft.com/office/drawing/2014/chart" uri="{C3380CC4-5D6E-409C-BE32-E72D297353CC}">
                <c16:uniqueId val="{000000E8-9657-4E23-BF83-302C985F43B9}"/>
              </c:ext>
            </c:extLst>
          </c:dPt>
          <c:dPt>
            <c:idx val="15"/>
            <c:bubble3D val="0"/>
            <c:spPr>
              <a:solidFill>
                <a:srgbClr val="92D050"/>
              </a:solidFill>
              <a:ln w="19050">
                <a:solidFill>
                  <a:schemeClr val="lt1"/>
                </a:solidFill>
              </a:ln>
              <a:effectLst/>
            </c:spPr>
            <c:extLst>
              <c:ext xmlns:c16="http://schemas.microsoft.com/office/drawing/2014/chart" uri="{C3380CC4-5D6E-409C-BE32-E72D297353CC}">
                <c16:uniqueId val="{000000EA-9657-4E23-BF83-302C985F43B9}"/>
              </c:ext>
            </c:extLst>
          </c:dPt>
          <c:dPt>
            <c:idx val="16"/>
            <c:bubble3D val="0"/>
            <c:spPr>
              <a:solidFill>
                <a:srgbClr val="92D050"/>
              </a:solidFill>
              <a:ln w="19050">
                <a:solidFill>
                  <a:schemeClr val="lt1"/>
                </a:solidFill>
              </a:ln>
              <a:effectLst/>
            </c:spPr>
            <c:extLst>
              <c:ext xmlns:c16="http://schemas.microsoft.com/office/drawing/2014/chart" uri="{C3380CC4-5D6E-409C-BE32-E72D297353CC}">
                <c16:uniqueId val="{000000EC-9657-4E23-BF83-302C985F43B9}"/>
              </c:ext>
            </c:extLst>
          </c:dPt>
          <c:dPt>
            <c:idx val="17"/>
            <c:bubble3D val="0"/>
            <c:spPr>
              <a:solidFill>
                <a:srgbClr val="92D050"/>
              </a:solidFill>
              <a:ln w="19050">
                <a:solidFill>
                  <a:schemeClr val="lt1"/>
                </a:solidFill>
              </a:ln>
              <a:effectLst/>
            </c:spPr>
            <c:extLst>
              <c:ext xmlns:c16="http://schemas.microsoft.com/office/drawing/2014/chart" uri="{C3380CC4-5D6E-409C-BE32-E72D297353CC}">
                <c16:uniqueId val="{000000EE-9657-4E23-BF83-302C985F43B9}"/>
              </c:ext>
            </c:extLst>
          </c:dPt>
          <c:dPt>
            <c:idx val="18"/>
            <c:bubble3D val="0"/>
            <c:spPr>
              <a:solidFill>
                <a:srgbClr val="92D050"/>
              </a:solidFill>
              <a:ln w="19050">
                <a:solidFill>
                  <a:schemeClr val="lt1"/>
                </a:solidFill>
              </a:ln>
              <a:effectLst/>
            </c:spPr>
            <c:extLst>
              <c:ext xmlns:c16="http://schemas.microsoft.com/office/drawing/2014/chart" uri="{C3380CC4-5D6E-409C-BE32-E72D297353CC}">
                <c16:uniqueId val="{000000F0-9657-4E23-BF83-302C985F43B9}"/>
              </c:ext>
            </c:extLst>
          </c:dPt>
          <c:dPt>
            <c:idx val="19"/>
            <c:bubble3D val="0"/>
            <c:spPr>
              <a:solidFill>
                <a:srgbClr val="92D050"/>
              </a:solidFill>
              <a:ln w="19050">
                <a:solidFill>
                  <a:schemeClr val="lt1"/>
                </a:solidFill>
              </a:ln>
              <a:effectLst/>
            </c:spPr>
            <c:extLst>
              <c:ext xmlns:c16="http://schemas.microsoft.com/office/drawing/2014/chart" uri="{C3380CC4-5D6E-409C-BE32-E72D297353CC}">
                <c16:uniqueId val="{000000F2-9657-4E23-BF83-302C985F43B9}"/>
              </c:ext>
            </c:extLst>
          </c:dPt>
          <c:dPt>
            <c:idx val="20"/>
            <c:bubble3D val="0"/>
            <c:spPr>
              <a:solidFill>
                <a:srgbClr val="92D050"/>
              </a:solidFill>
              <a:ln w="19050">
                <a:solidFill>
                  <a:schemeClr val="lt1"/>
                </a:solidFill>
              </a:ln>
              <a:effectLst/>
            </c:spPr>
            <c:extLst>
              <c:ext xmlns:c16="http://schemas.microsoft.com/office/drawing/2014/chart" uri="{C3380CC4-5D6E-409C-BE32-E72D297353CC}">
                <c16:uniqueId val="{000000F4-9657-4E23-BF83-302C985F43B9}"/>
              </c:ext>
            </c:extLst>
          </c:dPt>
          <c:dPt>
            <c:idx val="21"/>
            <c:bubble3D val="0"/>
            <c:spPr>
              <a:solidFill>
                <a:srgbClr val="92D050"/>
              </a:solidFill>
              <a:ln w="19050">
                <a:solidFill>
                  <a:schemeClr val="lt1"/>
                </a:solidFill>
              </a:ln>
              <a:effectLst/>
            </c:spPr>
            <c:extLst>
              <c:ext xmlns:c16="http://schemas.microsoft.com/office/drawing/2014/chart" uri="{C3380CC4-5D6E-409C-BE32-E72D297353CC}">
                <c16:uniqueId val="{000000F6-9657-4E23-BF83-302C985F43B9}"/>
              </c:ext>
            </c:extLst>
          </c:dPt>
          <c:dPt>
            <c:idx val="22"/>
            <c:bubble3D val="0"/>
            <c:spPr>
              <a:solidFill>
                <a:srgbClr val="92D050"/>
              </a:solidFill>
              <a:ln w="19050">
                <a:solidFill>
                  <a:schemeClr val="lt1"/>
                </a:solidFill>
              </a:ln>
              <a:effectLst/>
            </c:spPr>
            <c:extLst>
              <c:ext xmlns:c16="http://schemas.microsoft.com/office/drawing/2014/chart" uri="{C3380CC4-5D6E-409C-BE32-E72D297353CC}">
                <c16:uniqueId val="{000000F8-9657-4E23-BF83-302C985F43B9}"/>
              </c:ext>
            </c:extLst>
          </c:dPt>
          <c:dPt>
            <c:idx val="23"/>
            <c:bubble3D val="0"/>
            <c:spPr>
              <a:solidFill>
                <a:srgbClr val="92D050"/>
              </a:solidFill>
              <a:ln w="19050">
                <a:solidFill>
                  <a:schemeClr val="lt1"/>
                </a:solidFill>
              </a:ln>
              <a:effectLst/>
            </c:spPr>
            <c:extLst>
              <c:ext xmlns:c16="http://schemas.microsoft.com/office/drawing/2014/chart" uri="{C3380CC4-5D6E-409C-BE32-E72D297353CC}">
                <c16:uniqueId val="{000000FA-9657-4E23-BF83-302C985F43B9}"/>
              </c:ext>
            </c:extLst>
          </c:dPt>
          <c:dPt>
            <c:idx val="24"/>
            <c:bubble3D val="0"/>
            <c:spPr>
              <a:solidFill>
                <a:srgbClr val="92D050"/>
              </a:solidFill>
              <a:ln w="19050">
                <a:solidFill>
                  <a:schemeClr val="lt1"/>
                </a:solidFill>
              </a:ln>
              <a:effectLst/>
            </c:spPr>
            <c:extLst>
              <c:ext xmlns:c16="http://schemas.microsoft.com/office/drawing/2014/chart" uri="{C3380CC4-5D6E-409C-BE32-E72D297353CC}">
                <c16:uniqueId val="{000000FC-9657-4E23-BF83-302C985F43B9}"/>
              </c:ext>
            </c:extLst>
          </c:dPt>
          <c:dPt>
            <c:idx val="25"/>
            <c:bubble3D val="0"/>
            <c:spPr>
              <a:solidFill>
                <a:srgbClr val="92D050"/>
              </a:solidFill>
              <a:ln w="19050">
                <a:solidFill>
                  <a:schemeClr val="lt1"/>
                </a:solidFill>
              </a:ln>
              <a:effectLst/>
            </c:spPr>
            <c:extLst>
              <c:ext xmlns:c16="http://schemas.microsoft.com/office/drawing/2014/chart" uri="{C3380CC4-5D6E-409C-BE32-E72D297353CC}">
                <c16:uniqueId val="{000000FE-9657-4E23-BF83-302C985F43B9}"/>
              </c:ext>
            </c:extLst>
          </c:dPt>
          <c:dPt>
            <c:idx val="26"/>
            <c:bubble3D val="0"/>
            <c:spPr>
              <a:solidFill>
                <a:srgbClr val="92D050"/>
              </a:solidFill>
              <a:ln w="19050">
                <a:solidFill>
                  <a:schemeClr val="lt1"/>
                </a:solidFill>
              </a:ln>
              <a:effectLst/>
            </c:spPr>
            <c:extLst>
              <c:ext xmlns:c16="http://schemas.microsoft.com/office/drawing/2014/chart" uri="{C3380CC4-5D6E-409C-BE32-E72D297353CC}">
                <c16:uniqueId val="{00000100-9657-4E23-BF83-302C985F43B9}"/>
              </c:ext>
            </c:extLst>
          </c:dPt>
          <c:dPt>
            <c:idx val="27"/>
            <c:bubble3D val="0"/>
            <c:spPr>
              <a:solidFill>
                <a:srgbClr val="92D050"/>
              </a:solidFill>
              <a:ln w="19050">
                <a:solidFill>
                  <a:schemeClr val="lt1"/>
                </a:solidFill>
              </a:ln>
              <a:effectLst/>
            </c:spPr>
            <c:extLst>
              <c:ext xmlns:c16="http://schemas.microsoft.com/office/drawing/2014/chart" uri="{C3380CC4-5D6E-409C-BE32-E72D297353CC}">
                <c16:uniqueId val="{00000102-9657-4E23-BF83-302C985F43B9}"/>
              </c:ext>
            </c:extLst>
          </c:dPt>
          <c:dPt>
            <c:idx val="28"/>
            <c:bubble3D val="0"/>
            <c:spPr>
              <a:solidFill>
                <a:srgbClr val="92D050"/>
              </a:solidFill>
              <a:ln w="19050">
                <a:solidFill>
                  <a:schemeClr val="lt1"/>
                </a:solidFill>
              </a:ln>
              <a:effectLst/>
            </c:spPr>
            <c:extLst>
              <c:ext xmlns:c16="http://schemas.microsoft.com/office/drawing/2014/chart" uri="{C3380CC4-5D6E-409C-BE32-E72D297353CC}">
                <c16:uniqueId val="{00000104-9657-4E23-BF83-302C985F43B9}"/>
              </c:ext>
            </c:extLst>
          </c:dPt>
          <c:dPt>
            <c:idx val="29"/>
            <c:bubble3D val="0"/>
            <c:spPr>
              <a:solidFill>
                <a:srgbClr val="92D050"/>
              </a:solidFill>
              <a:ln w="19050">
                <a:solidFill>
                  <a:schemeClr val="lt1"/>
                </a:solidFill>
              </a:ln>
              <a:effectLst/>
            </c:spPr>
            <c:extLst>
              <c:ext xmlns:c16="http://schemas.microsoft.com/office/drawing/2014/chart" uri="{C3380CC4-5D6E-409C-BE32-E72D297353CC}">
                <c16:uniqueId val="{00000106-9657-4E23-BF83-302C985F43B9}"/>
              </c:ext>
            </c:extLst>
          </c:dPt>
          <c:dPt>
            <c:idx val="30"/>
            <c:bubble3D val="0"/>
            <c:spPr>
              <a:solidFill>
                <a:srgbClr val="92D050"/>
              </a:solidFill>
              <a:ln w="19050">
                <a:solidFill>
                  <a:schemeClr val="lt1"/>
                </a:solidFill>
              </a:ln>
              <a:effectLst/>
            </c:spPr>
            <c:extLst>
              <c:ext xmlns:c16="http://schemas.microsoft.com/office/drawing/2014/chart" uri="{C3380CC4-5D6E-409C-BE32-E72D297353CC}">
                <c16:uniqueId val="{00000108-9657-4E23-BF83-302C985F43B9}"/>
              </c:ext>
            </c:extLst>
          </c:dPt>
          <c:dPt>
            <c:idx val="31"/>
            <c:bubble3D val="0"/>
            <c:spPr>
              <a:solidFill>
                <a:srgbClr val="92D050"/>
              </a:solidFill>
              <a:ln w="19050">
                <a:solidFill>
                  <a:schemeClr val="lt1"/>
                </a:solidFill>
              </a:ln>
              <a:effectLst/>
            </c:spPr>
            <c:extLst>
              <c:ext xmlns:c16="http://schemas.microsoft.com/office/drawing/2014/chart" uri="{C3380CC4-5D6E-409C-BE32-E72D297353CC}">
                <c16:uniqueId val="{0000010A-9657-4E23-BF83-302C985F43B9}"/>
              </c:ext>
            </c:extLst>
          </c:dPt>
          <c:dPt>
            <c:idx val="32"/>
            <c:bubble3D val="0"/>
            <c:spPr>
              <a:solidFill>
                <a:srgbClr val="92D050"/>
              </a:solidFill>
              <a:ln w="19050">
                <a:solidFill>
                  <a:schemeClr val="lt1"/>
                </a:solidFill>
              </a:ln>
              <a:effectLst/>
            </c:spPr>
            <c:extLst>
              <c:ext xmlns:c16="http://schemas.microsoft.com/office/drawing/2014/chart" uri="{C3380CC4-5D6E-409C-BE32-E72D297353CC}">
                <c16:uniqueId val="{0000010C-9657-4E23-BF83-302C985F43B9}"/>
              </c:ext>
            </c:extLst>
          </c:dPt>
          <c:dPt>
            <c:idx val="33"/>
            <c:bubble3D val="0"/>
            <c:spPr>
              <a:solidFill>
                <a:srgbClr val="92D050"/>
              </a:solidFill>
              <a:ln w="19050">
                <a:solidFill>
                  <a:schemeClr val="lt1"/>
                </a:solidFill>
              </a:ln>
              <a:effectLst/>
            </c:spPr>
            <c:extLst>
              <c:ext xmlns:c16="http://schemas.microsoft.com/office/drawing/2014/chart" uri="{C3380CC4-5D6E-409C-BE32-E72D297353CC}">
                <c16:uniqueId val="{0000010E-9657-4E23-BF83-302C985F43B9}"/>
              </c:ext>
            </c:extLst>
          </c:dPt>
          <c:dPt>
            <c:idx val="34"/>
            <c:bubble3D val="0"/>
            <c:spPr>
              <a:solidFill>
                <a:srgbClr val="92D050"/>
              </a:solidFill>
              <a:ln w="19050">
                <a:solidFill>
                  <a:schemeClr val="lt1"/>
                </a:solidFill>
              </a:ln>
              <a:effectLst/>
            </c:spPr>
            <c:extLst>
              <c:ext xmlns:c16="http://schemas.microsoft.com/office/drawing/2014/chart" uri="{C3380CC4-5D6E-409C-BE32-E72D297353CC}">
                <c16:uniqueId val="{00000110-9657-4E23-BF83-302C985F43B9}"/>
              </c:ext>
            </c:extLst>
          </c:dPt>
          <c:dPt>
            <c:idx val="35"/>
            <c:bubble3D val="0"/>
            <c:spPr>
              <a:solidFill>
                <a:srgbClr val="92D050"/>
              </a:solidFill>
              <a:ln w="19050">
                <a:solidFill>
                  <a:schemeClr val="lt1"/>
                </a:solidFill>
              </a:ln>
              <a:effectLst/>
            </c:spPr>
            <c:extLst>
              <c:ext xmlns:c16="http://schemas.microsoft.com/office/drawing/2014/chart" uri="{C3380CC4-5D6E-409C-BE32-E72D297353CC}">
                <c16:uniqueId val="{00000112-9657-4E23-BF83-302C985F43B9}"/>
              </c:ext>
            </c:extLst>
          </c:dPt>
          <c:dPt>
            <c:idx val="36"/>
            <c:bubble3D val="0"/>
            <c:spPr>
              <a:solidFill>
                <a:srgbClr val="92D050"/>
              </a:solidFill>
              <a:ln w="19050">
                <a:solidFill>
                  <a:schemeClr val="lt1"/>
                </a:solidFill>
              </a:ln>
              <a:effectLst/>
            </c:spPr>
            <c:extLst>
              <c:ext xmlns:c16="http://schemas.microsoft.com/office/drawing/2014/chart" uri="{C3380CC4-5D6E-409C-BE32-E72D297353CC}">
                <c16:uniqueId val="{00000114-9657-4E23-BF83-302C985F43B9}"/>
              </c:ext>
            </c:extLst>
          </c:dPt>
          <c:dPt>
            <c:idx val="37"/>
            <c:bubble3D val="0"/>
            <c:spPr>
              <a:solidFill>
                <a:srgbClr val="92D050"/>
              </a:solidFill>
              <a:ln w="19050">
                <a:solidFill>
                  <a:schemeClr val="lt1"/>
                </a:solidFill>
              </a:ln>
              <a:effectLst/>
            </c:spPr>
            <c:extLst>
              <c:ext xmlns:c16="http://schemas.microsoft.com/office/drawing/2014/chart" uri="{C3380CC4-5D6E-409C-BE32-E72D297353CC}">
                <c16:uniqueId val="{00000116-9657-4E23-BF83-302C985F43B9}"/>
              </c:ext>
            </c:extLst>
          </c:dPt>
          <c:dPt>
            <c:idx val="38"/>
            <c:bubble3D val="0"/>
            <c:spPr>
              <a:solidFill>
                <a:srgbClr val="92D050"/>
              </a:solidFill>
              <a:ln w="19050">
                <a:solidFill>
                  <a:schemeClr val="lt1"/>
                </a:solidFill>
              </a:ln>
              <a:effectLst/>
            </c:spPr>
            <c:extLst>
              <c:ext xmlns:c16="http://schemas.microsoft.com/office/drawing/2014/chart" uri="{C3380CC4-5D6E-409C-BE32-E72D297353CC}">
                <c16:uniqueId val="{00000118-9657-4E23-BF83-302C985F43B9}"/>
              </c:ext>
            </c:extLst>
          </c:dPt>
          <c:dPt>
            <c:idx val="39"/>
            <c:bubble3D val="0"/>
            <c:spPr>
              <a:solidFill>
                <a:srgbClr val="92D050"/>
              </a:solidFill>
              <a:ln w="19050">
                <a:solidFill>
                  <a:schemeClr val="lt1"/>
                </a:solidFill>
              </a:ln>
              <a:effectLst/>
            </c:spPr>
            <c:extLst>
              <c:ext xmlns:c16="http://schemas.microsoft.com/office/drawing/2014/chart" uri="{C3380CC4-5D6E-409C-BE32-E72D297353CC}">
                <c16:uniqueId val="{0000011A-9657-4E23-BF83-302C985F43B9}"/>
              </c:ext>
            </c:extLst>
          </c:dPt>
          <c:dPt>
            <c:idx val="40"/>
            <c:bubble3D val="0"/>
            <c:spPr>
              <a:solidFill>
                <a:srgbClr val="92D050"/>
              </a:solidFill>
              <a:ln w="19050">
                <a:solidFill>
                  <a:schemeClr val="lt1"/>
                </a:solidFill>
              </a:ln>
              <a:effectLst/>
            </c:spPr>
            <c:extLst>
              <c:ext xmlns:c16="http://schemas.microsoft.com/office/drawing/2014/chart" uri="{C3380CC4-5D6E-409C-BE32-E72D297353CC}">
                <c16:uniqueId val="{0000011C-9657-4E23-BF83-302C985F43B9}"/>
              </c:ext>
            </c:extLst>
          </c:dPt>
          <c:dPt>
            <c:idx val="41"/>
            <c:bubble3D val="0"/>
            <c:spPr>
              <a:solidFill>
                <a:srgbClr val="92D050"/>
              </a:solidFill>
              <a:ln w="19050">
                <a:solidFill>
                  <a:schemeClr val="lt1"/>
                </a:solidFill>
              </a:ln>
              <a:effectLst/>
            </c:spPr>
            <c:extLst>
              <c:ext xmlns:c16="http://schemas.microsoft.com/office/drawing/2014/chart" uri="{C3380CC4-5D6E-409C-BE32-E72D297353CC}">
                <c16:uniqueId val="{0000011E-9657-4E23-BF83-302C985F43B9}"/>
              </c:ext>
            </c:extLst>
          </c:dPt>
          <c:dPt>
            <c:idx val="42"/>
            <c:bubble3D val="0"/>
            <c:spPr>
              <a:solidFill>
                <a:srgbClr val="92D050"/>
              </a:solidFill>
              <a:ln w="19050">
                <a:solidFill>
                  <a:schemeClr val="lt1"/>
                </a:solidFill>
              </a:ln>
              <a:effectLst/>
            </c:spPr>
            <c:extLst>
              <c:ext xmlns:c16="http://schemas.microsoft.com/office/drawing/2014/chart" uri="{C3380CC4-5D6E-409C-BE32-E72D297353CC}">
                <c16:uniqueId val="{00000120-9657-4E23-BF83-302C985F43B9}"/>
              </c:ext>
            </c:extLst>
          </c:dPt>
          <c:dPt>
            <c:idx val="43"/>
            <c:bubble3D val="0"/>
            <c:spPr>
              <a:solidFill>
                <a:srgbClr val="92D050"/>
              </a:solidFill>
              <a:ln w="19050">
                <a:solidFill>
                  <a:schemeClr val="lt1"/>
                </a:solidFill>
              </a:ln>
              <a:effectLst/>
            </c:spPr>
            <c:extLst>
              <c:ext xmlns:c16="http://schemas.microsoft.com/office/drawing/2014/chart" uri="{C3380CC4-5D6E-409C-BE32-E72D297353CC}">
                <c16:uniqueId val="{00000122-9657-4E23-BF83-302C985F43B9}"/>
              </c:ext>
            </c:extLst>
          </c:dPt>
          <c:dPt>
            <c:idx val="44"/>
            <c:bubble3D val="0"/>
            <c:spPr>
              <a:solidFill>
                <a:srgbClr val="92D050"/>
              </a:solidFill>
              <a:ln w="19050">
                <a:solidFill>
                  <a:schemeClr val="lt1"/>
                </a:solidFill>
              </a:ln>
              <a:effectLst/>
            </c:spPr>
            <c:extLst>
              <c:ext xmlns:c16="http://schemas.microsoft.com/office/drawing/2014/chart" uri="{C3380CC4-5D6E-409C-BE32-E72D297353CC}">
                <c16:uniqueId val="{00000124-9657-4E23-BF83-302C985F43B9}"/>
              </c:ext>
            </c:extLst>
          </c:dPt>
          <c:dPt>
            <c:idx val="45"/>
            <c:bubble3D val="0"/>
            <c:spPr>
              <a:solidFill>
                <a:srgbClr val="92D050"/>
              </a:solidFill>
              <a:ln w="19050">
                <a:solidFill>
                  <a:schemeClr val="lt1"/>
                </a:solidFill>
              </a:ln>
              <a:effectLst/>
            </c:spPr>
            <c:extLst>
              <c:ext xmlns:c16="http://schemas.microsoft.com/office/drawing/2014/chart" uri="{C3380CC4-5D6E-409C-BE32-E72D297353CC}">
                <c16:uniqueId val="{00000126-9657-4E23-BF83-302C985F43B9}"/>
              </c:ext>
            </c:extLst>
          </c:dPt>
          <c:dPt>
            <c:idx val="46"/>
            <c:bubble3D val="0"/>
            <c:spPr>
              <a:solidFill>
                <a:srgbClr val="92D050"/>
              </a:solidFill>
              <a:ln w="19050">
                <a:solidFill>
                  <a:schemeClr val="lt1"/>
                </a:solidFill>
              </a:ln>
              <a:effectLst/>
            </c:spPr>
            <c:extLst>
              <c:ext xmlns:c16="http://schemas.microsoft.com/office/drawing/2014/chart" uri="{C3380CC4-5D6E-409C-BE32-E72D297353CC}">
                <c16:uniqueId val="{00000128-9657-4E23-BF83-302C985F43B9}"/>
              </c:ext>
            </c:extLst>
          </c:dPt>
          <c:dPt>
            <c:idx val="47"/>
            <c:bubble3D val="0"/>
            <c:spPr>
              <a:solidFill>
                <a:srgbClr val="92D050"/>
              </a:solidFill>
              <a:ln w="19050">
                <a:solidFill>
                  <a:schemeClr val="lt1"/>
                </a:solidFill>
              </a:ln>
              <a:effectLst/>
            </c:spPr>
            <c:extLst>
              <c:ext xmlns:c16="http://schemas.microsoft.com/office/drawing/2014/chart" uri="{C3380CC4-5D6E-409C-BE32-E72D297353CC}">
                <c16:uniqueId val="{0000012A-9657-4E23-BF83-302C985F43B9}"/>
              </c:ext>
            </c:extLst>
          </c:dPt>
          <c:dPt>
            <c:idx val="48"/>
            <c:bubble3D val="0"/>
            <c:spPr>
              <a:solidFill>
                <a:srgbClr val="92D050"/>
              </a:solidFill>
              <a:ln w="19050">
                <a:solidFill>
                  <a:schemeClr val="lt1"/>
                </a:solidFill>
              </a:ln>
              <a:effectLst/>
            </c:spPr>
            <c:extLst>
              <c:ext xmlns:c16="http://schemas.microsoft.com/office/drawing/2014/chart" uri="{C3380CC4-5D6E-409C-BE32-E72D297353CC}">
                <c16:uniqueId val="{0000012C-9657-4E23-BF83-302C985F43B9}"/>
              </c:ext>
            </c:extLst>
          </c:dPt>
          <c:dPt>
            <c:idx val="49"/>
            <c:bubble3D val="0"/>
            <c:spPr>
              <a:solidFill>
                <a:srgbClr val="92D050"/>
              </a:solidFill>
              <a:ln w="19050">
                <a:solidFill>
                  <a:schemeClr val="lt1"/>
                </a:solidFill>
              </a:ln>
              <a:effectLst/>
            </c:spPr>
            <c:extLst>
              <c:ext xmlns:c16="http://schemas.microsoft.com/office/drawing/2014/chart" uri="{C3380CC4-5D6E-409C-BE32-E72D297353CC}">
                <c16:uniqueId val="{0000012E-9657-4E23-BF83-302C985F43B9}"/>
              </c:ext>
            </c:extLst>
          </c:dPt>
          <c:dPt>
            <c:idx val="50"/>
            <c:bubble3D val="0"/>
            <c:spPr>
              <a:solidFill>
                <a:srgbClr val="92D050"/>
              </a:solidFill>
              <a:ln w="19050">
                <a:solidFill>
                  <a:schemeClr val="lt1"/>
                </a:solidFill>
              </a:ln>
              <a:effectLst/>
            </c:spPr>
            <c:extLst>
              <c:ext xmlns:c16="http://schemas.microsoft.com/office/drawing/2014/chart" uri="{C3380CC4-5D6E-409C-BE32-E72D297353CC}">
                <c16:uniqueId val="{00000130-9657-4E23-BF83-302C985F43B9}"/>
              </c:ext>
            </c:extLst>
          </c:dPt>
          <c:dPt>
            <c:idx val="51"/>
            <c:bubble3D val="0"/>
            <c:spPr>
              <a:solidFill>
                <a:srgbClr val="92D050"/>
              </a:solidFill>
              <a:ln w="19050">
                <a:solidFill>
                  <a:schemeClr val="lt1"/>
                </a:solidFill>
              </a:ln>
              <a:effectLst/>
            </c:spPr>
            <c:extLst>
              <c:ext xmlns:c16="http://schemas.microsoft.com/office/drawing/2014/chart" uri="{C3380CC4-5D6E-409C-BE32-E72D297353CC}">
                <c16:uniqueId val="{00000132-9657-4E23-BF83-302C985F43B9}"/>
              </c:ext>
            </c:extLst>
          </c:dPt>
          <c:dPt>
            <c:idx val="52"/>
            <c:bubble3D val="0"/>
            <c:spPr>
              <a:solidFill>
                <a:srgbClr val="92D050"/>
              </a:solidFill>
              <a:ln w="19050">
                <a:solidFill>
                  <a:schemeClr val="lt1"/>
                </a:solidFill>
              </a:ln>
              <a:effectLst/>
            </c:spPr>
            <c:extLst>
              <c:ext xmlns:c16="http://schemas.microsoft.com/office/drawing/2014/chart" uri="{C3380CC4-5D6E-409C-BE32-E72D297353CC}">
                <c16:uniqueId val="{00000134-9657-4E23-BF83-302C985F43B9}"/>
              </c:ext>
            </c:extLst>
          </c:dPt>
          <c:dPt>
            <c:idx val="53"/>
            <c:bubble3D val="0"/>
            <c:spPr>
              <a:solidFill>
                <a:srgbClr val="92D050"/>
              </a:solidFill>
              <a:ln w="19050">
                <a:solidFill>
                  <a:schemeClr val="lt1"/>
                </a:solidFill>
              </a:ln>
              <a:effectLst/>
            </c:spPr>
            <c:extLst>
              <c:ext xmlns:c16="http://schemas.microsoft.com/office/drawing/2014/chart" uri="{C3380CC4-5D6E-409C-BE32-E72D297353CC}">
                <c16:uniqueId val="{00000136-9657-4E23-BF83-302C985F43B9}"/>
              </c:ext>
            </c:extLst>
          </c:dPt>
          <c:dPt>
            <c:idx val="54"/>
            <c:bubble3D val="0"/>
            <c:spPr>
              <a:solidFill>
                <a:srgbClr val="92D050"/>
              </a:solidFill>
              <a:ln w="19050">
                <a:solidFill>
                  <a:schemeClr val="lt1"/>
                </a:solidFill>
              </a:ln>
              <a:effectLst/>
            </c:spPr>
            <c:extLst>
              <c:ext xmlns:c16="http://schemas.microsoft.com/office/drawing/2014/chart" uri="{C3380CC4-5D6E-409C-BE32-E72D297353CC}">
                <c16:uniqueId val="{00000138-9657-4E23-BF83-302C985F43B9}"/>
              </c:ext>
            </c:extLst>
          </c:dPt>
          <c:dPt>
            <c:idx val="55"/>
            <c:bubble3D val="0"/>
            <c:spPr>
              <a:solidFill>
                <a:srgbClr val="92D050"/>
              </a:solidFill>
              <a:ln w="19050">
                <a:solidFill>
                  <a:schemeClr val="lt1"/>
                </a:solidFill>
              </a:ln>
              <a:effectLst/>
            </c:spPr>
            <c:extLst>
              <c:ext xmlns:c16="http://schemas.microsoft.com/office/drawing/2014/chart" uri="{C3380CC4-5D6E-409C-BE32-E72D297353CC}">
                <c16:uniqueId val="{0000013A-9657-4E23-BF83-302C985F43B9}"/>
              </c:ext>
            </c:extLst>
          </c:dPt>
          <c:dPt>
            <c:idx val="56"/>
            <c:bubble3D val="0"/>
            <c:spPr>
              <a:solidFill>
                <a:srgbClr val="92D050"/>
              </a:solidFill>
              <a:ln w="19050">
                <a:solidFill>
                  <a:schemeClr val="lt1"/>
                </a:solidFill>
              </a:ln>
              <a:effectLst/>
            </c:spPr>
            <c:extLst>
              <c:ext xmlns:c16="http://schemas.microsoft.com/office/drawing/2014/chart" uri="{C3380CC4-5D6E-409C-BE32-E72D297353CC}">
                <c16:uniqueId val="{0000013C-9657-4E23-BF83-302C985F43B9}"/>
              </c:ext>
            </c:extLst>
          </c:dPt>
          <c:dPt>
            <c:idx val="57"/>
            <c:bubble3D val="0"/>
            <c:spPr>
              <a:solidFill>
                <a:srgbClr val="92D050"/>
              </a:solidFill>
              <a:ln w="19050">
                <a:solidFill>
                  <a:schemeClr val="lt1"/>
                </a:solidFill>
              </a:ln>
              <a:effectLst/>
            </c:spPr>
            <c:extLst>
              <c:ext xmlns:c16="http://schemas.microsoft.com/office/drawing/2014/chart" uri="{C3380CC4-5D6E-409C-BE32-E72D297353CC}">
                <c16:uniqueId val="{0000013E-9657-4E23-BF83-302C985F43B9}"/>
              </c:ext>
            </c:extLst>
          </c:dPt>
          <c:dPt>
            <c:idx val="58"/>
            <c:bubble3D val="0"/>
            <c:spPr>
              <a:solidFill>
                <a:srgbClr val="92D050"/>
              </a:solidFill>
              <a:ln w="19050">
                <a:solidFill>
                  <a:schemeClr val="lt1"/>
                </a:solidFill>
              </a:ln>
              <a:effectLst/>
            </c:spPr>
            <c:extLst>
              <c:ext xmlns:c16="http://schemas.microsoft.com/office/drawing/2014/chart" uri="{C3380CC4-5D6E-409C-BE32-E72D297353CC}">
                <c16:uniqueId val="{00000140-9657-4E23-BF83-302C985F43B9}"/>
              </c:ext>
            </c:extLst>
          </c:dPt>
          <c:dPt>
            <c:idx val="59"/>
            <c:bubble3D val="0"/>
            <c:spPr>
              <a:solidFill>
                <a:srgbClr val="92D050"/>
              </a:solidFill>
              <a:ln w="19050">
                <a:solidFill>
                  <a:schemeClr val="lt1"/>
                </a:solidFill>
              </a:ln>
              <a:effectLst/>
            </c:spPr>
            <c:extLst>
              <c:ext xmlns:c16="http://schemas.microsoft.com/office/drawing/2014/chart" uri="{C3380CC4-5D6E-409C-BE32-E72D297353CC}">
                <c16:uniqueId val="{00000142-9657-4E23-BF83-302C985F43B9}"/>
              </c:ext>
            </c:extLst>
          </c:dPt>
          <c:dPt>
            <c:idx val="60"/>
            <c:bubble3D val="0"/>
            <c:spPr>
              <a:solidFill>
                <a:srgbClr val="92D050"/>
              </a:solidFill>
              <a:ln w="19050">
                <a:solidFill>
                  <a:schemeClr val="lt1"/>
                </a:solidFill>
              </a:ln>
              <a:effectLst/>
            </c:spPr>
            <c:extLst>
              <c:ext xmlns:c16="http://schemas.microsoft.com/office/drawing/2014/chart" uri="{C3380CC4-5D6E-409C-BE32-E72D297353CC}">
                <c16:uniqueId val="{00000144-9657-4E23-BF83-302C985F43B9}"/>
              </c:ext>
            </c:extLst>
          </c:dPt>
          <c:dPt>
            <c:idx val="61"/>
            <c:bubble3D val="0"/>
            <c:spPr>
              <a:solidFill>
                <a:srgbClr val="92D050"/>
              </a:solidFill>
              <a:ln w="19050">
                <a:solidFill>
                  <a:schemeClr val="lt1"/>
                </a:solidFill>
              </a:ln>
              <a:effectLst/>
            </c:spPr>
            <c:extLst>
              <c:ext xmlns:c16="http://schemas.microsoft.com/office/drawing/2014/chart" uri="{C3380CC4-5D6E-409C-BE32-E72D297353CC}">
                <c16:uniqueId val="{00000146-9657-4E23-BF83-302C985F43B9}"/>
              </c:ext>
            </c:extLst>
          </c:dPt>
          <c:dPt>
            <c:idx val="62"/>
            <c:bubble3D val="0"/>
            <c:spPr>
              <a:solidFill>
                <a:srgbClr val="92D050"/>
              </a:solidFill>
              <a:ln w="19050">
                <a:solidFill>
                  <a:schemeClr val="lt1"/>
                </a:solidFill>
              </a:ln>
              <a:effectLst/>
            </c:spPr>
            <c:extLst>
              <c:ext xmlns:c16="http://schemas.microsoft.com/office/drawing/2014/chart" uri="{C3380CC4-5D6E-409C-BE32-E72D297353CC}">
                <c16:uniqueId val="{00000148-9657-4E23-BF83-302C985F43B9}"/>
              </c:ext>
            </c:extLst>
          </c:dPt>
          <c:dPt>
            <c:idx val="63"/>
            <c:bubble3D val="0"/>
            <c:spPr>
              <a:solidFill>
                <a:srgbClr val="92D050"/>
              </a:solidFill>
              <a:ln w="19050">
                <a:solidFill>
                  <a:schemeClr val="lt1"/>
                </a:solidFill>
              </a:ln>
              <a:effectLst/>
            </c:spPr>
            <c:extLst>
              <c:ext xmlns:c16="http://schemas.microsoft.com/office/drawing/2014/chart" uri="{C3380CC4-5D6E-409C-BE32-E72D297353CC}">
                <c16:uniqueId val="{0000014A-9657-4E23-BF83-302C985F43B9}"/>
              </c:ext>
            </c:extLst>
          </c:dPt>
          <c:dPt>
            <c:idx val="64"/>
            <c:bubble3D val="0"/>
            <c:spPr>
              <a:solidFill>
                <a:srgbClr val="92D050"/>
              </a:solidFill>
              <a:ln w="19050">
                <a:solidFill>
                  <a:schemeClr val="lt1"/>
                </a:solidFill>
              </a:ln>
              <a:effectLst/>
            </c:spPr>
            <c:extLst>
              <c:ext xmlns:c16="http://schemas.microsoft.com/office/drawing/2014/chart" uri="{C3380CC4-5D6E-409C-BE32-E72D297353CC}">
                <c16:uniqueId val="{0000014C-9657-4E23-BF83-302C985F43B9}"/>
              </c:ext>
            </c:extLst>
          </c:dPt>
          <c:dPt>
            <c:idx val="65"/>
            <c:bubble3D val="0"/>
            <c:spPr>
              <a:solidFill>
                <a:srgbClr val="92D050"/>
              </a:solidFill>
              <a:ln w="19050">
                <a:solidFill>
                  <a:schemeClr val="lt1"/>
                </a:solidFill>
              </a:ln>
              <a:effectLst/>
            </c:spPr>
            <c:extLst>
              <c:ext xmlns:c16="http://schemas.microsoft.com/office/drawing/2014/chart" uri="{C3380CC4-5D6E-409C-BE32-E72D297353CC}">
                <c16:uniqueId val="{0000014E-9657-4E23-BF83-302C985F43B9}"/>
              </c:ext>
            </c:extLst>
          </c:dPt>
          <c:dPt>
            <c:idx val="66"/>
            <c:bubble3D val="0"/>
            <c:spPr>
              <a:solidFill>
                <a:srgbClr val="92D050"/>
              </a:solidFill>
              <a:ln w="19050">
                <a:solidFill>
                  <a:schemeClr val="lt1"/>
                </a:solidFill>
              </a:ln>
              <a:effectLst/>
            </c:spPr>
            <c:extLst>
              <c:ext xmlns:c16="http://schemas.microsoft.com/office/drawing/2014/chart" uri="{C3380CC4-5D6E-409C-BE32-E72D297353CC}">
                <c16:uniqueId val="{00000150-9657-4E23-BF83-302C985F43B9}"/>
              </c:ext>
            </c:extLst>
          </c:dPt>
          <c:dPt>
            <c:idx val="67"/>
            <c:bubble3D val="0"/>
            <c:spPr>
              <a:solidFill>
                <a:srgbClr val="92D050"/>
              </a:solidFill>
              <a:ln w="19050">
                <a:solidFill>
                  <a:schemeClr val="lt1"/>
                </a:solidFill>
              </a:ln>
              <a:effectLst/>
            </c:spPr>
            <c:extLst>
              <c:ext xmlns:c16="http://schemas.microsoft.com/office/drawing/2014/chart" uri="{C3380CC4-5D6E-409C-BE32-E72D297353CC}">
                <c16:uniqueId val="{00000152-9657-4E23-BF83-302C985F43B9}"/>
              </c:ext>
            </c:extLst>
          </c:dPt>
          <c:dPt>
            <c:idx val="68"/>
            <c:bubble3D val="0"/>
            <c:spPr>
              <a:solidFill>
                <a:srgbClr val="92D050"/>
              </a:solidFill>
              <a:ln w="19050">
                <a:solidFill>
                  <a:schemeClr val="lt1"/>
                </a:solidFill>
              </a:ln>
              <a:effectLst/>
            </c:spPr>
            <c:extLst>
              <c:ext xmlns:c16="http://schemas.microsoft.com/office/drawing/2014/chart" uri="{C3380CC4-5D6E-409C-BE32-E72D297353CC}">
                <c16:uniqueId val="{00000154-9657-4E23-BF83-302C985F43B9}"/>
              </c:ext>
            </c:extLst>
          </c:dPt>
          <c:dPt>
            <c:idx val="69"/>
            <c:bubble3D val="0"/>
            <c:spPr>
              <a:solidFill>
                <a:srgbClr val="92D050"/>
              </a:solidFill>
              <a:ln w="19050">
                <a:solidFill>
                  <a:schemeClr val="lt1"/>
                </a:solidFill>
              </a:ln>
              <a:effectLst/>
            </c:spPr>
            <c:extLst>
              <c:ext xmlns:c16="http://schemas.microsoft.com/office/drawing/2014/chart" uri="{C3380CC4-5D6E-409C-BE32-E72D297353CC}">
                <c16:uniqueId val="{00000156-9657-4E23-BF83-302C985F43B9}"/>
              </c:ext>
            </c:extLst>
          </c:dPt>
          <c:dPt>
            <c:idx val="70"/>
            <c:bubble3D val="0"/>
            <c:spPr>
              <a:solidFill>
                <a:srgbClr val="92D050"/>
              </a:solidFill>
              <a:ln w="19050">
                <a:solidFill>
                  <a:schemeClr val="lt1"/>
                </a:solidFill>
              </a:ln>
              <a:effectLst/>
            </c:spPr>
            <c:extLst>
              <c:ext xmlns:c16="http://schemas.microsoft.com/office/drawing/2014/chart" uri="{C3380CC4-5D6E-409C-BE32-E72D297353CC}">
                <c16:uniqueId val="{00000158-9657-4E23-BF83-302C985F43B9}"/>
              </c:ext>
            </c:extLst>
          </c:dPt>
          <c:dPt>
            <c:idx val="71"/>
            <c:bubble3D val="0"/>
            <c:spPr>
              <a:solidFill>
                <a:srgbClr val="92D050"/>
              </a:solidFill>
              <a:ln w="19050">
                <a:solidFill>
                  <a:schemeClr val="lt1"/>
                </a:solidFill>
              </a:ln>
              <a:effectLst/>
            </c:spPr>
            <c:extLst>
              <c:ext xmlns:c16="http://schemas.microsoft.com/office/drawing/2014/chart" uri="{C3380CC4-5D6E-409C-BE32-E72D297353CC}">
                <c16:uniqueId val="{0000015A-9657-4E23-BF83-302C985F43B9}"/>
              </c:ext>
            </c:extLst>
          </c:dPt>
          <c:dPt>
            <c:idx val="72"/>
            <c:bubble3D val="0"/>
            <c:spPr>
              <a:solidFill>
                <a:srgbClr val="92D050"/>
              </a:solidFill>
              <a:ln w="19050">
                <a:solidFill>
                  <a:schemeClr val="lt1"/>
                </a:solidFill>
              </a:ln>
              <a:effectLst/>
            </c:spPr>
            <c:extLst>
              <c:ext xmlns:c16="http://schemas.microsoft.com/office/drawing/2014/chart" uri="{C3380CC4-5D6E-409C-BE32-E72D297353CC}">
                <c16:uniqueId val="{0000015C-9657-4E23-BF83-302C985F43B9}"/>
              </c:ext>
            </c:extLst>
          </c:dPt>
          <c:dPt>
            <c:idx val="73"/>
            <c:bubble3D val="0"/>
            <c:spPr>
              <a:solidFill>
                <a:srgbClr val="92D050"/>
              </a:solidFill>
              <a:ln w="19050">
                <a:solidFill>
                  <a:schemeClr val="lt1"/>
                </a:solidFill>
              </a:ln>
              <a:effectLst/>
            </c:spPr>
            <c:extLst>
              <c:ext xmlns:c16="http://schemas.microsoft.com/office/drawing/2014/chart" uri="{C3380CC4-5D6E-409C-BE32-E72D297353CC}">
                <c16:uniqueId val="{0000015E-9657-4E23-BF83-302C985F43B9}"/>
              </c:ext>
            </c:extLst>
          </c:dPt>
          <c:dPt>
            <c:idx val="74"/>
            <c:bubble3D val="0"/>
            <c:spPr>
              <a:solidFill>
                <a:srgbClr val="92D050"/>
              </a:solidFill>
              <a:ln w="19050">
                <a:solidFill>
                  <a:schemeClr val="lt1"/>
                </a:solidFill>
              </a:ln>
              <a:effectLst/>
            </c:spPr>
            <c:extLst>
              <c:ext xmlns:c16="http://schemas.microsoft.com/office/drawing/2014/chart" uri="{C3380CC4-5D6E-409C-BE32-E72D297353CC}">
                <c16:uniqueId val="{00000160-9657-4E23-BF83-302C985F43B9}"/>
              </c:ext>
            </c:extLst>
          </c:dPt>
          <c:dPt>
            <c:idx val="75"/>
            <c:bubble3D val="0"/>
            <c:spPr>
              <a:solidFill>
                <a:srgbClr val="92D050"/>
              </a:solidFill>
              <a:ln w="19050">
                <a:solidFill>
                  <a:schemeClr val="lt1"/>
                </a:solidFill>
              </a:ln>
              <a:effectLst/>
            </c:spPr>
            <c:extLst>
              <c:ext xmlns:c16="http://schemas.microsoft.com/office/drawing/2014/chart" uri="{C3380CC4-5D6E-409C-BE32-E72D297353CC}">
                <c16:uniqueId val="{00000162-9657-4E23-BF83-302C985F43B9}"/>
              </c:ext>
            </c:extLst>
          </c:dPt>
          <c:dPt>
            <c:idx val="76"/>
            <c:bubble3D val="0"/>
            <c:spPr>
              <a:solidFill>
                <a:srgbClr val="92D050"/>
              </a:solidFill>
              <a:ln w="19050">
                <a:solidFill>
                  <a:schemeClr val="lt1"/>
                </a:solidFill>
              </a:ln>
              <a:effectLst/>
            </c:spPr>
            <c:extLst>
              <c:ext xmlns:c16="http://schemas.microsoft.com/office/drawing/2014/chart" uri="{C3380CC4-5D6E-409C-BE32-E72D297353CC}">
                <c16:uniqueId val="{00000164-9657-4E23-BF83-302C985F43B9}"/>
              </c:ext>
            </c:extLst>
          </c:dPt>
          <c:dPt>
            <c:idx val="77"/>
            <c:bubble3D val="0"/>
            <c:spPr>
              <a:solidFill>
                <a:srgbClr val="92D050"/>
              </a:solidFill>
              <a:ln w="19050">
                <a:solidFill>
                  <a:schemeClr val="lt1"/>
                </a:solidFill>
              </a:ln>
              <a:effectLst/>
            </c:spPr>
            <c:extLst>
              <c:ext xmlns:c16="http://schemas.microsoft.com/office/drawing/2014/chart" uri="{C3380CC4-5D6E-409C-BE32-E72D297353CC}">
                <c16:uniqueId val="{00000166-9657-4E23-BF83-302C985F43B9}"/>
              </c:ext>
            </c:extLst>
          </c:dPt>
          <c:dPt>
            <c:idx val="78"/>
            <c:bubble3D val="0"/>
            <c:spPr>
              <a:solidFill>
                <a:srgbClr val="92D050"/>
              </a:solidFill>
              <a:ln w="19050">
                <a:solidFill>
                  <a:schemeClr val="lt1"/>
                </a:solidFill>
              </a:ln>
              <a:effectLst/>
            </c:spPr>
            <c:extLst>
              <c:ext xmlns:c16="http://schemas.microsoft.com/office/drawing/2014/chart" uri="{C3380CC4-5D6E-409C-BE32-E72D297353CC}">
                <c16:uniqueId val="{00000168-9657-4E23-BF83-302C985F43B9}"/>
              </c:ext>
            </c:extLst>
          </c:dPt>
          <c:dPt>
            <c:idx val="79"/>
            <c:bubble3D val="0"/>
            <c:spPr>
              <a:solidFill>
                <a:srgbClr val="92D050"/>
              </a:solidFill>
              <a:ln w="19050">
                <a:solidFill>
                  <a:schemeClr val="lt1"/>
                </a:solidFill>
              </a:ln>
              <a:effectLst/>
            </c:spPr>
            <c:extLst>
              <c:ext xmlns:c16="http://schemas.microsoft.com/office/drawing/2014/chart" uri="{C3380CC4-5D6E-409C-BE32-E72D297353CC}">
                <c16:uniqueId val="{0000016A-9657-4E23-BF83-302C985F43B9}"/>
              </c:ext>
            </c:extLst>
          </c:dPt>
          <c:dPt>
            <c:idx val="80"/>
            <c:bubble3D val="0"/>
            <c:spPr>
              <a:solidFill>
                <a:srgbClr val="92D050"/>
              </a:solidFill>
              <a:ln w="19050">
                <a:solidFill>
                  <a:schemeClr val="lt1"/>
                </a:solidFill>
              </a:ln>
              <a:effectLst/>
            </c:spPr>
            <c:extLst>
              <c:ext xmlns:c16="http://schemas.microsoft.com/office/drawing/2014/chart" uri="{C3380CC4-5D6E-409C-BE32-E72D297353CC}">
                <c16:uniqueId val="{0000016C-9657-4E23-BF83-302C985F43B9}"/>
              </c:ext>
            </c:extLst>
          </c:dPt>
          <c:dPt>
            <c:idx val="81"/>
            <c:bubble3D val="0"/>
            <c:spPr>
              <a:solidFill>
                <a:srgbClr val="92D050"/>
              </a:solidFill>
              <a:ln w="19050">
                <a:solidFill>
                  <a:schemeClr val="lt1"/>
                </a:solidFill>
              </a:ln>
              <a:effectLst/>
            </c:spPr>
            <c:extLst>
              <c:ext xmlns:c16="http://schemas.microsoft.com/office/drawing/2014/chart" uri="{C3380CC4-5D6E-409C-BE32-E72D297353CC}">
                <c16:uniqueId val="{0000016E-9657-4E23-BF83-302C985F43B9}"/>
              </c:ext>
            </c:extLst>
          </c:dPt>
          <c:dPt>
            <c:idx val="82"/>
            <c:bubble3D val="0"/>
            <c:spPr>
              <a:solidFill>
                <a:srgbClr val="92D050"/>
              </a:solidFill>
              <a:ln w="19050">
                <a:solidFill>
                  <a:schemeClr val="lt1"/>
                </a:solidFill>
              </a:ln>
              <a:effectLst/>
            </c:spPr>
            <c:extLst>
              <c:ext xmlns:c16="http://schemas.microsoft.com/office/drawing/2014/chart" uri="{C3380CC4-5D6E-409C-BE32-E72D297353CC}">
                <c16:uniqueId val="{00000170-9657-4E23-BF83-302C985F43B9}"/>
              </c:ext>
            </c:extLst>
          </c:dPt>
          <c:dPt>
            <c:idx val="83"/>
            <c:bubble3D val="0"/>
            <c:spPr>
              <a:solidFill>
                <a:srgbClr val="92D050"/>
              </a:solidFill>
              <a:ln w="19050">
                <a:solidFill>
                  <a:schemeClr val="lt1"/>
                </a:solidFill>
              </a:ln>
              <a:effectLst/>
            </c:spPr>
            <c:extLst>
              <c:ext xmlns:c16="http://schemas.microsoft.com/office/drawing/2014/chart" uri="{C3380CC4-5D6E-409C-BE32-E72D297353CC}">
                <c16:uniqueId val="{00000172-9657-4E23-BF83-302C985F43B9}"/>
              </c:ext>
            </c:extLst>
          </c:dPt>
          <c:dPt>
            <c:idx val="84"/>
            <c:bubble3D val="0"/>
            <c:spPr>
              <a:solidFill>
                <a:srgbClr val="92D050"/>
              </a:solidFill>
              <a:ln w="19050">
                <a:solidFill>
                  <a:schemeClr val="lt1"/>
                </a:solidFill>
              </a:ln>
              <a:effectLst/>
            </c:spPr>
            <c:extLst>
              <c:ext xmlns:c16="http://schemas.microsoft.com/office/drawing/2014/chart" uri="{C3380CC4-5D6E-409C-BE32-E72D297353CC}">
                <c16:uniqueId val="{00000174-9657-4E23-BF83-302C985F43B9}"/>
              </c:ext>
            </c:extLst>
          </c:dPt>
          <c:dPt>
            <c:idx val="85"/>
            <c:bubble3D val="0"/>
            <c:spPr>
              <a:solidFill>
                <a:srgbClr val="92D050"/>
              </a:solidFill>
              <a:ln w="19050">
                <a:solidFill>
                  <a:schemeClr val="lt1"/>
                </a:solidFill>
              </a:ln>
              <a:effectLst/>
            </c:spPr>
            <c:extLst>
              <c:ext xmlns:c16="http://schemas.microsoft.com/office/drawing/2014/chart" uri="{C3380CC4-5D6E-409C-BE32-E72D297353CC}">
                <c16:uniqueId val="{00000176-9657-4E23-BF83-302C985F43B9}"/>
              </c:ext>
            </c:extLst>
          </c:dPt>
          <c:dPt>
            <c:idx val="86"/>
            <c:bubble3D val="0"/>
            <c:spPr>
              <a:solidFill>
                <a:srgbClr val="92D050"/>
              </a:solidFill>
              <a:ln w="19050">
                <a:solidFill>
                  <a:schemeClr val="lt1"/>
                </a:solidFill>
              </a:ln>
              <a:effectLst/>
            </c:spPr>
            <c:extLst>
              <c:ext xmlns:c16="http://schemas.microsoft.com/office/drawing/2014/chart" uri="{C3380CC4-5D6E-409C-BE32-E72D297353CC}">
                <c16:uniqueId val="{00000178-9657-4E23-BF83-302C985F43B9}"/>
              </c:ext>
            </c:extLst>
          </c:dPt>
          <c:dPt>
            <c:idx val="87"/>
            <c:bubble3D val="0"/>
            <c:spPr>
              <a:solidFill>
                <a:srgbClr val="92D050"/>
              </a:solidFill>
              <a:ln w="19050">
                <a:solidFill>
                  <a:schemeClr val="lt1"/>
                </a:solidFill>
              </a:ln>
              <a:effectLst/>
            </c:spPr>
            <c:extLst>
              <c:ext xmlns:c16="http://schemas.microsoft.com/office/drawing/2014/chart" uri="{C3380CC4-5D6E-409C-BE32-E72D297353CC}">
                <c16:uniqueId val="{0000017A-9657-4E23-BF83-302C985F43B9}"/>
              </c:ext>
            </c:extLst>
          </c:dPt>
          <c:dPt>
            <c:idx val="88"/>
            <c:bubble3D val="0"/>
            <c:spPr>
              <a:solidFill>
                <a:srgbClr val="92D050"/>
              </a:solidFill>
              <a:ln w="19050">
                <a:solidFill>
                  <a:schemeClr val="lt1"/>
                </a:solidFill>
              </a:ln>
              <a:effectLst/>
            </c:spPr>
            <c:extLst>
              <c:ext xmlns:c16="http://schemas.microsoft.com/office/drawing/2014/chart" uri="{C3380CC4-5D6E-409C-BE32-E72D297353CC}">
                <c16:uniqueId val="{0000017C-9657-4E23-BF83-302C985F43B9}"/>
              </c:ext>
            </c:extLst>
          </c:dPt>
          <c:dPt>
            <c:idx val="89"/>
            <c:bubble3D val="0"/>
            <c:spPr>
              <a:solidFill>
                <a:srgbClr val="92D050"/>
              </a:solidFill>
              <a:ln w="19050">
                <a:solidFill>
                  <a:schemeClr val="lt1"/>
                </a:solidFill>
              </a:ln>
              <a:effectLst/>
            </c:spPr>
            <c:extLst>
              <c:ext xmlns:c16="http://schemas.microsoft.com/office/drawing/2014/chart" uri="{C3380CC4-5D6E-409C-BE32-E72D297353CC}">
                <c16:uniqueId val="{0000017E-9657-4E23-BF83-302C985F43B9}"/>
              </c:ext>
            </c:extLst>
          </c:dPt>
          <c:dPt>
            <c:idx val="90"/>
            <c:bubble3D val="0"/>
            <c:spPr>
              <a:solidFill>
                <a:srgbClr val="92D050"/>
              </a:solidFill>
              <a:ln w="19050">
                <a:solidFill>
                  <a:schemeClr val="lt1"/>
                </a:solidFill>
              </a:ln>
              <a:effectLst/>
            </c:spPr>
            <c:extLst>
              <c:ext xmlns:c16="http://schemas.microsoft.com/office/drawing/2014/chart" uri="{C3380CC4-5D6E-409C-BE32-E72D297353CC}">
                <c16:uniqueId val="{00000180-9657-4E23-BF83-302C985F43B9}"/>
              </c:ext>
            </c:extLst>
          </c:dPt>
          <c:dPt>
            <c:idx val="91"/>
            <c:bubble3D val="0"/>
            <c:spPr>
              <a:solidFill>
                <a:srgbClr val="92D050"/>
              </a:solidFill>
              <a:ln w="19050">
                <a:solidFill>
                  <a:schemeClr val="lt1"/>
                </a:solidFill>
              </a:ln>
              <a:effectLst/>
            </c:spPr>
            <c:extLst>
              <c:ext xmlns:c16="http://schemas.microsoft.com/office/drawing/2014/chart" uri="{C3380CC4-5D6E-409C-BE32-E72D297353CC}">
                <c16:uniqueId val="{00000182-9657-4E23-BF83-302C985F43B9}"/>
              </c:ext>
            </c:extLst>
          </c:dPt>
          <c:dPt>
            <c:idx val="92"/>
            <c:bubble3D val="0"/>
            <c:spPr>
              <a:solidFill>
                <a:srgbClr val="92D050"/>
              </a:solidFill>
              <a:ln w="19050">
                <a:solidFill>
                  <a:schemeClr val="lt1"/>
                </a:solidFill>
              </a:ln>
              <a:effectLst/>
            </c:spPr>
            <c:extLst>
              <c:ext xmlns:c16="http://schemas.microsoft.com/office/drawing/2014/chart" uri="{C3380CC4-5D6E-409C-BE32-E72D297353CC}">
                <c16:uniqueId val="{00000184-9657-4E23-BF83-302C985F43B9}"/>
              </c:ext>
            </c:extLst>
          </c:dPt>
          <c:dPt>
            <c:idx val="93"/>
            <c:bubble3D val="0"/>
            <c:spPr>
              <a:solidFill>
                <a:srgbClr val="92D050"/>
              </a:solidFill>
              <a:ln w="19050">
                <a:solidFill>
                  <a:schemeClr val="lt1"/>
                </a:solidFill>
              </a:ln>
              <a:effectLst/>
            </c:spPr>
            <c:extLst>
              <c:ext xmlns:c16="http://schemas.microsoft.com/office/drawing/2014/chart" uri="{C3380CC4-5D6E-409C-BE32-E72D297353CC}">
                <c16:uniqueId val="{00000186-9657-4E23-BF83-302C985F43B9}"/>
              </c:ext>
            </c:extLst>
          </c:dPt>
          <c:dPt>
            <c:idx val="94"/>
            <c:bubble3D val="0"/>
            <c:spPr>
              <a:solidFill>
                <a:srgbClr val="92D050"/>
              </a:solidFill>
              <a:ln w="19050">
                <a:solidFill>
                  <a:schemeClr val="lt1"/>
                </a:solidFill>
              </a:ln>
              <a:effectLst/>
            </c:spPr>
            <c:extLst>
              <c:ext xmlns:c16="http://schemas.microsoft.com/office/drawing/2014/chart" uri="{C3380CC4-5D6E-409C-BE32-E72D297353CC}">
                <c16:uniqueId val="{00000188-9657-4E23-BF83-302C985F43B9}"/>
              </c:ext>
            </c:extLst>
          </c:dPt>
          <c:dPt>
            <c:idx val="95"/>
            <c:bubble3D val="0"/>
            <c:spPr>
              <a:solidFill>
                <a:srgbClr val="92D050"/>
              </a:solidFill>
              <a:ln w="19050">
                <a:solidFill>
                  <a:schemeClr val="lt1"/>
                </a:solidFill>
              </a:ln>
              <a:effectLst/>
            </c:spPr>
            <c:extLst>
              <c:ext xmlns:c16="http://schemas.microsoft.com/office/drawing/2014/chart" uri="{C3380CC4-5D6E-409C-BE32-E72D297353CC}">
                <c16:uniqueId val="{0000018A-9657-4E23-BF83-302C985F43B9}"/>
              </c:ext>
            </c:extLst>
          </c:dPt>
          <c:dPt>
            <c:idx val="96"/>
            <c:bubble3D val="0"/>
            <c:spPr>
              <a:solidFill>
                <a:srgbClr val="92D050"/>
              </a:solidFill>
              <a:ln w="19050">
                <a:solidFill>
                  <a:schemeClr val="lt1"/>
                </a:solidFill>
              </a:ln>
              <a:effectLst/>
            </c:spPr>
            <c:extLst>
              <c:ext xmlns:c16="http://schemas.microsoft.com/office/drawing/2014/chart" uri="{C3380CC4-5D6E-409C-BE32-E72D297353CC}">
                <c16:uniqueId val="{0000018C-9657-4E23-BF83-302C985F43B9}"/>
              </c:ext>
            </c:extLst>
          </c:dPt>
          <c:dPt>
            <c:idx val="97"/>
            <c:bubble3D val="0"/>
            <c:spPr>
              <a:solidFill>
                <a:srgbClr val="92D050"/>
              </a:solidFill>
              <a:ln w="19050">
                <a:solidFill>
                  <a:schemeClr val="lt1"/>
                </a:solidFill>
              </a:ln>
              <a:effectLst/>
            </c:spPr>
            <c:extLst>
              <c:ext xmlns:c16="http://schemas.microsoft.com/office/drawing/2014/chart" uri="{C3380CC4-5D6E-409C-BE32-E72D297353CC}">
                <c16:uniqueId val="{0000018E-9657-4E23-BF83-302C985F43B9}"/>
              </c:ext>
            </c:extLst>
          </c:dPt>
          <c:dPt>
            <c:idx val="98"/>
            <c:bubble3D val="0"/>
            <c:spPr>
              <a:solidFill>
                <a:srgbClr val="92D050"/>
              </a:solidFill>
              <a:ln w="19050">
                <a:solidFill>
                  <a:schemeClr val="lt1"/>
                </a:solidFill>
              </a:ln>
              <a:effectLst/>
            </c:spPr>
            <c:extLst>
              <c:ext xmlns:c16="http://schemas.microsoft.com/office/drawing/2014/chart" uri="{C3380CC4-5D6E-409C-BE32-E72D297353CC}">
                <c16:uniqueId val="{00000190-9657-4E23-BF83-302C985F43B9}"/>
              </c:ext>
            </c:extLst>
          </c:dPt>
          <c:dPt>
            <c:idx val="99"/>
            <c:bubble3D val="0"/>
            <c:spPr>
              <a:solidFill>
                <a:srgbClr val="92D050"/>
              </a:solidFill>
              <a:ln w="19050">
                <a:solidFill>
                  <a:schemeClr val="lt1"/>
                </a:solidFill>
              </a:ln>
              <a:effectLst/>
            </c:spPr>
            <c:extLst>
              <c:ext xmlns:c16="http://schemas.microsoft.com/office/drawing/2014/chart" uri="{C3380CC4-5D6E-409C-BE32-E72D297353CC}">
                <c16:uniqueId val="{00000192-9657-4E23-BF83-302C985F43B9}"/>
              </c:ext>
            </c:extLst>
          </c:dPt>
          <c:dPt>
            <c:idx val="100"/>
            <c:bubble3D val="0"/>
            <c:spPr>
              <a:noFill/>
              <a:ln w="19050">
                <a:solidFill>
                  <a:schemeClr val="lt1"/>
                </a:solidFill>
              </a:ln>
              <a:effectLst/>
            </c:spPr>
            <c:extLst>
              <c:ext xmlns:c16="http://schemas.microsoft.com/office/drawing/2014/chart" uri="{C3380CC4-5D6E-409C-BE32-E72D297353CC}">
                <c16:uniqueId val="{00000194-9657-4E23-BF83-302C985F43B9}"/>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195-9657-4E23-BF83-302C985F43B9}"/>
            </c:ext>
          </c:extLst>
        </c:ser>
        <c:dLbls>
          <c:showLegendKey val="0"/>
          <c:showVal val="0"/>
          <c:showCatName val="0"/>
          <c:showSerName val="0"/>
          <c:showPercent val="0"/>
          <c:showBubbleSize val="0"/>
          <c:showLeaderLines val="1"/>
        </c:dLbls>
        <c:firstSliceAng val="270"/>
        <c:holeSize val="6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92D050"/>
            </a:solidFill>
            <a:ln w="3175">
              <a:solidFill>
                <a:schemeClr val="bg1"/>
              </a:solidFill>
            </a:ln>
          </c:spPr>
          <c:dPt>
            <c:idx val="0"/>
            <c:bubble3D val="0"/>
            <c:spPr>
              <a:solidFill>
                <a:srgbClr val="92D050"/>
              </a:solidFill>
              <a:ln w="3175">
                <a:solidFill>
                  <a:schemeClr val="bg1"/>
                </a:solidFill>
              </a:ln>
              <a:effectLst/>
            </c:spPr>
            <c:extLst>
              <c:ext xmlns:c16="http://schemas.microsoft.com/office/drawing/2014/chart" uri="{C3380CC4-5D6E-409C-BE32-E72D297353CC}">
                <c16:uniqueId val="{00000001-1146-491E-9322-A9C399D83D79}"/>
              </c:ext>
            </c:extLst>
          </c:dPt>
          <c:dPt>
            <c:idx val="1"/>
            <c:bubble3D val="0"/>
            <c:spPr>
              <a:solidFill>
                <a:schemeClr val="bg1">
                  <a:lumMod val="85000"/>
                </a:schemeClr>
              </a:solidFill>
              <a:ln w="3175">
                <a:solidFill>
                  <a:schemeClr val="bg1"/>
                </a:solidFill>
              </a:ln>
              <a:effectLst/>
            </c:spPr>
            <c:extLst>
              <c:ext xmlns:c16="http://schemas.microsoft.com/office/drawing/2014/chart" uri="{C3380CC4-5D6E-409C-BE32-E72D297353CC}">
                <c16:uniqueId val="{00000003-1146-491E-9322-A9C399D83D79}"/>
              </c:ext>
            </c:extLst>
          </c:dPt>
          <c:dPt>
            <c:idx val="2"/>
            <c:bubble3D val="0"/>
            <c:spPr>
              <a:noFill/>
              <a:ln w="3175">
                <a:solidFill>
                  <a:schemeClr val="bg1"/>
                </a:solidFill>
              </a:ln>
              <a:effectLst/>
            </c:spPr>
            <c:extLst>
              <c:ext xmlns:c16="http://schemas.microsoft.com/office/drawing/2014/chart" uri="{C3380CC4-5D6E-409C-BE32-E72D297353CC}">
                <c16:uniqueId val="{00000005-1146-491E-9322-A9C399D83D79}"/>
              </c:ext>
            </c:extLst>
          </c:dPt>
          <c:val>
            <c:numRef>
              <c:f>'Boring Gauge'!$L$3:$L$5</c:f>
              <c:numCache>
                <c:formatCode>General</c:formatCode>
                <c:ptCount val="3"/>
                <c:pt idx="0">
                  <c:v>47</c:v>
                </c:pt>
                <c:pt idx="1">
                  <c:v>53</c:v>
                </c:pt>
                <c:pt idx="2">
                  <c:v>100</c:v>
                </c:pt>
              </c:numCache>
            </c:numRef>
          </c:val>
          <c:extLst>
            <c:ext xmlns:c16="http://schemas.microsoft.com/office/drawing/2014/chart" uri="{C3380CC4-5D6E-409C-BE32-E72D297353CC}">
              <c16:uniqueId val="{000000CA-1146-491E-9322-A9C399D83D7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June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CFD-45BE-BB32-AFB773A962BE}"/>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8DFC07AF-E225-4737-8190-7BB302FD2C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FD-45BE-BB32-AFB773A962BE}"/>
                </c:ext>
              </c:extLst>
            </c:dLbl>
            <c:dLbl>
              <c:idx val="1"/>
              <c:tx>
                <c:rich>
                  <a:bodyPr/>
                  <a:lstStyle/>
                  <a:p>
                    <a:fld id="{CEB82B8C-4245-4DA4-ADCF-46C00B2399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CFD-45BE-BB32-AFB773A962BE}"/>
                </c:ext>
              </c:extLst>
            </c:dLbl>
            <c:dLbl>
              <c:idx val="2"/>
              <c:tx>
                <c:rich>
                  <a:bodyPr/>
                  <a:lstStyle/>
                  <a:p>
                    <a:fld id="{C47B5D6E-B7A2-4C65-A760-206B8FEF46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FD-45BE-BB32-AFB773A962BE}"/>
                </c:ext>
              </c:extLst>
            </c:dLbl>
            <c:dLbl>
              <c:idx val="3"/>
              <c:tx>
                <c:rich>
                  <a:bodyPr/>
                  <a:lstStyle/>
                  <a:p>
                    <a:fld id="{5C1B0AF3-EEF9-45F0-A3FE-7B7FF27746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FD-45BE-BB32-AFB773A962BE}"/>
                </c:ext>
              </c:extLst>
            </c:dLbl>
            <c:dLbl>
              <c:idx val="4"/>
              <c:tx>
                <c:rich>
                  <a:bodyPr/>
                  <a:lstStyle/>
                  <a:p>
                    <a:fld id="{5375AA7B-7231-4012-8718-127C123C51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FD-45BE-BB32-AFB773A962BE}"/>
                </c:ext>
              </c:extLst>
            </c:dLbl>
            <c:dLbl>
              <c:idx val="5"/>
              <c:tx>
                <c:rich>
                  <a:bodyPr/>
                  <a:lstStyle/>
                  <a:p>
                    <a:fld id="{6E4180DD-7F31-489F-B112-B70BBF16B9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FD-45BE-BB32-AFB773A962BE}"/>
                </c:ext>
              </c:extLst>
            </c:dLbl>
            <c:dLbl>
              <c:idx val="6"/>
              <c:tx>
                <c:rich>
                  <a:bodyPr/>
                  <a:lstStyle/>
                  <a:p>
                    <a:fld id="{D0BFBD6D-8002-4DC1-B5CA-929639729D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FD-45BE-BB32-AFB773A962BE}"/>
                </c:ext>
              </c:extLst>
            </c:dLbl>
            <c:dLbl>
              <c:idx val="7"/>
              <c:tx>
                <c:rich>
                  <a:bodyPr/>
                  <a:lstStyle/>
                  <a:p>
                    <a:fld id="{A40E932F-B863-43F7-A99A-FDC2D80BFC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CFD-45BE-BB32-AFB773A962BE}"/>
                </c:ext>
              </c:extLst>
            </c:dLbl>
            <c:dLbl>
              <c:idx val="8"/>
              <c:tx>
                <c:rich>
                  <a:bodyPr/>
                  <a:lstStyle/>
                  <a:p>
                    <a:fld id="{BA7829EC-2655-4EDB-AB53-F6F7DCB5B9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CFD-45BE-BB32-AFB773A962BE}"/>
                </c:ext>
              </c:extLst>
            </c:dLbl>
            <c:dLbl>
              <c:idx val="9"/>
              <c:tx>
                <c:rich>
                  <a:bodyPr/>
                  <a:lstStyle/>
                  <a:p>
                    <a:fld id="{3895A651-745B-4623-95FE-2A9767CF86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CFD-45BE-BB32-AFB773A962BE}"/>
                </c:ext>
              </c:extLst>
            </c:dLbl>
            <c:dLbl>
              <c:idx val="10"/>
              <c:tx>
                <c:rich>
                  <a:bodyPr/>
                  <a:lstStyle/>
                  <a:p>
                    <a:fld id="{87DE6212-E7BE-4EB0-B4EC-EB3AB8D938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CFD-45BE-BB32-AFB773A962BE}"/>
                </c:ext>
              </c:extLst>
            </c:dLbl>
            <c:dLbl>
              <c:idx val="11"/>
              <c:tx>
                <c:rich>
                  <a:bodyPr/>
                  <a:lstStyle/>
                  <a:p>
                    <a:fld id="{FE1509E1-5E01-49B5-BFB0-9B152EB3C1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CFD-45BE-BB32-AFB773A962BE}"/>
                </c:ext>
              </c:extLst>
            </c:dLbl>
            <c:dLbl>
              <c:idx val="12"/>
              <c:tx>
                <c:rich>
                  <a:bodyPr/>
                  <a:lstStyle/>
                  <a:p>
                    <a:fld id="{F7497A5D-F694-4722-8ED3-14A8B59B32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CFD-45BE-BB32-AFB773A962BE}"/>
                </c:ext>
              </c:extLst>
            </c:dLbl>
            <c:dLbl>
              <c:idx val="13"/>
              <c:tx>
                <c:rich>
                  <a:bodyPr/>
                  <a:lstStyle/>
                  <a:p>
                    <a:fld id="{242DD523-40CA-4024-9BC3-08F75A0834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CFD-45BE-BB32-AFB773A962BE}"/>
                </c:ext>
              </c:extLst>
            </c:dLbl>
            <c:dLbl>
              <c:idx val="14"/>
              <c:tx>
                <c:rich>
                  <a:bodyPr/>
                  <a:lstStyle/>
                  <a:p>
                    <a:fld id="{E2DF68E4-02B9-4413-977E-C780976B9D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CFD-45BE-BB32-AFB773A962BE}"/>
                </c:ext>
              </c:extLst>
            </c:dLbl>
            <c:dLbl>
              <c:idx val="15"/>
              <c:tx>
                <c:rich>
                  <a:bodyPr/>
                  <a:lstStyle/>
                  <a:p>
                    <a:fld id="{46207203-D837-4395-A208-124FF58C3F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CFD-45BE-BB32-AFB773A962BE}"/>
                </c:ext>
              </c:extLst>
            </c:dLbl>
            <c:dLbl>
              <c:idx val="16"/>
              <c:tx>
                <c:rich>
                  <a:bodyPr/>
                  <a:lstStyle/>
                  <a:p>
                    <a:fld id="{FC667129-BEC7-4FCE-A214-B0E47A5560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CFD-45BE-BB32-AFB773A962BE}"/>
                </c:ext>
              </c:extLst>
            </c:dLbl>
            <c:dLbl>
              <c:idx val="17"/>
              <c:tx>
                <c:rich>
                  <a:bodyPr/>
                  <a:lstStyle/>
                  <a:p>
                    <a:fld id="{B201BC6B-F3B9-4DED-928E-E3A1BF7AC4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CFD-45BE-BB32-AFB773A962BE}"/>
                </c:ext>
              </c:extLst>
            </c:dLbl>
            <c:dLbl>
              <c:idx val="18"/>
              <c:tx>
                <c:rich>
                  <a:bodyPr/>
                  <a:lstStyle/>
                  <a:p>
                    <a:fld id="{6F1FAFE4-8125-4DD3-9659-4B7CABAFA6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CFD-45BE-BB32-AFB773A962BE}"/>
                </c:ext>
              </c:extLst>
            </c:dLbl>
            <c:dLbl>
              <c:idx val="19"/>
              <c:tx>
                <c:rich>
                  <a:bodyPr/>
                  <a:lstStyle/>
                  <a:p>
                    <a:fld id="{C6C2E3A1-A649-437F-B4F4-7A8AC1FC19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CFD-45BE-BB32-AFB773A962BE}"/>
                </c:ext>
              </c:extLst>
            </c:dLbl>
            <c:dLbl>
              <c:idx val="20"/>
              <c:tx>
                <c:rich>
                  <a:bodyPr/>
                  <a:lstStyle/>
                  <a:p>
                    <a:fld id="{B82A30D7-6412-4E7A-9A88-1D76233B00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CFD-45BE-BB32-AFB773A962BE}"/>
                </c:ext>
              </c:extLst>
            </c:dLbl>
            <c:dLbl>
              <c:idx val="21"/>
              <c:tx>
                <c:rich>
                  <a:bodyPr/>
                  <a:lstStyle/>
                  <a:p>
                    <a:fld id="{A4A2619B-C0B0-4973-AA7C-A781EA651A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CFD-45BE-BB32-AFB773A962BE}"/>
                </c:ext>
              </c:extLst>
            </c:dLbl>
            <c:dLbl>
              <c:idx val="22"/>
              <c:tx>
                <c:rich>
                  <a:bodyPr/>
                  <a:lstStyle/>
                  <a:p>
                    <a:fld id="{2FA1591F-4DA2-459C-B57D-1578F39110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CFD-45BE-BB32-AFB773A962BE}"/>
                </c:ext>
              </c:extLst>
            </c:dLbl>
            <c:dLbl>
              <c:idx val="23"/>
              <c:tx>
                <c:rich>
                  <a:bodyPr/>
                  <a:lstStyle/>
                  <a:p>
                    <a:fld id="{D80C36AC-10E6-49AF-B1BA-36E4C5D109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CFD-45BE-BB32-AFB773A962BE}"/>
                </c:ext>
              </c:extLst>
            </c:dLbl>
            <c:dLbl>
              <c:idx val="24"/>
              <c:tx>
                <c:rich>
                  <a:bodyPr/>
                  <a:lstStyle/>
                  <a:p>
                    <a:fld id="{3FB3A353-88E1-4D32-A98E-EE47D44E6A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CFD-45BE-BB32-AFB773A962BE}"/>
                </c:ext>
              </c:extLst>
            </c:dLbl>
            <c:dLbl>
              <c:idx val="25"/>
              <c:tx>
                <c:rich>
                  <a:bodyPr/>
                  <a:lstStyle/>
                  <a:p>
                    <a:fld id="{09885869-5C65-4B6A-8881-2B4D8801A3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CFD-45BE-BB32-AFB773A962BE}"/>
                </c:ext>
              </c:extLst>
            </c:dLbl>
            <c:dLbl>
              <c:idx val="26"/>
              <c:tx>
                <c:rich>
                  <a:bodyPr/>
                  <a:lstStyle/>
                  <a:p>
                    <a:fld id="{1C3C14C1-EB0A-45DA-B325-4AF6959CB3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CFD-45BE-BB32-AFB773A962BE}"/>
                </c:ext>
              </c:extLst>
            </c:dLbl>
            <c:dLbl>
              <c:idx val="27"/>
              <c:tx>
                <c:rich>
                  <a:bodyPr/>
                  <a:lstStyle/>
                  <a:p>
                    <a:fld id="{43118EEB-093B-4684-8514-984B5C07C8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CFD-45BE-BB32-AFB773A962BE}"/>
                </c:ext>
              </c:extLst>
            </c:dLbl>
            <c:dLbl>
              <c:idx val="28"/>
              <c:tx>
                <c:rich>
                  <a:bodyPr/>
                  <a:lstStyle/>
                  <a:p>
                    <a:fld id="{10094F6D-AF3D-4AAC-A302-BE67CDA7D4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CFD-45BE-BB32-AFB773A962BE}"/>
                </c:ext>
              </c:extLst>
            </c:dLbl>
            <c:dLbl>
              <c:idx val="29"/>
              <c:tx>
                <c:rich>
                  <a:bodyPr/>
                  <a:lstStyle/>
                  <a:p>
                    <a:fld id="{801086AB-6FC7-4E04-8483-C023954AA1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CFD-45BE-BB32-AFB773A962BE}"/>
                </c:ext>
              </c:extLst>
            </c:dLbl>
            <c:dLbl>
              <c:idx val="30"/>
              <c:tx>
                <c:rich>
                  <a:bodyPr/>
                  <a:lstStyle/>
                  <a:p>
                    <a:fld id="{C8A0F507-9429-40DB-BFC9-B5AFAD2B2D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CFD-45BE-BB32-AFB773A962BE}"/>
                </c:ext>
              </c:extLst>
            </c:dLbl>
            <c:dLbl>
              <c:idx val="31"/>
              <c:tx>
                <c:rich>
                  <a:bodyPr/>
                  <a:lstStyle/>
                  <a:p>
                    <a:fld id="{32861B04-E938-4414-8662-5DCE75D061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CFD-45BE-BB32-AFB773A962BE}"/>
                </c:ext>
              </c:extLst>
            </c:dLbl>
            <c:dLbl>
              <c:idx val="32"/>
              <c:tx>
                <c:rich>
                  <a:bodyPr/>
                  <a:lstStyle/>
                  <a:p>
                    <a:fld id="{70A1AA0E-838B-4777-857E-0BCD9B5563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CFD-45BE-BB32-AFB773A962BE}"/>
                </c:ext>
              </c:extLst>
            </c:dLbl>
            <c:dLbl>
              <c:idx val="33"/>
              <c:tx>
                <c:rich>
                  <a:bodyPr/>
                  <a:lstStyle/>
                  <a:p>
                    <a:fld id="{AA19412A-ED76-4580-A60C-A195F7E0C0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CFD-45BE-BB32-AFB773A962BE}"/>
                </c:ext>
              </c:extLst>
            </c:dLbl>
            <c:dLbl>
              <c:idx val="34"/>
              <c:tx>
                <c:rich>
                  <a:bodyPr/>
                  <a:lstStyle/>
                  <a:p>
                    <a:fld id="{06F7EA7B-15CA-4CF5-83D3-DF04F7C76F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CFD-45BE-BB32-AFB773A962BE}"/>
                </c:ext>
              </c:extLst>
            </c:dLbl>
            <c:dLbl>
              <c:idx val="35"/>
              <c:tx>
                <c:rich>
                  <a:bodyPr/>
                  <a:lstStyle/>
                  <a:p>
                    <a:fld id="{662C575E-3BEB-451C-A5B0-641AD32703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CFD-45BE-BB32-AFB773A962BE}"/>
                </c:ext>
              </c:extLst>
            </c:dLbl>
            <c:dLbl>
              <c:idx val="36"/>
              <c:tx>
                <c:rich>
                  <a:bodyPr/>
                  <a:lstStyle/>
                  <a:p>
                    <a:fld id="{C03DCC25-7016-4FF7-96C1-73CB0222BE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CFD-45BE-BB32-AFB773A962BE}"/>
                </c:ext>
              </c:extLst>
            </c:dLbl>
            <c:dLbl>
              <c:idx val="37"/>
              <c:tx>
                <c:rich>
                  <a:bodyPr/>
                  <a:lstStyle/>
                  <a:p>
                    <a:fld id="{86576EA0-759A-4B01-A524-DEEDCC310A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CFD-45BE-BB32-AFB773A962BE}"/>
                </c:ext>
              </c:extLst>
            </c:dLbl>
            <c:dLbl>
              <c:idx val="38"/>
              <c:tx>
                <c:rich>
                  <a:bodyPr/>
                  <a:lstStyle/>
                  <a:p>
                    <a:fld id="{CCACB56C-9981-43B6-AE2F-B6FBFBAE77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CFD-45BE-BB32-AFB773A962BE}"/>
                </c:ext>
              </c:extLst>
            </c:dLbl>
            <c:dLbl>
              <c:idx val="39"/>
              <c:tx>
                <c:rich>
                  <a:bodyPr/>
                  <a:lstStyle/>
                  <a:p>
                    <a:fld id="{16BEE9C1-DAB9-4843-B2AD-A695B6E8F9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CFD-45BE-BB32-AFB773A962BE}"/>
                </c:ext>
              </c:extLst>
            </c:dLbl>
            <c:dLbl>
              <c:idx val="40"/>
              <c:tx>
                <c:rich>
                  <a:bodyPr/>
                  <a:lstStyle/>
                  <a:p>
                    <a:fld id="{5E20B6FA-CD26-4608-BDA3-510A830A2F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CFD-45BE-BB32-AFB773A962BE}"/>
                </c:ext>
              </c:extLst>
            </c:dLbl>
            <c:dLbl>
              <c:idx val="41"/>
              <c:tx>
                <c:rich>
                  <a:bodyPr/>
                  <a:lstStyle/>
                  <a:p>
                    <a:fld id="{07A1503E-DF68-42BD-A635-D31C34E999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CFD-45BE-BB32-AFB773A962BE}"/>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8CFD-45BE-BB32-AFB773A962BE}"/>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#N/A</c:v>
                </c:pt>
                <c:pt idx="22">
                  <c:v>#N/A</c:v>
                </c:pt>
                <c:pt idx="23">
                  <c:v>3</c:v>
                </c:pt>
                <c:pt idx="24">
                  <c:v>#N/A</c:v>
                </c:pt>
                <c:pt idx="25">
                  <c:v>5</c:v>
                </c:pt>
                <c:pt idx="26">
                  <c:v>6</c:v>
                </c:pt>
                <c:pt idx="27">
                  <c:v>#N/A</c:v>
                </c:pt>
                <c:pt idx="28">
                  <c:v>#N/A</c:v>
                </c:pt>
                <c:pt idx="29">
                  <c:v>#N/A</c:v>
                </c:pt>
                <c:pt idx="30">
                  <c:v>3</c:v>
                </c:pt>
                <c:pt idx="31">
                  <c:v>4</c:v>
                </c:pt>
                <c:pt idx="32">
                  <c:v>5</c:v>
                </c:pt>
                <c:pt idx="33">
                  <c:v>#N/A</c:v>
                </c:pt>
                <c:pt idx="34">
                  <c:v>7</c:v>
                </c:pt>
                <c:pt idx="35">
                  <c:v>1</c:v>
                </c:pt>
                <c:pt idx="36">
                  <c:v>2</c:v>
                </c:pt>
                <c:pt idx="37">
                  <c:v>#N/A</c:v>
                </c:pt>
                <c:pt idx="38">
                  <c:v>4</c:v>
                </c:pt>
                <c:pt idx="39">
                  <c:v>5</c:v>
                </c:pt>
                <c:pt idx="40">
                  <c:v>6</c:v>
                </c:pt>
                <c:pt idx="41">
                  <c:v>7</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CFD-45BE-BB32-AFB773A962BE}"/>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#REF!</c:f>
          <c:strCache>
            <c:ptCount val="1"/>
            <c:pt idx="0">
              <c:v>#REF!</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spPr>
            <a:solidFill>
              <a:schemeClr val="accent3"/>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D732-409A-A8EC-E93B1E8BCC03}"/>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spPr>
            <a:ln w="25400" cap="rnd">
              <a:noFill/>
              <a:round/>
            </a:ln>
            <a:effectLst/>
          </c:spPr>
          <c:marker>
            <c:symbol val="none"/>
          </c:marker>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2B-D732-409A-A8EC-E93B1E8BCC03}"/>
            </c:ext>
          </c:extLst>
        </c:ser>
        <c:ser>
          <c:idx val="1"/>
          <c:order val="1"/>
          <c:spPr>
            <a:ln w="25400" cap="rnd">
              <a:noFill/>
              <a:round/>
            </a:ln>
            <a:effectLst/>
          </c:spPr>
          <c:marker>
            <c:symbol val="none"/>
          </c:marker>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56-D732-409A-A8EC-E93B1E8BCC03}"/>
            </c:ext>
          </c:extLst>
        </c:ser>
        <c:ser>
          <c:idx val="3"/>
          <c:order val="2"/>
          <c:spPr>
            <a:ln w="25400" cap="rnd">
              <a:noFill/>
              <a:round/>
            </a:ln>
            <a:effectLst/>
          </c:spPr>
          <c:marker>
            <c:symbol val="none"/>
          </c:marker>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81-D732-409A-A8EC-E93B1E8BCC03}"/>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6D0-47F2-80FE-514A5CAA81CB}"/>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A66FF688-4392-4EB4-9388-DD7848EBE0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6D0-47F2-80FE-514A5CAA81CB}"/>
                </c:ext>
              </c:extLst>
            </c:dLbl>
            <c:dLbl>
              <c:idx val="1"/>
              <c:tx>
                <c:rich>
                  <a:bodyPr/>
                  <a:lstStyle/>
                  <a:p>
                    <a:fld id="{8B30C11E-6130-4B9F-B795-DE3D9B4ECF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6D0-47F2-80FE-514A5CAA81CB}"/>
                </c:ext>
              </c:extLst>
            </c:dLbl>
            <c:dLbl>
              <c:idx val="2"/>
              <c:tx>
                <c:rich>
                  <a:bodyPr/>
                  <a:lstStyle/>
                  <a:p>
                    <a:fld id="{BA8FB1CA-6720-444D-8783-E5C252508F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6D0-47F2-80FE-514A5CAA81CB}"/>
                </c:ext>
              </c:extLst>
            </c:dLbl>
            <c:dLbl>
              <c:idx val="3"/>
              <c:tx>
                <c:rich>
                  <a:bodyPr/>
                  <a:lstStyle/>
                  <a:p>
                    <a:fld id="{C5959093-7B34-47AA-888E-60FD782145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6D0-47F2-80FE-514A5CAA81CB}"/>
                </c:ext>
              </c:extLst>
            </c:dLbl>
            <c:dLbl>
              <c:idx val="4"/>
              <c:tx>
                <c:rich>
                  <a:bodyPr/>
                  <a:lstStyle/>
                  <a:p>
                    <a:fld id="{B499B620-9BE8-48EA-BC8A-4C5FDA8B8D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6D0-47F2-80FE-514A5CAA81CB}"/>
                </c:ext>
              </c:extLst>
            </c:dLbl>
            <c:dLbl>
              <c:idx val="5"/>
              <c:tx>
                <c:rich>
                  <a:bodyPr/>
                  <a:lstStyle/>
                  <a:p>
                    <a:fld id="{ABEFFDAA-0B9C-4FB0-A6C7-0CC3A98AE4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6D0-47F2-80FE-514A5CAA81CB}"/>
                </c:ext>
              </c:extLst>
            </c:dLbl>
            <c:dLbl>
              <c:idx val="6"/>
              <c:tx>
                <c:rich>
                  <a:bodyPr/>
                  <a:lstStyle/>
                  <a:p>
                    <a:fld id="{95033000-47AF-46F7-8143-4CF5762BDE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D0-47F2-80FE-514A5CAA81CB}"/>
                </c:ext>
              </c:extLst>
            </c:dLbl>
            <c:dLbl>
              <c:idx val="7"/>
              <c:tx>
                <c:rich>
                  <a:bodyPr/>
                  <a:lstStyle/>
                  <a:p>
                    <a:fld id="{7D055E37-2757-4619-AFFD-7344534BC9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D0-47F2-80FE-514A5CAA81CB}"/>
                </c:ext>
              </c:extLst>
            </c:dLbl>
            <c:dLbl>
              <c:idx val="8"/>
              <c:tx>
                <c:rich>
                  <a:bodyPr/>
                  <a:lstStyle/>
                  <a:p>
                    <a:fld id="{2B1A847D-67DE-4D30-A0EF-6B074E3489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D0-47F2-80FE-514A5CAA81CB}"/>
                </c:ext>
              </c:extLst>
            </c:dLbl>
            <c:dLbl>
              <c:idx val="9"/>
              <c:tx>
                <c:rich>
                  <a:bodyPr/>
                  <a:lstStyle/>
                  <a:p>
                    <a:fld id="{0E4A6660-4DC7-4FAC-A24D-ADD5F0760E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D0-47F2-80FE-514A5CAA81CB}"/>
                </c:ext>
              </c:extLst>
            </c:dLbl>
            <c:dLbl>
              <c:idx val="10"/>
              <c:tx>
                <c:rich>
                  <a:bodyPr/>
                  <a:lstStyle/>
                  <a:p>
                    <a:fld id="{05F3720C-1EC4-4451-A3D8-FB41F84F91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D0-47F2-80FE-514A5CAA81CB}"/>
                </c:ext>
              </c:extLst>
            </c:dLbl>
            <c:dLbl>
              <c:idx val="11"/>
              <c:tx>
                <c:rich>
                  <a:bodyPr/>
                  <a:lstStyle/>
                  <a:p>
                    <a:fld id="{71EBC2F2-33D6-4D29-BA26-6C4D3847B4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D0-47F2-80FE-514A5CAA81CB}"/>
                </c:ext>
              </c:extLst>
            </c:dLbl>
            <c:dLbl>
              <c:idx val="12"/>
              <c:tx>
                <c:rich>
                  <a:bodyPr/>
                  <a:lstStyle/>
                  <a:p>
                    <a:fld id="{9F0B08B6-4F99-4458-B044-187663047B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D0-47F2-80FE-514A5CAA81CB}"/>
                </c:ext>
              </c:extLst>
            </c:dLbl>
            <c:dLbl>
              <c:idx val="13"/>
              <c:tx>
                <c:rich>
                  <a:bodyPr/>
                  <a:lstStyle/>
                  <a:p>
                    <a:fld id="{4474407C-F852-4995-ABC8-28B4FF03C1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D0-47F2-80FE-514A5CAA81CB}"/>
                </c:ext>
              </c:extLst>
            </c:dLbl>
            <c:dLbl>
              <c:idx val="14"/>
              <c:tx>
                <c:rich>
                  <a:bodyPr/>
                  <a:lstStyle/>
                  <a:p>
                    <a:fld id="{9E9EC85E-B81D-4EFF-B678-2952953FD7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D0-47F2-80FE-514A5CAA81CB}"/>
                </c:ext>
              </c:extLst>
            </c:dLbl>
            <c:dLbl>
              <c:idx val="15"/>
              <c:tx>
                <c:rich>
                  <a:bodyPr/>
                  <a:lstStyle/>
                  <a:p>
                    <a:fld id="{E540C4CF-7705-430C-9982-B66F4CBA97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D0-47F2-80FE-514A5CAA81CB}"/>
                </c:ext>
              </c:extLst>
            </c:dLbl>
            <c:dLbl>
              <c:idx val="16"/>
              <c:tx>
                <c:rich>
                  <a:bodyPr/>
                  <a:lstStyle/>
                  <a:p>
                    <a:fld id="{6F616ADF-2B53-4AAE-A35B-B3FD35C6B3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D0-47F2-80FE-514A5CAA81CB}"/>
                </c:ext>
              </c:extLst>
            </c:dLbl>
            <c:dLbl>
              <c:idx val="17"/>
              <c:tx>
                <c:rich>
                  <a:bodyPr/>
                  <a:lstStyle/>
                  <a:p>
                    <a:fld id="{EC63186D-6700-42B8-8B48-874AA5BC24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D0-47F2-80FE-514A5CAA81CB}"/>
                </c:ext>
              </c:extLst>
            </c:dLbl>
            <c:dLbl>
              <c:idx val="18"/>
              <c:tx>
                <c:rich>
                  <a:bodyPr/>
                  <a:lstStyle/>
                  <a:p>
                    <a:fld id="{CCD21364-C53B-48C9-BE3B-41985146B5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D0-47F2-80FE-514A5CAA81CB}"/>
                </c:ext>
              </c:extLst>
            </c:dLbl>
            <c:dLbl>
              <c:idx val="19"/>
              <c:tx>
                <c:rich>
                  <a:bodyPr/>
                  <a:lstStyle/>
                  <a:p>
                    <a:fld id="{D957B8B7-4A02-4B8B-8CA1-E2AE73E374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D0-47F2-80FE-514A5CAA81CB}"/>
                </c:ext>
              </c:extLst>
            </c:dLbl>
            <c:dLbl>
              <c:idx val="20"/>
              <c:tx>
                <c:rich>
                  <a:bodyPr/>
                  <a:lstStyle/>
                  <a:p>
                    <a:fld id="{DBE51915-7820-4D20-B29C-3AC08581C9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D0-47F2-80FE-514A5CAA81CB}"/>
                </c:ext>
              </c:extLst>
            </c:dLbl>
            <c:dLbl>
              <c:idx val="21"/>
              <c:tx>
                <c:rich>
                  <a:bodyPr/>
                  <a:lstStyle/>
                  <a:p>
                    <a:fld id="{CB229A14-23FB-4715-BDDD-C8EF8626B1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D0-47F2-80FE-514A5CAA81CB}"/>
                </c:ext>
              </c:extLst>
            </c:dLbl>
            <c:dLbl>
              <c:idx val="22"/>
              <c:tx>
                <c:rich>
                  <a:bodyPr/>
                  <a:lstStyle/>
                  <a:p>
                    <a:fld id="{487CD41C-A501-40F8-A5DB-F267B44854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D0-47F2-80FE-514A5CAA81CB}"/>
                </c:ext>
              </c:extLst>
            </c:dLbl>
            <c:dLbl>
              <c:idx val="23"/>
              <c:tx>
                <c:rich>
                  <a:bodyPr/>
                  <a:lstStyle/>
                  <a:p>
                    <a:fld id="{C9A82A47-1085-4C51-937F-F9ED5835C7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D0-47F2-80FE-514A5CAA81CB}"/>
                </c:ext>
              </c:extLst>
            </c:dLbl>
            <c:dLbl>
              <c:idx val="24"/>
              <c:tx>
                <c:rich>
                  <a:bodyPr/>
                  <a:lstStyle/>
                  <a:p>
                    <a:fld id="{DD2BDB3A-FDFA-4C09-A0A8-9C3C33A049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D0-47F2-80FE-514A5CAA81CB}"/>
                </c:ext>
              </c:extLst>
            </c:dLbl>
            <c:dLbl>
              <c:idx val="25"/>
              <c:tx>
                <c:rich>
                  <a:bodyPr/>
                  <a:lstStyle/>
                  <a:p>
                    <a:fld id="{837925E7-C932-4F7A-A495-C70ECBF7E0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D0-47F2-80FE-514A5CAA81CB}"/>
                </c:ext>
              </c:extLst>
            </c:dLbl>
            <c:dLbl>
              <c:idx val="26"/>
              <c:tx>
                <c:rich>
                  <a:bodyPr/>
                  <a:lstStyle/>
                  <a:p>
                    <a:fld id="{6E9753FA-3A8C-41C0-B61A-E46F5C7216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D0-47F2-80FE-514A5CAA81CB}"/>
                </c:ext>
              </c:extLst>
            </c:dLbl>
            <c:dLbl>
              <c:idx val="27"/>
              <c:tx>
                <c:rich>
                  <a:bodyPr/>
                  <a:lstStyle/>
                  <a:p>
                    <a:fld id="{80FFBE66-5093-4879-B1F5-1DBE2C4519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D0-47F2-80FE-514A5CAA81CB}"/>
                </c:ext>
              </c:extLst>
            </c:dLbl>
            <c:dLbl>
              <c:idx val="28"/>
              <c:tx>
                <c:rich>
                  <a:bodyPr/>
                  <a:lstStyle/>
                  <a:p>
                    <a:fld id="{462D68EB-886C-44BC-855E-33CAAC2955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D0-47F2-80FE-514A5CAA81CB}"/>
                </c:ext>
              </c:extLst>
            </c:dLbl>
            <c:dLbl>
              <c:idx val="29"/>
              <c:tx>
                <c:rich>
                  <a:bodyPr/>
                  <a:lstStyle/>
                  <a:p>
                    <a:fld id="{0E4FF8E8-1F38-4E58-B05D-C204FA2C23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6D0-47F2-80FE-514A5CAA81CB}"/>
                </c:ext>
              </c:extLst>
            </c:dLbl>
            <c:dLbl>
              <c:idx val="30"/>
              <c:tx>
                <c:rich>
                  <a:bodyPr/>
                  <a:lstStyle/>
                  <a:p>
                    <a:fld id="{6A36511C-E070-4661-A121-9335ADE5D6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6D0-47F2-80FE-514A5CAA81CB}"/>
                </c:ext>
              </c:extLst>
            </c:dLbl>
            <c:dLbl>
              <c:idx val="31"/>
              <c:tx>
                <c:rich>
                  <a:bodyPr/>
                  <a:lstStyle/>
                  <a:p>
                    <a:fld id="{ADBDB86F-326E-4FA6-B097-1985254509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6D0-47F2-80FE-514A5CAA81CB}"/>
                </c:ext>
              </c:extLst>
            </c:dLbl>
            <c:dLbl>
              <c:idx val="32"/>
              <c:tx>
                <c:rich>
                  <a:bodyPr/>
                  <a:lstStyle/>
                  <a:p>
                    <a:fld id="{49B4A227-FE0F-47CB-991C-3A15B4151F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6D0-47F2-80FE-514A5CAA81CB}"/>
                </c:ext>
              </c:extLst>
            </c:dLbl>
            <c:dLbl>
              <c:idx val="33"/>
              <c:tx>
                <c:rich>
                  <a:bodyPr/>
                  <a:lstStyle/>
                  <a:p>
                    <a:fld id="{FFE1D71E-856A-407D-99BA-CDB97944CC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6D0-47F2-80FE-514A5CAA81CB}"/>
                </c:ext>
              </c:extLst>
            </c:dLbl>
            <c:dLbl>
              <c:idx val="34"/>
              <c:tx>
                <c:rich>
                  <a:bodyPr/>
                  <a:lstStyle/>
                  <a:p>
                    <a:fld id="{E0F5900D-A56F-4B8D-AAD2-C6D55C7A99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6D0-47F2-80FE-514A5CAA81CB}"/>
                </c:ext>
              </c:extLst>
            </c:dLbl>
            <c:dLbl>
              <c:idx val="35"/>
              <c:tx>
                <c:rich>
                  <a:bodyPr/>
                  <a:lstStyle/>
                  <a:p>
                    <a:fld id="{115E6567-B7B0-4D20-BFF8-ED925C67F6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6D0-47F2-80FE-514A5CAA81CB}"/>
                </c:ext>
              </c:extLst>
            </c:dLbl>
            <c:dLbl>
              <c:idx val="36"/>
              <c:tx>
                <c:rich>
                  <a:bodyPr/>
                  <a:lstStyle/>
                  <a:p>
                    <a:fld id="{BD82C6CC-619C-438B-9713-1A07203D4D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6D0-47F2-80FE-514A5CAA81CB}"/>
                </c:ext>
              </c:extLst>
            </c:dLbl>
            <c:dLbl>
              <c:idx val="37"/>
              <c:tx>
                <c:rich>
                  <a:bodyPr/>
                  <a:lstStyle/>
                  <a:p>
                    <a:fld id="{F6F43BD9-A850-419D-B99B-85EB78770D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6D0-47F2-80FE-514A5CAA81CB}"/>
                </c:ext>
              </c:extLst>
            </c:dLbl>
            <c:dLbl>
              <c:idx val="38"/>
              <c:tx>
                <c:rich>
                  <a:bodyPr/>
                  <a:lstStyle/>
                  <a:p>
                    <a:fld id="{A1530DF3-47A5-477A-8591-86CDA74602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6D0-47F2-80FE-514A5CAA81CB}"/>
                </c:ext>
              </c:extLst>
            </c:dLbl>
            <c:dLbl>
              <c:idx val="39"/>
              <c:tx>
                <c:rich>
                  <a:bodyPr/>
                  <a:lstStyle/>
                  <a:p>
                    <a:fld id="{7A37F3FD-6BCE-44E4-A7CB-CD4EAAD29F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6D0-47F2-80FE-514A5CAA81CB}"/>
                </c:ext>
              </c:extLst>
            </c:dLbl>
            <c:dLbl>
              <c:idx val="40"/>
              <c:tx>
                <c:rich>
                  <a:bodyPr/>
                  <a:lstStyle/>
                  <a:p>
                    <a:fld id="{EC475486-50B5-4E6A-B055-DB41119387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6D0-47F2-80FE-514A5CAA81CB}"/>
                </c:ext>
              </c:extLst>
            </c:dLbl>
            <c:dLbl>
              <c:idx val="41"/>
              <c:tx>
                <c:rich>
                  <a:bodyPr/>
                  <a:lstStyle/>
                  <a:p>
                    <a:fld id="{5A19A8CF-9B3E-4D52-A87F-C67407B24F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6D0-47F2-80FE-514A5CAA81CB}"/>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6D0-47F2-80FE-514A5CAA81CB}"/>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FDF5561E-6D9A-4F91-B54D-092F27265D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6D0-47F2-80FE-514A5CAA81CB}"/>
                </c:ext>
              </c:extLst>
            </c:dLbl>
            <c:dLbl>
              <c:idx val="1"/>
              <c:tx>
                <c:rich>
                  <a:bodyPr/>
                  <a:lstStyle/>
                  <a:p>
                    <a:fld id="{CA111756-B822-4D34-9A7D-C1650293C5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6D0-47F2-80FE-514A5CAA81CB}"/>
                </c:ext>
              </c:extLst>
            </c:dLbl>
            <c:dLbl>
              <c:idx val="2"/>
              <c:tx>
                <c:rich>
                  <a:bodyPr/>
                  <a:lstStyle/>
                  <a:p>
                    <a:fld id="{DBA7D6C5-5CF6-4556-8E09-FC762E0306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6D0-47F2-80FE-514A5CAA81CB}"/>
                </c:ext>
              </c:extLst>
            </c:dLbl>
            <c:dLbl>
              <c:idx val="3"/>
              <c:tx>
                <c:rich>
                  <a:bodyPr/>
                  <a:lstStyle/>
                  <a:p>
                    <a:fld id="{45643CBC-5806-4876-8C1B-93D9728EFF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6D0-47F2-80FE-514A5CAA81CB}"/>
                </c:ext>
              </c:extLst>
            </c:dLbl>
            <c:dLbl>
              <c:idx val="4"/>
              <c:tx>
                <c:rich>
                  <a:bodyPr/>
                  <a:lstStyle/>
                  <a:p>
                    <a:fld id="{AEE4210A-BEA6-42FE-860A-02E6D9A880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6D0-47F2-80FE-514A5CAA81CB}"/>
                </c:ext>
              </c:extLst>
            </c:dLbl>
            <c:dLbl>
              <c:idx val="5"/>
              <c:tx>
                <c:rich>
                  <a:bodyPr/>
                  <a:lstStyle/>
                  <a:p>
                    <a:fld id="{2ECE7FB0-A966-43F4-9DD6-5CD2E4850A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6D0-47F2-80FE-514A5CAA81CB}"/>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0-47F2-80FE-514A5CAA81CB}"/>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0-47F2-80FE-514A5CAA81CB}"/>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0-47F2-80FE-514A5CAA81CB}"/>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0-47F2-80FE-514A5CAA81CB}"/>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0-47F2-80FE-514A5CAA81CB}"/>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0-47F2-80FE-514A5CAA81CB}"/>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0-47F2-80FE-514A5CAA81CB}"/>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0-47F2-80FE-514A5CAA81CB}"/>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0-47F2-80FE-514A5CAA81CB}"/>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0-47F2-80FE-514A5CAA81CB}"/>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0-47F2-80FE-514A5CAA81CB}"/>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0-47F2-80FE-514A5CAA81CB}"/>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0-47F2-80FE-514A5CAA81CB}"/>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0-47F2-80FE-514A5CAA81CB}"/>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0-47F2-80FE-514A5CAA81CB}"/>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0-47F2-80FE-514A5CAA81CB}"/>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0-47F2-80FE-514A5CAA81CB}"/>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0-47F2-80FE-514A5CAA81CB}"/>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0-47F2-80FE-514A5CAA81CB}"/>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0-47F2-80FE-514A5CAA81CB}"/>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0-47F2-80FE-514A5CAA81CB}"/>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0-47F2-80FE-514A5CAA81CB}"/>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0-47F2-80FE-514A5CAA81CB}"/>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0-47F2-80FE-514A5CAA81CB}"/>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0-47F2-80FE-514A5CAA81CB}"/>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0-47F2-80FE-514A5CAA81CB}"/>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0-47F2-80FE-514A5CAA81CB}"/>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0-47F2-80FE-514A5CAA81CB}"/>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0-47F2-80FE-514A5CAA81CB}"/>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0-47F2-80FE-514A5CAA81CB}"/>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0-47F2-80FE-514A5CAA81CB}"/>
                </c:ext>
              </c:extLst>
            </c:dLbl>
            <c:dLbl>
              <c:idx val="37"/>
              <c:tx>
                <c:rich>
                  <a:bodyPr/>
                  <a:lstStyle/>
                  <a:p>
                    <a:fld id="{5DB08274-0A71-45EF-881D-44491200A8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A6D0-47F2-80FE-514A5CAA81CB}"/>
                </c:ext>
              </c:extLst>
            </c:dLbl>
            <c:dLbl>
              <c:idx val="38"/>
              <c:tx>
                <c:rich>
                  <a:bodyPr/>
                  <a:lstStyle/>
                  <a:p>
                    <a:fld id="{46BABC96-4B4A-4EB5-9FBE-E543346E91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A6D0-47F2-80FE-514A5CAA81CB}"/>
                </c:ext>
              </c:extLst>
            </c:dLbl>
            <c:dLbl>
              <c:idx val="39"/>
              <c:tx>
                <c:rich>
                  <a:bodyPr/>
                  <a:lstStyle/>
                  <a:p>
                    <a:fld id="{8DDA6F62-BF51-41B1-8103-D74118E72E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A6D0-47F2-80FE-514A5CAA81CB}"/>
                </c:ext>
              </c:extLst>
            </c:dLbl>
            <c:dLbl>
              <c:idx val="40"/>
              <c:tx>
                <c:rich>
                  <a:bodyPr/>
                  <a:lstStyle/>
                  <a:p>
                    <a:fld id="{C8CAE16E-DDD5-49F4-9EEC-8A7E939C55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A6D0-47F2-80FE-514A5CAA81CB}"/>
                </c:ext>
              </c:extLst>
            </c:dLbl>
            <c:dLbl>
              <c:idx val="41"/>
              <c:tx>
                <c:rich>
                  <a:bodyPr/>
                  <a:lstStyle/>
                  <a:p>
                    <a:fld id="{29AD4FCA-94E9-46C5-944B-5CC4B7DFFD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A6D0-47F2-80FE-514A5CAA81CB}"/>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58-A6D0-47F2-80FE-514A5CAA81CB}"/>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B2C-4671-B314-2420CD030DD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4FF55B00-567D-40AA-B9CD-36A17E9665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2C-4671-B314-2420CD030DD8}"/>
                </c:ext>
              </c:extLst>
            </c:dLbl>
            <c:dLbl>
              <c:idx val="1"/>
              <c:tx>
                <c:rich>
                  <a:bodyPr/>
                  <a:lstStyle/>
                  <a:p>
                    <a:fld id="{F953C918-6BDF-4087-AD51-EE5898365A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2C-4671-B314-2420CD030DD8}"/>
                </c:ext>
              </c:extLst>
            </c:dLbl>
            <c:dLbl>
              <c:idx val="2"/>
              <c:tx>
                <c:rich>
                  <a:bodyPr/>
                  <a:lstStyle/>
                  <a:p>
                    <a:fld id="{C84FAD0A-6E52-486E-BD1D-3C1DA220A3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2C-4671-B314-2420CD030DD8}"/>
                </c:ext>
              </c:extLst>
            </c:dLbl>
            <c:dLbl>
              <c:idx val="3"/>
              <c:tx>
                <c:rich>
                  <a:bodyPr/>
                  <a:lstStyle/>
                  <a:p>
                    <a:fld id="{1D077336-338B-48BD-972A-C2BA5128E2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2C-4671-B314-2420CD030DD8}"/>
                </c:ext>
              </c:extLst>
            </c:dLbl>
            <c:dLbl>
              <c:idx val="4"/>
              <c:tx>
                <c:rich>
                  <a:bodyPr/>
                  <a:lstStyle/>
                  <a:p>
                    <a:fld id="{314229D1-6A0B-4C14-86E9-65B5BF96DB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2C-4671-B314-2420CD030DD8}"/>
                </c:ext>
              </c:extLst>
            </c:dLbl>
            <c:dLbl>
              <c:idx val="5"/>
              <c:tx>
                <c:rich>
                  <a:bodyPr/>
                  <a:lstStyle/>
                  <a:p>
                    <a:fld id="{E4480BA4-8BA2-4A1C-B236-197BF68A42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2C-4671-B314-2420CD030DD8}"/>
                </c:ext>
              </c:extLst>
            </c:dLbl>
            <c:dLbl>
              <c:idx val="6"/>
              <c:tx>
                <c:rich>
                  <a:bodyPr/>
                  <a:lstStyle/>
                  <a:p>
                    <a:fld id="{DCB679AC-4225-407E-90C2-1256A2E698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2C-4671-B314-2420CD030DD8}"/>
                </c:ext>
              </c:extLst>
            </c:dLbl>
            <c:dLbl>
              <c:idx val="7"/>
              <c:tx>
                <c:rich>
                  <a:bodyPr/>
                  <a:lstStyle/>
                  <a:p>
                    <a:fld id="{AADC6466-84A5-4460-B3F2-B81CA118BD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2C-4671-B314-2420CD030DD8}"/>
                </c:ext>
              </c:extLst>
            </c:dLbl>
            <c:dLbl>
              <c:idx val="8"/>
              <c:tx>
                <c:rich>
                  <a:bodyPr/>
                  <a:lstStyle/>
                  <a:p>
                    <a:fld id="{8F0F163E-6DBE-4863-9354-F847D9435D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2C-4671-B314-2420CD030DD8}"/>
                </c:ext>
              </c:extLst>
            </c:dLbl>
            <c:dLbl>
              <c:idx val="9"/>
              <c:tx>
                <c:rich>
                  <a:bodyPr/>
                  <a:lstStyle/>
                  <a:p>
                    <a:fld id="{1D9AC020-2669-4338-9A18-1EF6408865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B2C-4671-B314-2420CD030DD8}"/>
                </c:ext>
              </c:extLst>
            </c:dLbl>
            <c:dLbl>
              <c:idx val="10"/>
              <c:tx>
                <c:rich>
                  <a:bodyPr/>
                  <a:lstStyle/>
                  <a:p>
                    <a:fld id="{60F14051-6B8B-48BB-B84E-882AFE1325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B2C-4671-B314-2420CD030DD8}"/>
                </c:ext>
              </c:extLst>
            </c:dLbl>
            <c:dLbl>
              <c:idx val="11"/>
              <c:tx>
                <c:rich>
                  <a:bodyPr/>
                  <a:lstStyle/>
                  <a:p>
                    <a:fld id="{3CE1B199-AD62-4D96-9C8A-C5696110A3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B2C-4671-B314-2420CD030DD8}"/>
                </c:ext>
              </c:extLst>
            </c:dLbl>
            <c:dLbl>
              <c:idx val="12"/>
              <c:tx>
                <c:rich>
                  <a:bodyPr/>
                  <a:lstStyle/>
                  <a:p>
                    <a:fld id="{8ACD6EBF-83C6-42BA-A873-ED023C5431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B2C-4671-B314-2420CD030DD8}"/>
                </c:ext>
              </c:extLst>
            </c:dLbl>
            <c:dLbl>
              <c:idx val="13"/>
              <c:tx>
                <c:rich>
                  <a:bodyPr/>
                  <a:lstStyle/>
                  <a:p>
                    <a:fld id="{330A8B7B-338B-4BDB-99E9-68458DE1F4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B2C-4671-B314-2420CD030DD8}"/>
                </c:ext>
              </c:extLst>
            </c:dLbl>
            <c:dLbl>
              <c:idx val="14"/>
              <c:tx>
                <c:rich>
                  <a:bodyPr/>
                  <a:lstStyle/>
                  <a:p>
                    <a:fld id="{08F580D7-1CFC-4AF5-B92B-B74B5B0F1B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B2C-4671-B314-2420CD030DD8}"/>
                </c:ext>
              </c:extLst>
            </c:dLbl>
            <c:dLbl>
              <c:idx val="15"/>
              <c:tx>
                <c:rich>
                  <a:bodyPr/>
                  <a:lstStyle/>
                  <a:p>
                    <a:fld id="{49FBA5CC-F8EB-440B-8F92-CCBFAFFA49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B2C-4671-B314-2420CD030DD8}"/>
                </c:ext>
              </c:extLst>
            </c:dLbl>
            <c:dLbl>
              <c:idx val="16"/>
              <c:tx>
                <c:rich>
                  <a:bodyPr/>
                  <a:lstStyle/>
                  <a:p>
                    <a:fld id="{68DFE9AE-7FA2-49A8-BC8D-4F235875BF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B2C-4671-B314-2420CD030DD8}"/>
                </c:ext>
              </c:extLst>
            </c:dLbl>
            <c:dLbl>
              <c:idx val="17"/>
              <c:tx>
                <c:rich>
                  <a:bodyPr/>
                  <a:lstStyle/>
                  <a:p>
                    <a:fld id="{DA4E1B22-2628-405C-9B22-798989BDFA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B2C-4671-B314-2420CD030DD8}"/>
                </c:ext>
              </c:extLst>
            </c:dLbl>
            <c:dLbl>
              <c:idx val="18"/>
              <c:tx>
                <c:rich>
                  <a:bodyPr/>
                  <a:lstStyle/>
                  <a:p>
                    <a:fld id="{C0D408A3-EFB9-462A-84FC-59A9D35DEA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B2C-4671-B314-2420CD030DD8}"/>
                </c:ext>
              </c:extLst>
            </c:dLbl>
            <c:dLbl>
              <c:idx val="19"/>
              <c:tx>
                <c:rich>
                  <a:bodyPr/>
                  <a:lstStyle/>
                  <a:p>
                    <a:fld id="{E9551A6E-0971-4699-9A26-5C5B09A900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B2C-4671-B314-2420CD030DD8}"/>
                </c:ext>
              </c:extLst>
            </c:dLbl>
            <c:dLbl>
              <c:idx val="20"/>
              <c:tx>
                <c:rich>
                  <a:bodyPr/>
                  <a:lstStyle/>
                  <a:p>
                    <a:fld id="{387CD3E4-3A76-452F-AC05-67B87EC574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B2C-4671-B314-2420CD030DD8}"/>
                </c:ext>
              </c:extLst>
            </c:dLbl>
            <c:dLbl>
              <c:idx val="21"/>
              <c:tx>
                <c:rich>
                  <a:bodyPr/>
                  <a:lstStyle/>
                  <a:p>
                    <a:fld id="{5E10A97F-2B31-4B6B-8172-082B44E613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B2C-4671-B314-2420CD030DD8}"/>
                </c:ext>
              </c:extLst>
            </c:dLbl>
            <c:dLbl>
              <c:idx val="22"/>
              <c:tx>
                <c:rich>
                  <a:bodyPr/>
                  <a:lstStyle/>
                  <a:p>
                    <a:fld id="{62E14CDA-F7D3-4FED-8BAF-2178B430B3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B2C-4671-B314-2420CD030DD8}"/>
                </c:ext>
              </c:extLst>
            </c:dLbl>
            <c:dLbl>
              <c:idx val="23"/>
              <c:tx>
                <c:rich>
                  <a:bodyPr/>
                  <a:lstStyle/>
                  <a:p>
                    <a:fld id="{DB3CB714-E7FF-4BEB-B31F-599EDBD7F4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B2C-4671-B314-2420CD030DD8}"/>
                </c:ext>
              </c:extLst>
            </c:dLbl>
            <c:dLbl>
              <c:idx val="24"/>
              <c:tx>
                <c:rich>
                  <a:bodyPr/>
                  <a:lstStyle/>
                  <a:p>
                    <a:fld id="{65B10AD2-573B-46B9-B368-B005CDDB12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B2C-4671-B314-2420CD030DD8}"/>
                </c:ext>
              </c:extLst>
            </c:dLbl>
            <c:dLbl>
              <c:idx val="25"/>
              <c:tx>
                <c:rich>
                  <a:bodyPr/>
                  <a:lstStyle/>
                  <a:p>
                    <a:fld id="{52C5762F-FD51-4D3D-8921-C9EB83C406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B2C-4671-B314-2420CD030DD8}"/>
                </c:ext>
              </c:extLst>
            </c:dLbl>
            <c:dLbl>
              <c:idx val="26"/>
              <c:tx>
                <c:rich>
                  <a:bodyPr/>
                  <a:lstStyle/>
                  <a:p>
                    <a:fld id="{1E4DDD60-F0D6-4825-8E03-363D750C9B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B2C-4671-B314-2420CD030DD8}"/>
                </c:ext>
              </c:extLst>
            </c:dLbl>
            <c:dLbl>
              <c:idx val="27"/>
              <c:tx>
                <c:rich>
                  <a:bodyPr/>
                  <a:lstStyle/>
                  <a:p>
                    <a:fld id="{FAB9E948-5F7A-4804-8F3C-91FD3E61C4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B2C-4671-B314-2420CD030DD8}"/>
                </c:ext>
              </c:extLst>
            </c:dLbl>
            <c:dLbl>
              <c:idx val="28"/>
              <c:tx>
                <c:rich>
                  <a:bodyPr/>
                  <a:lstStyle/>
                  <a:p>
                    <a:fld id="{CE85D488-BDC0-4313-AA64-79BA615E95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B2C-4671-B314-2420CD030DD8}"/>
                </c:ext>
              </c:extLst>
            </c:dLbl>
            <c:dLbl>
              <c:idx val="29"/>
              <c:tx>
                <c:rich>
                  <a:bodyPr/>
                  <a:lstStyle/>
                  <a:p>
                    <a:fld id="{F13B678D-CBF0-4A66-8046-400AC9697C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B2C-4671-B314-2420CD030DD8}"/>
                </c:ext>
              </c:extLst>
            </c:dLbl>
            <c:dLbl>
              <c:idx val="30"/>
              <c:tx>
                <c:rich>
                  <a:bodyPr/>
                  <a:lstStyle/>
                  <a:p>
                    <a:fld id="{C52ECB7F-3B43-4DBE-917F-0FDCA9A2A6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B2C-4671-B314-2420CD030DD8}"/>
                </c:ext>
              </c:extLst>
            </c:dLbl>
            <c:dLbl>
              <c:idx val="31"/>
              <c:tx>
                <c:rich>
                  <a:bodyPr/>
                  <a:lstStyle/>
                  <a:p>
                    <a:fld id="{CC81AD21-CB0A-4012-8A68-611FC5E3A3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B2C-4671-B314-2420CD030DD8}"/>
                </c:ext>
              </c:extLst>
            </c:dLbl>
            <c:dLbl>
              <c:idx val="32"/>
              <c:tx>
                <c:rich>
                  <a:bodyPr/>
                  <a:lstStyle/>
                  <a:p>
                    <a:fld id="{9CFD2E6D-E00A-437A-891D-C512360601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B2C-4671-B314-2420CD030DD8}"/>
                </c:ext>
              </c:extLst>
            </c:dLbl>
            <c:dLbl>
              <c:idx val="33"/>
              <c:tx>
                <c:rich>
                  <a:bodyPr/>
                  <a:lstStyle/>
                  <a:p>
                    <a:fld id="{E3E5CE94-80AE-4825-8991-5A73E66E46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B2C-4671-B314-2420CD030DD8}"/>
                </c:ext>
              </c:extLst>
            </c:dLbl>
            <c:dLbl>
              <c:idx val="34"/>
              <c:tx>
                <c:rich>
                  <a:bodyPr/>
                  <a:lstStyle/>
                  <a:p>
                    <a:fld id="{6D4CCB54-BB6D-476B-AD4A-36A891C6CF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B2C-4671-B314-2420CD030DD8}"/>
                </c:ext>
              </c:extLst>
            </c:dLbl>
            <c:dLbl>
              <c:idx val="35"/>
              <c:tx>
                <c:rich>
                  <a:bodyPr/>
                  <a:lstStyle/>
                  <a:p>
                    <a:fld id="{BF55F4CF-A037-4000-BBED-1034ADCA32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B2C-4671-B314-2420CD030DD8}"/>
                </c:ext>
              </c:extLst>
            </c:dLbl>
            <c:dLbl>
              <c:idx val="36"/>
              <c:tx>
                <c:rich>
                  <a:bodyPr/>
                  <a:lstStyle/>
                  <a:p>
                    <a:fld id="{4897FFE8-3A13-4DAD-80FD-71CBF1FF53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B2C-4671-B314-2420CD030DD8}"/>
                </c:ext>
              </c:extLst>
            </c:dLbl>
            <c:dLbl>
              <c:idx val="37"/>
              <c:tx>
                <c:rich>
                  <a:bodyPr/>
                  <a:lstStyle/>
                  <a:p>
                    <a:fld id="{AD3BE821-6790-499F-8A8F-38911E261D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B2C-4671-B314-2420CD030DD8}"/>
                </c:ext>
              </c:extLst>
            </c:dLbl>
            <c:dLbl>
              <c:idx val="38"/>
              <c:tx>
                <c:rich>
                  <a:bodyPr/>
                  <a:lstStyle/>
                  <a:p>
                    <a:fld id="{48BDD5AF-EC55-4063-982F-D051AE422F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B2C-4671-B314-2420CD030DD8}"/>
                </c:ext>
              </c:extLst>
            </c:dLbl>
            <c:dLbl>
              <c:idx val="39"/>
              <c:tx>
                <c:rich>
                  <a:bodyPr/>
                  <a:lstStyle/>
                  <a:p>
                    <a:fld id="{F1A80F83-D5A0-4EC7-9866-5A5E922A45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B2C-4671-B314-2420CD030DD8}"/>
                </c:ext>
              </c:extLst>
            </c:dLbl>
            <c:dLbl>
              <c:idx val="40"/>
              <c:tx>
                <c:rich>
                  <a:bodyPr/>
                  <a:lstStyle/>
                  <a:p>
                    <a:fld id="{12A54E5A-A473-4BD1-9153-441BC8EC19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B2C-4671-B314-2420CD030DD8}"/>
                </c:ext>
              </c:extLst>
            </c:dLbl>
            <c:dLbl>
              <c:idx val="41"/>
              <c:tx>
                <c:rich>
                  <a:bodyPr/>
                  <a:lstStyle/>
                  <a:p>
                    <a:fld id="{42876B1A-7A14-4723-BF85-CFA6F5E944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B2C-4671-B314-2420CD030DD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AB2C-4671-B314-2420CD030DD8}"/>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B2C-4671-B314-2420CD030DD8}"/>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B2C-4671-B314-2420CD030DD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'Follow Along'!$T$4</c:f>
          <c:strCache>
            <c:ptCount val="1"/>
            <c:pt idx="0">
              <c:v>August 2023</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tx>
            <c:strRef>
              <c:f>'Follow Along'!$P$3</c:f>
              <c:strCache>
                <c:ptCount val="1"/>
                <c:pt idx="0">
                  <c:v>Day Label</c:v>
                </c:pt>
              </c:strCache>
            </c:strRef>
          </c:tx>
          <c:spPr>
            <a:solidFill>
              <a:schemeClr val="accent3"/>
            </a:solidFill>
            <a:ln>
              <a:noFill/>
            </a:ln>
            <a:effectLst/>
          </c:spPr>
          <c:invertIfNegative val="0"/>
          <c:cat>
            <c:strRef>
              <c:f>'Follow Along'!$P$4:$P$10</c:f>
              <c:strCache>
                <c:ptCount val="7"/>
                <c:pt idx="0">
                  <c:v>S</c:v>
                </c:pt>
                <c:pt idx="1">
                  <c:v>M</c:v>
                </c:pt>
                <c:pt idx="2">
                  <c:v>T</c:v>
                </c:pt>
                <c:pt idx="3">
                  <c:v>W</c:v>
                </c:pt>
                <c:pt idx="4">
                  <c:v>T</c:v>
                </c:pt>
                <c:pt idx="5">
                  <c:v>F</c:v>
                </c:pt>
                <c:pt idx="6">
                  <c:v>S</c:v>
                </c:pt>
              </c:strCache>
            </c:strRef>
          </c:cat>
          <c:val>
            <c:numRef>
              <c:f>'Follow Along'!$Q$4:$Q$10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2F-F654-4A1C-A66C-C4556C698411}"/>
            </c:ext>
          </c:extLst>
        </c:ser>
        <c:dLbls>
          <c:showLegendKey val="0"/>
          <c:showVal val="0"/>
          <c:showCatName val="0"/>
          <c:showSerName val="0"/>
          <c:showPercent val="0"/>
          <c:showBubbleSize val="0"/>
        </c:dLbls>
        <c:gapWidth val="150"/>
        <c:axId val="270314800"/>
        <c:axId val="162583312"/>
      </c:barChart>
      <c:scatterChart>
        <c:scatterStyle val="lineMarker"/>
        <c:varyColors val="0"/>
        <c:ser>
          <c:idx val="0"/>
          <c:order val="0"/>
          <c:tx>
            <c:strRef>
              <c:f>'Follow Along'!$H$2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F81470D1-3065-4CB0-A676-7EE26B11E3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654-4A1C-A66C-C4556C698411}"/>
                </c:ext>
              </c:extLst>
            </c:dLbl>
            <c:dLbl>
              <c:idx val="1"/>
              <c:tx>
                <c:rich>
                  <a:bodyPr/>
                  <a:lstStyle/>
                  <a:p>
                    <a:fld id="{021FDB9F-1682-457B-B9E5-1BF5AE5EBC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654-4A1C-A66C-C4556C698411}"/>
                </c:ext>
              </c:extLst>
            </c:dLbl>
            <c:dLbl>
              <c:idx val="2"/>
              <c:tx>
                <c:rich>
                  <a:bodyPr/>
                  <a:lstStyle/>
                  <a:p>
                    <a:fld id="{16AEB820-17FA-46DD-85EB-666AAEAC99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654-4A1C-A66C-C4556C698411}"/>
                </c:ext>
              </c:extLst>
            </c:dLbl>
            <c:dLbl>
              <c:idx val="3"/>
              <c:tx>
                <c:rich>
                  <a:bodyPr/>
                  <a:lstStyle/>
                  <a:p>
                    <a:fld id="{F04FE957-BE98-456D-906C-F2ACBF3B63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654-4A1C-A66C-C4556C698411}"/>
                </c:ext>
              </c:extLst>
            </c:dLbl>
            <c:dLbl>
              <c:idx val="4"/>
              <c:tx>
                <c:rich>
                  <a:bodyPr/>
                  <a:lstStyle/>
                  <a:p>
                    <a:fld id="{B05F0086-DD7D-4E8B-AE99-9E39AE0E20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654-4A1C-A66C-C4556C698411}"/>
                </c:ext>
              </c:extLst>
            </c:dLbl>
            <c:dLbl>
              <c:idx val="5"/>
              <c:tx>
                <c:rich>
                  <a:bodyPr/>
                  <a:lstStyle/>
                  <a:p>
                    <a:fld id="{FF530628-A668-4246-8279-58F4799BB9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654-4A1C-A66C-C4556C698411}"/>
                </c:ext>
              </c:extLst>
            </c:dLbl>
            <c:dLbl>
              <c:idx val="6"/>
              <c:tx>
                <c:rich>
                  <a:bodyPr/>
                  <a:lstStyle/>
                  <a:p>
                    <a:fld id="{FEA426A2-DFFC-4D4F-AA73-51A36E56A9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654-4A1C-A66C-C4556C698411}"/>
                </c:ext>
              </c:extLst>
            </c:dLbl>
            <c:dLbl>
              <c:idx val="7"/>
              <c:tx>
                <c:rich>
                  <a:bodyPr/>
                  <a:lstStyle/>
                  <a:p>
                    <a:fld id="{BB650A5C-9F4B-4240-97AF-80498B82F5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654-4A1C-A66C-C4556C698411}"/>
                </c:ext>
              </c:extLst>
            </c:dLbl>
            <c:dLbl>
              <c:idx val="8"/>
              <c:tx>
                <c:rich>
                  <a:bodyPr/>
                  <a:lstStyle/>
                  <a:p>
                    <a:fld id="{E087C947-2867-46EA-A861-918307A702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654-4A1C-A66C-C4556C698411}"/>
                </c:ext>
              </c:extLst>
            </c:dLbl>
            <c:dLbl>
              <c:idx val="9"/>
              <c:tx>
                <c:rich>
                  <a:bodyPr/>
                  <a:lstStyle/>
                  <a:p>
                    <a:fld id="{B4EEC8C2-4A72-481A-9600-9884623EED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654-4A1C-A66C-C4556C698411}"/>
                </c:ext>
              </c:extLst>
            </c:dLbl>
            <c:dLbl>
              <c:idx val="10"/>
              <c:tx>
                <c:rich>
                  <a:bodyPr/>
                  <a:lstStyle/>
                  <a:p>
                    <a:fld id="{450159D2-10C2-43FA-A5D2-C8C93435CC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654-4A1C-A66C-C4556C698411}"/>
                </c:ext>
              </c:extLst>
            </c:dLbl>
            <c:dLbl>
              <c:idx val="11"/>
              <c:tx>
                <c:rich>
                  <a:bodyPr/>
                  <a:lstStyle/>
                  <a:p>
                    <a:fld id="{3449D1B6-9BAC-4858-9457-1463300B93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654-4A1C-A66C-C4556C698411}"/>
                </c:ext>
              </c:extLst>
            </c:dLbl>
            <c:dLbl>
              <c:idx val="12"/>
              <c:tx>
                <c:rich>
                  <a:bodyPr/>
                  <a:lstStyle/>
                  <a:p>
                    <a:fld id="{3D3C7BC9-707B-49B2-ACCE-5C2A46B043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654-4A1C-A66C-C4556C698411}"/>
                </c:ext>
              </c:extLst>
            </c:dLbl>
            <c:dLbl>
              <c:idx val="13"/>
              <c:tx>
                <c:rich>
                  <a:bodyPr/>
                  <a:lstStyle/>
                  <a:p>
                    <a:fld id="{BC1E8D2D-2B44-48A2-9CF0-97C15E9D84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654-4A1C-A66C-C4556C698411}"/>
                </c:ext>
              </c:extLst>
            </c:dLbl>
            <c:dLbl>
              <c:idx val="14"/>
              <c:tx>
                <c:rich>
                  <a:bodyPr/>
                  <a:lstStyle/>
                  <a:p>
                    <a:fld id="{1A37A488-7895-4F15-B6CA-FFE895997D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654-4A1C-A66C-C4556C698411}"/>
                </c:ext>
              </c:extLst>
            </c:dLbl>
            <c:dLbl>
              <c:idx val="15"/>
              <c:tx>
                <c:rich>
                  <a:bodyPr/>
                  <a:lstStyle/>
                  <a:p>
                    <a:fld id="{0B610493-478E-4B03-9597-8144734AD8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654-4A1C-A66C-C4556C698411}"/>
                </c:ext>
              </c:extLst>
            </c:dLbl>
            <c:dLbl>
              <c:idx val="16"/>
              <c:tx>
                <c:rich>
                  <a:bodyPr/>
                  <a:lstStyle/>
                  <a:p>
                    <a:fld id="{7434692A-E7B8-4274-AF79-36E46F6A36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654-4A1C-A66C-C4556C698411}"/>
                </c:ext>
              </c:extLst>
            </c:dLbl>
            <c:dLbl>
              <c:idx val="17"/>
              <c:tx>
                <c:rich>
                  <a:bodyPr/>
                  <a:lstStyle/>
                  <a:p>
                    <a:fld id="{06D9306B-8D52-4AA0-A627-2707D2115E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654-4A1C-A66C-C4556C698411}"/>
                </c:ext>
              </c:extLst>
            </c:dLbl>
            <c:dLbl>
              <c:idx val="18"/>
              <c:tx>
                <c:rich>
                  <a:bodyPr/>
                  <a:lstStyle/>
                  <a:p>
                    <a:fld id="{F7054E3E-A1D8-4AC0-9E00-A599FC8E06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654-4A1C-A66C-C4556C698411}"/>
                </c:ext>
              </c:extLst>
            </c:dLbl>
            <c:dLbl>
              <c:idx val="19"/>
              <c:tx>
                <c:rich>
                  <a:bodyPr/>
                  <a:lstStyle/>
                  <a:p>
                    <a:fld id="{D3A00938-4208-4CD3-907B-84734B9D52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654-4A1C-A66C-C4556C698411}"/>
                </c:ext>
              </c:extLst>
            </c:dLbl>
            <c:dLbl>
              <c:idx val="20"/>
              <c:tx>
                <c:rich>
                  <a:bodyPr/>
                  <a:lstStyle/>
                  <a:p>
                    <a:fld id="{AE34F06B-32E3-48E4-A217-DB2BA3F187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654-4A1C-A66C-C4556C698411}"/>
                </c:ext>
              </c:extLst>
            </c:dLbl>
            <c:dLbl>
              <c:idx val="21"/>
              <c:tx>
                <c:rich>
                  <a:bodyPr/>
                  <a:lstStyle/>
                  <a:p>
                    <a:fld id="{B293FE58-A47D-4D79-8694-E81F589078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654-4A1C-A66C-C4556C698411}"/>
                </c:ext>
              </c:extLst>
            </c:dLbl>
            <c:dLbl>
              <c:idx val="22"/>
              <c:tx>
                <c:rich>
                  <a:bodyPr/>
                  <a:lstStyle/>
                  <a:p>
                    <a:fld id="{8DF9FC32-FE87-4E6E-ACB4-C141E11CA7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654-4A1C-A66C-C4556C698411}"/>
                </c:ext>
              </c:extLst>
            </c:dLbl>
            <c:dLbl>
              <c:idx val="23"/>
              <c:tx>
                <c:rich>
                  <a:bodyPr/>
                  <a:lstStyle/>
                  <a:p>
                    <a:fld id="{36E8BC69-5F2B-498E-8F1D-2B941B92EA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654-4A1C-A66C-C4556C698411}"/>
                </c:ext>
              </c:extLst>
            </c:dLbl>
            <c:dLbl>
              <c:idx val="24"/>
              <c:tx>
                <c:rich>
                  <a:bodyPr/>
                  <a:lstStyle/>
                  <a:p>
                    <a:fld id="{31AB7FFE-DD28-45DA-B2C4-99FB94B80E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654-4A1C-A66C-C4556C698411}"/>
                </c:ext>
              </c:extLst>
            </c:dLbl>
            <c:dLbl>
              <c:idx val="25"/>
              <c:tx>
                <c:rich>
                  <a:bodyPr/>
                  <a:lstStyle/>
                  <a:p>
                    <a:fld id="{285AC888-9AB4-4EFA-9072-C8BD24FB4E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654-4A1C-A66C-C4556C698411}"/>
                </c:ext>
              </c:extLst>
            </c:dLbl>
            <c:dLbl>
              <c:idx val="26"/>
              <c:tx>
                <c:rich>
                  <a:bodyPr/>
                  <a:lstStyle/>
                  <a:p>
                    <a:fld id="{E30D2E46-1706-47CC-876F-949AB99E9A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654-4A1C-A66C-C4556C698411}"/>
                </c:ext>
              </c:extLst>
            </c:dLbl>
            <c:dLbl>
              <c:idx val="27"/>
              <c:tx>
                <c:rich>
                  <a:bodyPr/>
                  <a:lstStyle/>
                  <a:p>
                    <a:fld id="{1EBFDC20-10F3-4D27-8E4F-72E2DC01D2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654-4A1C-A66C-C4556C698411}"/>
                </c:ext>
              </c:extLst>
            </c:dLbl>
            <c:dLbl>
              <c:idx val="28"/>
              <c:tx>
                <c:rich>
                  <a:bodyPr/>
                  <a:lstStyle/>
                  <a:p>
                    <a:fld id="{A8FE049C-54D0-4B74-A749-4BF339A753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654-4A1C-A66C-C4556C698411}"/>
                </c:ext>
              </c:extLst>
            </c:dLbl>
            <c:dLbl>
              <c:idx val="29"/>
              <c:tx>
                <c:rich>
                  <a:bodyPr/>
                  <a:lstStyle/>
                  <a:p>
                    <a:fld id="{2141CA22-FB60-421E-B79E-B76E525AFD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654-4A1C-A66C-C4556C698411}"/>
                </c:ext>
              </c:extLst>
            </c:dLbl>
            <c:dLbl>
              <c:idx val="30"/>
              <c:tx>
                <c:rich>
                  <a:bodyPr/>
                  <a:lstStyle/>
                  <a:p>
                    <a:fld id="{29AD77E8-C56E-405D-8B15-6F535A7519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654-4A1C-A66C-C4556C698411}"/>
                </c:ext>
              </c:extLst>
            </c:dLbl>
            <c:dLbl>
              <c:idx val="31"/>
              <c:tx>
                <c:rich>
                  <a:bodyPr/>
                  <a:lstStyle/>
                  <a:p>
                    <a:fld id="{6E15E79E-7B83-4B40-BB73-04992A6098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654-4A1C-A66C-C4556C698411}"/>
                </c:ext>
              </c:extLst>
            </c:dLbl>
            <c:dLbl>
              <c:idx val="32"/>
              <c:tx>
                <c:rich>
                  <a:bodyPr/>
                  <a:lstStyle/>
                  <a:p>
                    <a:fld id="{392C7A35-1A09-4646-94FD-133D077D94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654-4A1C-A66C-C4556C698411}"/>
                </c:ext>
              </c:extLst>
            </c:dLbl>
            <c:dLbl>
              <c:idx val="33"/>
              <c:tx>
                <c:rich>
                  <a:bodyPr/>
                  <a:lstStyle/>
                  <a:p>
                    <a:fld id="{507B1D99-14B0-4A42-B348-337F8AE1A7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654-4A1C-A66C-C4556C698411}"/>
                </c:ext>
              </c:extLst>
            </c:dLbl>
            <c:dLbl>
              <c:idx val="34"/>
              <c:tx>
                <c:rich>
                  <a:bodyPr/>
                  <a:lstStyle/>
                  <a:p>
                    <a:fld id="{C13208A6-8FC0-475C-9660-AD17D7A597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654-4A1C-A66C-C4556C698411}"/>
                </c:ext>
              </c:extLst>
            </c:dLbl>
            <c:dLbl>
              <c:idx val="35"/>
              <c:tx>
                <c:rich>
                  <a:bodyPr/>
                  <a:lstStyle/>
                  <a:p>
                    <a:fld id="{5A680841-2061-494D-9A05-BCAD477F8B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654-4A1C-A66C-C4556C698411}"/>
                </c:ext>
              </c:extLst>
            </c:dLbl>
            <c:dLbl>
              <c:idx val="36"/>
              <c:tx>
                <c:rich>
                  <a:bodyPr/>
                  <a:lstStyle/>
                  <a:p>
                    <a:fld id="{6B9BD30C-9C7A-44DF-AD63-74092D3D18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654-4A1C-A66C-C4556C698411}"/>
                </c:ext>
              </c:extLst>
            </c:dLbl>
            <c:dLbl>
              <c:idx val="37"/>
              <c:tx>
                <c:rich>
                  <a:bodyPr/>
                  <a:lstStyle/>
                  <a:p>
                    <a:fld id="{F774D198-A4AB-4416-807A-E222869FB5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654-4A1C-A66C-C4556C698411}"/>
                </c:ext>
              </c:extLst>
            </c:dLbl>
            <c:dLbl>
              <c:idx val="38"/>
              <c:tx>
                <c:rich>
                  <a:bodyPr/>
                  <a:lstStyle/>
                  <a:p>
                    <a:fld id="{7C4FF2D5-CA44-4803-9FBA-BCE91BD0BE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654-4A1C-A66C-C4556C698411}"/>
                </c:ext>
              </c:extLst>
            </c:dLbl>
            <c:dLbl>
              <c:idx val="39"/>
              <c:tx>
                <c:rich>
                  <a:bodyPr/>
                  <a:lstStyle/>
                  <a:p>
                    <a:fld id="{0991E2EB-578E-47C9-BC82-CD4F512825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654-4A1C-A66C-C4556C698411}"/>
                </c:ext>
              </c:extLst>
            </c:dLbl>
            <c:dLbl>
              <c:idx val="40"/>
              <c:tx>
                <c:rich>
                  <a:bodyPr/>
                  <a:lstStyle/>
                  <a:p>
                    <a:fld id="{C492C541-66EA-48DC-8282-CBB47D3CD4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654-4A1C-A66C-C4556C698411}"/>
                </c:ext>
              </c:extLst>
            </c:dLbl>
            <c:dLbl>
              <c:idx val="41"/>
              <c:tx>
                <c:rich>
                  <a:bodyPr/>
                  <a:lstStyle/>
                  <a:p>
                    <a:fld id="{D5C0630A-98C1-4E08-B803-EDEFF543C7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654-4A1C-A66C-C4556C6984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'Follow Along'!$I$4:$I$45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'Follow Along'!$J$4:$J$45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'Follow Along'!$K$4:$K$45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00-F654-4A1C-A66C-C4556C698411}"/>
            </c:ext>
          </c:extLst>
        </c:ser>
        <c:ser>
          <c:idx val="1"/>
          <c:order val="1"/>
          <c:tx>
            <c:strRef>
              <c:f>'Follow Along'!$M$2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'Follow Along'!$M$4:$M$45</c:f>
              <c:numCache>
                <c:formatCode>General</c:formatCode>
                <c:ptCount val="42"/>
                <c:pt idx="0">
                  <c:v>1</c:v>
                </c:pt>
                <c:pt idx="1">
                  <c:v>2</c:v>
                </c:pt>
                <c:pt idx="2">
                  <c:v>3</c:v>
                </c:pt>
                <c:pt idx="3">
                  <c:v>4</c:v>
                </c:pt>
                <c:pt idx="4">
                  <c:v>5</c:v>
                </c:pt>
                <c:pt idx="5">
                  <c:v>6</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'Follow Along'!$N$4:$N$45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B-F654-4A1C-A66C-C4556C698411}"/>
            </c:ext>
          </c:extLst>
        </c:ser>
        <c:dLbls>
          <c:showLegendKey val="0"/>
          <c:showVal val="0"/>
          <c:showCatName val="0"/>
          <c:showSerName val="0"/>
          <c:showPercent val="0"/>
          <c:showBubbleSize val="0"/>
        </c:dLbls>
        <c:axId val="270314800"/>
        <c:axId val="162583312"/>
      </c:scatterChart>
      <c:catAx>
        <c:axId val="270314800"/>
        <c:scaling>
          <c:orientation val="minMax"/>
        </c:scaling>
        <c:delete val="0"/>
        <c:axPos val="b"/>
        <c:numFmt formatCode="General" sourceLinked="0"/>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583312"/>
        <c:crosses val="autoZero"/>
        <c:auto val="1"/>
        <c:lblAlgn val="ctr"/>
        <c:lblOffset val="100"/>
        <c:noMultiLvlLbl val="0"/>
      </c:catAx>
      <c:valAx>
        <c:axId val="162583312"/>
        <c:scaling>
          <c:orientation val="minMax"/>
          <c:max val="6.25"/>
          <c:min val="0"/>
        </c:scaling>
        <c:delete val="1"/>
        <c:axPos val="l"/>
        <c:numFmt formatCode="General" sourceLinked="1"/>
        <c:majorTickMark val="out"/>
        <c:minorTickMark val="none"/>
        <c:tickLblPos val="nextTo"/>
        <c:crossAx val="2703148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June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5A-4121-BCB0-4DB3667CF78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C192BD06-E51B-41C8-A53D-76B716F7D3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35A-4121-BCB0-4DB3667CF785}"/>
                </c:ext>
              </c:extLst>
            </c:dLbl>
            <c:dLbl>
              <c:idx val="1"/>
              <c:tx>
                <c:rich>
                  <a:bodyPr/>
                  <a:lstStyle/>
                  <a:p>
                    <a:fld id="{A805F3E2-C7C2-4913-A104-2E46D49527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35A-4121-BCB0-4DB3667CF785}"/>
                </c:ext>
              </c:extLst>
            </c:dLbl>
            <c:dLbl>
              <c:idx val="2"/>
              <c:tx>
                <c:rich>
                  <a:bodyPr/>
                  <a:lstStyle/>
                  <a:p>
                    <a:fld id="{EB728FF0-DDA9-48F1-B2DE-2231C1F4D4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35A-4121-BCB0-4DB3667CF785}"/>
                </c:ext>
              </c:extLst>
            </c:dLbl>
            <c:dLbl>
              <c:idx val="3"/>
              <c:tx>
                <c:rich>
                  <a:bodyPr/>
                  <a:lstStyle/>
                  <a:p>
                    <a:fld id="{FE1B5AFC-5859-43D2-9DC6-B470E810DE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35A-4121-BCB0-4DB3667CF785}"/>
                </c:ext>
              </c:extLst>
            </c:dLbl>
            <c:dLbl>
              <c:idx val="4"/>
              <c:tx>
                <c:rich>
                  <a:bodyPr/>
                  <a:lstStyle/>
                  <a:p>
                    <a:fld id="{E74A3F43-9ADD-42F0-8C17-DE36274500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35A-4121-BCB0-4DB3667CF785}"/>
                </c:ext>
              </c:extLst>
            </c:dLbl>
            <c:dLbl>
              <c:idx val="5"/>
              <c:tx>
                <c:rich>
                  <a:bodyPr/>
                  <a:lstStyle/>
                  <a:p>
                    <a:fld id="{9F7292AA-3B37-4C91-9DF8-0C2E9E9A48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35A-4121-BCB0-4DB3667CF785}"/>
                </c:ext>
              </c:extLst>
            </c:dLbl>
            <c:dLbl>
              <c:idx val="6"/>
              <c:tx>
                <c:rich>
                  <a:bodyPr/>
                  <a:lstStyle/>
                  <a:p>
                    <a:fld id="{DEB9B266-0E0D-42C1-8B7A-8D5C1AA369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35A-4121-BCB0-4DB3667CF785}"/>
                </c:ext>
              </c:extLst>
            </c:dLbl>
            <c:dLbl>
              <c:idx val="7"/>
              <c:tx>
                <c:rich>
                  <a:bodyPr/>
                  <a:lstStyle/>
                  <a:p>
                    <a:fld id="{E158FC59-855E-49C9-AC84-6D6977B9B8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35A-4121-BCB0-4DB3667CF785}"/>
                </c:ext>
              </c:extLst>
            </c:dLbl>
            <c:dLbl>
              <c:idx val="8"/>
              <c:tx>
                <c:rich>
                  <a:bodyPr/>
                  <a:lstStyle/>
                  <a:p>
                    <a:fld id="{6CD22DAA-0DA6-477A-A6EA-5E5DA1FE19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35A-4121-BCB0-4DB3667CF785}"/>
                </c:ext>
              </c:extLst>
            </c:dLbl>
            <c:dLbl>
              <c:idx val="9"/>
              <c:tx>
                <c:rich>
                  <a:bodyPr/>
                  <a:lstStyle/>
                  <a:p>
                    <a:fld id="{8D4BBB4B-01DF-44B0-8F2E-ED5A7779A7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35A-4121-BCB0-4DB3667CF785}"/>
                </c:ext>
              </c:extLst>
            </c:dLbl>
            <c:dLbl>
              <c:idx val="10"/>
              <c:tx>
                <c:rich>
                  <a:bodyPr/>
                  <a:lstStyle/>
                  <a:p>
                    <a:fld id="{564EEA2C-0816-4D41-A4C1-8D3AB68B71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35A-4121-BCB0-4DB3667CF785}"/>
                </c:ext>
              </c:extLst>
            </c:dLbl>
            <c:dLbl>
              <c:idx val="11"/>
              <c:tx>
                <c:rich>
                  <a:bodyPr/>
                  <a:lstStyle/>
                  <a:p>
                    <a:fld id="{B83A1531-B203-4DA3-B31E-46CC8A2D55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35A-4121-BCB0-4DB3667CF785}"/>
                </c:ext>
              </c:extLst>
            </c:dLbl>
            <c:dLbl>
              <c:idx val="12"/>
              <c:tx>
                <c:rich>
                  <a:bodyPr/>
                  <a:lstStyle/>
                  <a:p>
                    <a:fld id="{13400CEB-54A4-461A-87B1-104595F30C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35A-4121-BCB0-4DB3667CF785}"/>
                </c:ext>
              </c:extLst>
            </c:dLbl>
            <c:dLbl>
              <c:idx val="13"/>
              <c:tx>
                <c:rich>
                  <a:bodyPr/>
                  <a:lstStyle/>
                  <a:p>
                    <a:fld id="{0527F503-7E88-41CC-8DCA-01DC78A0F6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35A-4121-BCB0-4DB3667CF785}"/>
                </c:ext>
              </c:extLst>
            </c:dLbl>
            <c:dLbl>
              <c:idx val="14"/>
              <c:tx>
                <c:rich>
                  <a:bodyPr/>
                  <a:lstStyle/>
                  <a:p>
                    <a:fld id="{00C5F04C-1740-4420-B1FF-90197E8FE1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35A-4121-BCB0-4DB3667CF785}"/>
                </c:ext>
              </c:extLst>
            </c:dLbl>
            <c:dLbl>
              <c:idx val="15"/>
              <c:tx>
                <c:rich>
                  <a:bodyPr/>
                  <a:lstStyle/>
                  <a:p>
                    <a:fld id="{46983487-E6D2-463E-88EB-1F3496A46C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35A-4121-BCB0-4DB3667CF785}"/>
                </c:ext>
              </c:extLst>
            </c:dLbl>
            <c:dLbl>
              <c:idx val="16"/>
              <c:tx>
                <c:rich>
                  <a:bodyPr/>
                  <a:lstStyle/>
                  <a:p>
                    <a:fld id="{6DFA037B-107F-4E27-90DB-5CE5941A69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35A-4121-BCB0-4DB3667CF785}"/>
                </c:ext>
              </c:extLst>
            </c:dLbl>
            <c:dLbl>
              <c:idx val="17"/>
              <c:tx>
                <c:rich>
                  <a:bodyPr/>
                  <a:lstStyle/>
                  <a:p>
                    <a:fld id="{AF12C87B-71AA-448D-888B-E9B0B8E7FE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35A-4121-BCB0-4DB3667CF785}"/>
                </c:ext>
              </c:extLst>
            </c:dLbl>
            <c:dLbl>
              <c:idx val="18"/>
              <c:tx>
                <c:rich>
                  <a:bodyPr/>
                  <a:lstStyle/>
                  <a:p>
                    <a:fld id="{1CEE94B1-8FC4-40D2-B25E-8B0BA7DDA7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35A-4121-BCB0-4DB3667CF785}"/>
                </c:ext>
              </c:extLst>
            </c:dLbl>
            <c:dLbl>
              <c:idx val="19"/>
              <c:tx>
                <c:rich>
                  <a:bodyPr/>
                  <a:lstStyle/>
                  <a:p>
                    <a:fld id="{E9725D48-2344-46DE-B261-894B4988EF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35A-4121-BCB0-4DB3667CF785}"/>
                </c:ext>
              </c:extLst>
            </c:dLbl>
            <c:dLbl>
              <c:idx val="20"/>
              <c:tx>
                <c:rich>
                  <a:bodyPr/>
                  <a:lstStyle/>
                  <a:p>
                    <a:fld id="{67C0EEC8-079D-4F58-8C8E-23247F74A6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35A-4121-BCB0-4DB3667CF785}"/>
                </c:ext>
              </c:extLst>
            </c:dLbl>
            <c:dLbl>
              <c:idx val="21"/>
              <c:tx>
                <c:rich>
                  <a:bodyPr/>
                  <a:lstStyle/>
                  <a:p>
                    <a:fld id="{BFFC4EC1-E120-43D3-B040-5FF17A3E1D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35A-4121-BCB0-4DB3667CF785}"/>
                </c:ext>
              </c:extLst>
            </c:dLbl>
            <c:dLbl>
              <c:idx val="22"/>
              <c:tx>
                <c:rich>
                  <a:bodyPr/>
                  <a:lstStyle/>
                  <a:p>
                    <a:fld id="{03D37CDC-9507-4CBD-A5D6-C9A7608210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35A-4121-BCB0-4DB3667CF785}"/>
                </c:ext>
              </c:extLst>
            </c:dLbl>
            <c:dLbl>
              <c:idx val="23"/>
              <c:tx>
                <c:rich>
                  <a:bodyPr/>
                  <a:lstStyle/>
                  <a:p>
                    <a:fld id="{403D4190-13BE-4959-A1B3-EDCD73D254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35A-4121-BCB0-4DB3667CF785}"/>
                </c:ext>
              </c:extLst>
            </c:dLbl>
            <c:dLbl>
              <c:idx val="24"/>
              <c:tx>
                <c:rich>
                  <a:bodyPr/>
                  <a:lstStyle/>
                  <a:p>
                    <a:fld id="{F38955B0-F11E-40DD-97F6-4C9F6A556E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35A-4121-BCB0-4DB3667CF785}"/>
                </c:ext>
              </c:extLst>
            </c:dLbl>
            <c:dLbl>
              <c:idx val="25"/>
              <c:tx>
                <c:rich>
                  <a:bodyPr/>
                  <a:lstStyle/>
                  <a:p>
                    <a:fld id="{28B5A7BC-A1F9-44A5-BBD5-203CD2D10B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35A-4121-BCB0-4DB3667CF785}"/>
                </c:ext>
              </c:extLst>
            </c:dLbl>
            <c:dLbl>
              <c:idx val="26"/>
              <c:tx>
                <c:rich>
                  <a:bodyPr/>
                  <a:lstStyle/>
                  <a:p>
                    <a:fld id="{B46C88DB-4A98-4DF1-846A-EF75D984D1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35A-4121-BCB0-4DB3667CF785}"/>
                </c:ext>
              </c:extLst>
            </c:dLbl>
            <c:dLbl>
              <c:idx val="27"/>
              <c:tx>
                <c:rich>
                  <a:bodyPr/>
                  <a:lstStyle/>
                  <a:p>
                    <a:fld id="{5200456E-B7DB-420C-A332-15A45411D7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35A-4121-BCB0-4DB3667CF785}"/>
                </c:ext>
              </c:extLst>
            </c:dLbl>
            <c:dLbl>
              <c:idx val="28"/>
              <c:tx>
                <c:rich>
                  <a:bodyPr/>
                  <a:lstStyle/>
                  <a:p>
                    <a:fld id="{7458702B-F471-4B72-B052-D9157AF391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35A-4121-BCB0-4DB3667CF785}"/>
                </c:ext>
              </c:extLst>
            </c:dLbl>
            <c:dLbl>
              <c:idx val="29"/>
              <c:tx>
                <c:rich>
                  <a:bodyPr/>
                  <a:lstStyle/>
                  <a:p>
                    <a:fld id="{24818EE1-1D6C-4181-98CC-8E8403718B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35A-4121-BCB0-4DB3667CF785}"/>
                </c:ext>
              </c:extLst>
            </c:dLbl>
            <c:dLbl>
              <c:idx val="30"/>
              <c:tx>
                <c:rich>
                  <a:bodyPr/>
                  <a:lstStyle/>
                  <a:p>
                    <a:fld id="{5B30AE3E-AB0F-47F6-8492-E3779BE05A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35A-4121-BCB0-4DB3667CF785}"/>
                </c:ext>
              </c:extLst>
            </c:dLbl>
            <c:dLbl>
              <c:idx val="31"/>
              <c:tx>
                <c:rich>
                  <a:bodyPr/>
                  <a:lstStyle/>
                  <a:p>
                    <a:fld id="{3C97BD3C-1B4E-4CD4-B922-FE8D3A1827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35A-4121-BCB0-4DB3667CF785}"/>
                </c:ext>
              </c:extLst>
            </c:dLbl>
            <c:dLbl>
              <c:idx val="32"/>
              <c:tx>
                <c:rich>
                  <a:bodyPr/>
                  <a:lstStyle/>
                  <a:p>
                    <a:fld id="{26FDE3B9-0551-45B1-986B-6255980E4C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35A-4121-BCB0-4DB3667CF785}"/>
                </c:ext>
              </c:extLst>
            </c:dLbl>
            <c:dLbl>
              <c:idx val="33"/>
              <c:tx>
                <c:rich>
                  <a:bodyPr/>
                  <a:lstStyle/>
                  <a:p>
                    <a:fld id="{53E9EDFC-A2A7-4634-AA32-8313DC6AB8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35A-4121-BCB0-4DB3667CF785}"/>
                </c:ext>
              </c:extLst>
            </c:dLbl>
            <c:dLbl>
              <c:idx val="34"/>
              <c:tx>
                <c:rich>
                  <a:bodyPr/>
                  <a:lstStyle/>
                  <a:p>
                    <a:fld id="{92F6F84F-96B0-4776-B953-EA20DC9297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35A-4121-BCB0-4DB3667CF785}"/>
                </c:ext>
              </c:extLst>
            </c:dLbl>
            <c:dLbl>
              <c:idx val="35"/>
              <c:tx>
                <c:rich>
                  <a:bodyPr/>
                  <a:lstStyle/>
                  <a:p>
                    <a:fld id="{AB046070-0809-4A54-999A-50FBD37591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35A-4121-BCB0-4DB3667CF785}"/>
                </c:ext>
              </c:extLst>
            </c:dLbl>
            <c:dLbl>
              <c:idx val="36"/>
              <c:tx>
                <c:rich>
                  <a:bodyPr/>
                  <a:lstStyle/>
                  <a:p>
                    <a:fld id="{FDF23AA4-03EC-46E7-AF9C-D9B4755D5D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35A-4121-BCB0-4DB3667CF785}"/>
                </c:ext>
              </c:extLst>
            </c:dLbl>
            <c:dLbl>
              <c:idx val="37"/>
              <c:tx>
                <c:rich>
                  <a:bodyPr/>
                  <a:lstStyle/>
                  <a:p>
                    <a:fld id="{9E1905EF-EDFB-44D6-BCF2-47EACFBDF1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35A-4121-BCB0-4DB3667CF785}"/>
                </c:ext>
              </c:extLst>
            </c:dLbl>
            <c:dLbl>
              <c:idx val="38"/>
              <c:tx>
                <c:rich>
                  <a:bodyPr/>
                  <a:lstStyle/>
                  <a:p>
                    <a:fld id="{D42587C5-294E-4FBD-A6EB-29624EBB96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35A-4121-BCB0-4DB3667CF785}"/>
                </c:ext>
              </c:extLst>
            </c:dLbl>
            <c:dLbl>
              <c:idx val="39"/>
              <c:tx>
                <c:rich>
                  <a:bodyPr/>
                  <a:lstStyle/>
                  <a:p>
                    <a:fld id="{A39732C2-AD38-4D15-852E-EDA79BE9D3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35A-4121-BCB0-4DB3667CF785}"/>
                </c:ext>
              </c:extLst>
            </c:dLbl>
            <c:dLbl>
              <c:idx val="40"/>
              <c:tx>
                <c:rich>
                  <a:bodyPr/>
                  <a:lstStyle/>
                  <a:p>
                    <a:fld id="{A6FDEB7F-499B-4A8F-9BA3-33925CFEAF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35A-4121-BCB0-4DB3667CF785}"/>
                </c:ext>
              </c:extLst>
            </c:dLbl>
            <c:dLbl>
              <c:idx val="41"/>
              <c:tx>
                <c:rich>
                  <a:bodyPr/>
                  <a:lstStyle/>
                  <a:p>
                    <a:fld id="{70794CC2-48D9-4C73-8489-B85789560A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35A-4121-BCB0-4DB3667CF78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C-A35A-4121-BCB0-4DB3667CF785}"/>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#N/A</c:v>
                </c:pt>
                <c:pt idx="22">
                  <c:v>#N/A</c:v>
                </c:pt>
                <c:pt idx="23">
                  <c:v>3</c:v>
                </c:pt>
                <c:pt idx="24">
                  <c:v>#N/A</c:v>
                </c:pt>
                <c:pt idx="25">
                  <c:v>5</c:v>
                </c:pt>
                <c:pt idx="26">
                  <c:v>6</c:v>
                </c:pt>
                <c:pt idx="27">
                  <c:v>#N/A</c:v>
                </c:pt>
                <c:pt idx="28">
                  <c:v>#N/A</c:v>
                </c:pt>
                <c:pt idx="29">
                  <c:v>#N/A</c:v>
                </c:pt>
                <c:pt idx="30">
                  <c:v>3</c:v>
                </c:pt>
                <c:pt idx="31">
                  <c:v>4</c:v>
                </c:pt>
                <c:pt idx="32">
                  <c:v>5</c:v>
                </c:pt>
                <c:pt idx="33">
                  <c:v>#N/A</c:v>
                </c:pt>
                <c:pt idx="34">
                  <c:v>7</c:v>
                </c:pt>
                <c:pt idx="35">
                  <c:v>1</c:v>
                </c:pt>
                <c:pt idx="36">
                  <c:v>2</c:v>
                </c:pt>
                <c:pt idx="37">
                  <c:v>#N/A</c:v>
                </c:pt>
                <c:pt idx="38">
                  <c:v>4</c:v>
                </c:pt>
                <c:pt idx="39">
                  <c:v>5</c:v>
                </c:pt>
                <c:pt idx="40">
                  <c:v>6</c:v>
                </c:pt>
                <c:pt idx="41">
                  <c:v>7</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35A-4121-BCB0-4DB3667CF785}"/>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01-4A45-BDCC-F98801854CD4}"/>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6233905E-AE35-4D4D-B204-157E0F966A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01-4A45-BDCC-F98801854CD4}"/>
                </c:ext>
              </c:extLst>
            </c:dLbl>
            <c:dLbl>
              <c:idx val="1"/>
              <c:tx>
                <c:rich>
                  <a:bodyPr/>
                  <a:lstStyle/>
                  <a:p>
                    <a:fld id="{46AB2A4A-130F-4B07-8403-BF1452F975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401-4A45-BDCC-F98801854CD4}"/>
                </c:ext>
              </c:extLst>
            </c:dLbl>
            <c:dLbl>
              <c:idx val="2"/>
              <c:tx>
                <c:rich>
                  <a:bodyPr/>
                  <a:lstStyle/>
                  <a:p>
                    <a:fld id="{27B35341-76A9-48DF-8DA1-CEC9B72189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401-4A45-BDCC-F98801854CD4}"/>
                </c:ext>
              </c:extLst>
            </c:dLbl>
            <c:dLbl>
              <c:idx val="3"/>
              <c:tx>
                <c:rich>
                  <a:bodyPr/>
                  <a:lstStyle/>
                  <a:p>
                    <a:fld id="{0588E3EE-0D51-4044-8EDC-ACE952C1C3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401-4A45-BDCC-F98801854CD4}"/>
                </c:ext>
              </c:extLst>
            </c:dLbl>
            <c:dLbl>
              <c:idx val="4"/>
              <c:tx>
                <c:rich>
                  <a:bodyPr/>
                  <a:lstStyle/>
                  <a:p>
                    <a:fld id="{267B58B5-7F1B-456B-91BF-100B643B36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401-4A45-BDCC-F98801854CD4}"/>
                </c:ext>
              </c:extLst>
            </c:dLbl>
            <c:dLbl>
              <c:idx val="5"/>
              <c:tx>
                <c:rich>
                  <a:bodyPr/>
                  <a:lstStyle/>
                  <a:p>
                    <a:fld id="{F5FDD451-4151-4EC3-BDAB-F2F25F8126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401-4A45-BDCC-F98801854CD4}"/>
                </c:ext>
              </c:extLst>
            </c:dLbl>
            <c:dLbl>
              <c:idx val="6"/>
              <c:tx>
                <c:rich>
                  <a:bodyPr/>
                  <a:lstStyle/>
                  <a:p>
                    <a:fld id="{056F2FB1-B5A6-4186-9F08-5EC186E147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401-4A45-BDCC-F98801854CD4}"/>
                </c:ext>
              </c:extLst>
            </c:dLbl>
            <c:dLbl>
              <c:idx val="7"/>
              <c:tx>
                <c:rich>
                  <a:bodyPr/>
                  <a:lstStyle/>
                  <a:p>
                    <a:fld id="{1B787EB1-19D3-4DC6-AC89-54A6505EE9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401-4A45-BDCC-F98801854CD4}"/>
                </c:ext>
              </c:extLst>
            </c:dLbl>
            <c:dLbl>
              <c:idx val="8"/>
              <c:tx>
                <c:rich>
                  <a:bodyPr/>
                  <a:lstStyle/>
                  <a:p>
                    <a:fld id="{680A8C94-2710-4755-941A-9F3B398B50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401-4A45-BDCC-F98801854CD4}"/>
                </c:ext>
              </c:extLst>
            </c:dLbl>
            <c:dLbl>
              <c:idx val="9"/>
              <c:tx>
                <c:rich>
                  <a:bodyPr/>
                  <a:lstStyle/>
                  <a:p>
                    <a:fld id="{B6394788-CD3F-475F-8036-62E4BBB3C5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401-4A45-BDCC-F98801854CD4}"/>
                </c:ext>
              </c:extLst>
            </c:dLbl>
            <c:dLbl>
              <c:idx val="10"/>
              <c:tx>
                <c:rich>
                  <a:bodyPr/>
                  <a:lstStyle/>
                  <a:p>
                    <a:fld id="{FB1362F0-95D5-49F2-ADBC-547F7A9FA8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401-4A45-BDCC-F98801854CD4}"/>
                </c:ext>
              </c:extLst>
            </c:dLbl>
            <c:dLbl>
              <c:idx val="11"/>
              <c:tx>
                <c:rich>
                  <a:bodyPr/>
                  <a:lstStyle/>
                  <a:p>
                    <a:fld id="{988CE706-1004-467C-8515-D1C189D0B6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401-4A45-BDCC-F98801854CD4}"/>
                </c:ext>
              </c:extLst>
            </c:dLbl>
            <c:dLbl>
              <c:idx val="12"/>
              <c:tx>
                <c:rich>
                  <a:bodyPr/>
                  <a:lstStyle/>
                  <a:p>
                    <a:fld id="{9AF278A4-B894-4FE1-8E4B-B23363F7CE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401-4A45-BDCC-F98801854CD4}"/>
                </c:ext>
              </c:extLst>
            </c:dLbl>
            <c:dLbl>
              <c:idx val="13"/>
              <c:tx>
                <c:rich>
                  <a:bodyPr/>
                  <a:lstStyle/>
                  <a:p>
                    <a:fld id="{725E7D56-DDE4-4018-A67D-1A3A76591B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401-4A45-BDCC-F98801854CD4}"/>
                </c:ext>
              </c:extLst>
            </c:dLbl>
            <c:dLbl>
              <c:idx val="14"/>
              <c:tx>
                <c:rich>
                  <a:bodyPr/>
                  <a:lstStyle/>
                  <a:p>
                    <a:fld id="{FBCB2C17-79F5-4729-B030-09B39E02EA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401-4A45-BDCC-F98801854CD4}"/>
                </c:ext>
              </c:extLst>
            </c:dLbl>
            <c:dLbl>
              <c:idx val="15"/>
              <c:tx>
                <c:rich>
                  <a:bodyPr/>
                  <a:lstStyle/>
                  <a:p>
                    <a:fld id="{6D86B374-4E94-4024-B9DD-25C2EE17A0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401-4A45-BDCC-F98801854CD4}"/>
                </c:ext>
              </c:extLst>
            </c:dLbl>
            <c:dLbl>
              <c:idx val="16"/>
              <c:tx>
                <c:rich>
                  <a:bodyPr/>
                  <a:lstStyle/>
                  <a:p>
                    <a:fld id="{061BAB48-CA8D-47B4-8A04-F25B668539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401-4A45-BDCC-F98801854CD4}"/>
                </c:ext>
              </c:extLst>
            </c:dLbl>
            <c:dLbl>
              <c:idx val="17"/>
              <c:tx>
                <c:rich>
                  <a:bodyPr/>
                  <a:lstStyle/>
                  <a:p>
                    <a:fld id="{0A095300-AE33-41CE-971F-7538366166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401-4A45-BDCC-F98801854CD4}"/>
                </c:ext>
              </c:extLst>
            </c:dLbl>
            <c:dLbl>
              <c:idx val="18"/>
              <c:tx>
                <c:rich>
                  <a:bodyPr/>
                  <a:lstStyle/>
                  <a:p>
                    <a:fld id="{8D6E82A3-45B0-422B-B01B-0BEC0A42F1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401-4A45-BDCC-F98801854CD4}"/>
                </c:ext>
              </c:extLst>
            </c:dLbl>
            <c:dLbl>
              <c:idx val="19"/>
              <c:tx>
                <c:rich>
                  <a:bodyPr/>
                  <a:lstStyle/>
                  <a:p>
                    <a:fld id="{83FCFC34-1AB5-4C18-966B-77A83B4FA4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401-4A45-BDCC-F98801854CD4}"/>
                </c:ext>
              </c:extLst>
            </c:dLbl>
            <c:dLbl>
              <c:idx val="20"/>
              <c:tx>
                <c:rich>
                  <a:bodyPr/>
                  <a:lstStyle/>
                  <a:p>
                    <a:fld id="{2072E126-1E6F-4044-811A-84A0751B76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401-4A45-BDCC-F98801854CD4}"/>
                </c:ext>
              </c:extLst>
            </c:dLbl>
            <c:dLbl>
              <c:idx val="21"/>
              <c:tx>
                <c:rich>
                  <a:bodyPr/>
                  <a:lstStyle/>
                  <a:p>
                    <a:fld id="{43F649FB-E090-4FE4-A04E-A70D993000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401-4A45-BDCC-F98801854CD4}"/>
                </c:ext>
              </c:extLst>
            </c:dLbl>
            <c:dLbl>
              <c:idx val="22"/>
              <c:tx>
                <c:rich>
                  <a:bodyPr/>
                  <a:lstStyle/>
                  <a:p>
                    <a:fld id="{976100DC-5245-4C41-B87D-F2E55C6DCE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401-4A45-BDCC-F98801854CD4}"/>
                </c:ext>
              </c:extLst>
            </c:dLbl>
            <c:dLbl>
              <c:idx val="23"/>
              <c:tx>
                <c:rich>
                  <a:bodyPr/>
                  <a:lstStyle/>
                  <a:p>
                    <a:fld id="{966CA18C-FBF8-427E-B4FF-F0FA289AEB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401-4A45-BDCC-F98801854CD4}"/>
                </c:ext>
              </c:extLst>
            </c:dLbl>
            <c:dLbl>
              <c:idx val="24"/>
              <c:tx>
                <c:rich>
                  <a:bodyPr/>
                  <a:lstStyle/>
                  <a:p>
                    <a:fld id="{229DDA83-FB68-4F9F-8733-8953848947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401-4A45-BDCC-F98801854CD4}"/>
                </c:ext>
              </c:extLst>
            </c:dLbl>
            <c:dLbl>
              <c:idx val="25"/>
              <c:tx>
                <c:rich>
                  <a:bodyPr/>
                  <a:lstStyle/>
                  <a:p>
                    <a:fld id="{EC4E7B5A-0E2E-48EB-96C8-5B3390ED6F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401-4A45-BDCC-F98801854CD4}"/>
                </c:ext>
              </c:extLst>
            </c:dLbl>
            <c:dLbl>
              <c:idx val="26"/>
              <c:tx>
                <c:rich>
                  <a:bodyPr/>
                  <a:lstStyle/>
                  <a:p>
                    <a:fld id="{92E5F085-705C-414C-8356-059D5D039C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401-4A45-BDCC-F98801854CD4}"/>
                </c:ext>
              </c:extLst>
            </c:dLbl>
            <c:dLbl>
              <c:idx val="27"/>
              <c:tx>
                <c:rich>
                  <a:bodyPr/>
                  <a:lstStyle/>
                  <a:p>
                    <a:fld id="{25CD5FE3-178E-4CFD-A89F-FD488C8453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401-4A45-BDCC-F98801854CD4}"/>
                </c:ext>
              </c:extLst>
            </c:dLbl>
            <c:dLbl>
              <c:idx val="28"/>
              <c:tx>
                <c:rich>
                  <a:bodyPr/>
                  <a:lstStyle/>
                  <a:p>
                    <a:fld id="{0283DB24-20BE-4C53-B8CA-EA4F85074B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401-4A45-BDCC-F98801854CD4}"/>
                </c:ext>
              </c:extLst>
            </c:dLbl>
            <c:dLbl>
              <c:idx val="29"/>
              <c:tx>
                <c:rich>
                  <a:bodyPr/>
                  <a:lstStyle/>
                  <a:p>
                    <a:fld id="{3750789A-2A85-4894-A5FE-5099647D41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401-4A45-BDCC-F98801854CD4}"/>
                </c:ext>
              </c:extLst>
            </c:dLbl>
            <c:dLbl>
              <c:idx val="30"/>
              <c:tx>
                <c:rich>
                  <a:bodyPr/>
                  <a:lstStyle/>
                  <a:p>
                    <a:fld id="{77CF3EA4-9EFF-4A10-9C3B-C88AF56C3C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401-4A45-BDCC-F98801854CD4}"/>
                </c:ext>
              </c:extLst>
            </c:dLbl>
            <c:dLbl>
              <c:idx val="31"/>
              <c:tx>
                <c:rich>
                  <a:bodyPr/>
                  <a:lstStyle/>
                  <a:p>
                    <a:fld id="{53F1041F-8C68-4727-93AD-AC9421880F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401-4A45-BDCC-F98801854CD4}"/>
                </c:ext>
              </c:extLst>
            </c:dLbl>
            <c:dLbl>
              <c:idx val="32"/>
              <c:tx>
                <c:rich>
                  <a:bodyPr/>
                  <a:lstStyle/>
                  <a:p>
                    <a:fld id="{701F2AD0-5200-44A1-8BAD-06BA4F6ECC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401-4A45-BDCC-F98801854CD4}"/>
                </c:ext>
              </c:extLst>
            </c:dLbl>
            <c:dLbl>
              <c:idx val="33"/>
              <c:tx>
                <c:rich>
                  <a:bodyPr/>
                  <a:lstStyle/>
                  <a:p>
                    <a:fld id="{5A5D84D6-4E8F-4FF3-9CB0-3C57BADD3D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401-4A45-BDCC-F98801854CD4}"/>
                </c:ext>
              </c:extLst>
            </c:dLbl>
            <c:dLbl>
              <c:idx val="34"/>
              <c:tx>
                <c:rich>
                  <a:bodyPr/>
                  <a:lstStyle/>
                  <a:p>
                    <a:fld id="{2B5B7D7C-97A4-4030-B609-C0FFD14FBC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401-4A45-BDCC-F98801854CD4}"/>
                </c:ext>
              </c:extLst>
            </c:dLbl>
            <c:dLbl>
              <c:idx val="35"/>
              <c:tx>
                <c:rich>
                  <a:bodyPr/>
                  <a:lstStyle/>
                  <a:p>
                    <a:fld id="{9D1A0A79-6558-457A-832A-DF605C42F7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401-4A45-BDCC-F98801854CD4}"/>
                </c:ext>
              </c:extLst>
            </c:dLbl>
            <c:dLbl>
              <c:idx val="36"/>
              <c:tx>
                <c:rich>
                  <a:bodyPr/>
                  <a:lstStyle/>
                  <a:p>
                    <a:fld id="{380ADC47-F4DD-489F-98D2-9F740796A1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401-4A45-BDCC-F98801854CD4}"/>
                </c:ext>
              </c:extLst>
            </c:dLbl>
            <c:dLbl>
              <c:idx val="37"/>
              <c:tx>
                <c:rich>
                  <a:bodyPr/>
                  <a:lstStyle/>
                  <a:p>
                    <a:fld id="{BB6C859D-BF75-42DA-BD96-F8D22AC672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401-4A45-BDCC-F98801854CD4}"/>
                </c:ext>
              </c:extLst>
            </c:dLbl>
            <c:dLbl>
              <c:idx val="38"/>
              <c:tx>
                <c:rich>
                  <a:bodyPr/>
                  <a:lstStyle/>
                  <a:p>
                    <a:fld id="{BF699335-95AD-4B49-9120-4039F56106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401-4A45-BDCC-F98801854CD4}"/>
                </c:ext>
              </c:extLst>
            </c:dLbl>
            <c:dLbl>
              <c:idx val="39"/>
              <c:tx>
                <c:rich>
                  <a:bodyPr/>
                  <a:lstStyle/>
                  <a:p>
                    <a:fld id="{83595E85-C4D5-4003-9DDC-E3CD90FAEE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401-4A45-BDCC-F98801854CD4}"/>
                </c:ext>
              </c:extLst>
            </c:dLbl>
            <c:dLbl>
              <c:idx val="40"/>
              <c:tx>
                <c:rich>
                  <a:bodyPr/>
                  <a:lstStyle/>
                  <a:p>
                    <a:fld id="{72AF86B4-EC78-42A9-A2FF-894493C003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401-4A45-BDCC-F98801854CD4}"/>
                </c:ext>
              </c:extLst>
            </c:dLbl>
            <c:dLbl>
              <c:idx val="41"/>
              <c:tx>
                <c:rich>
                  <a:bodyPr/>
                  <a:lstStyle/>
                  <a:p>
                    <a:fld id="{763246E0-48C5-4E96-88AF-0D104E144E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401-4A45-BDCC-F98801854CD4}"/>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2401-4A45-BDCC-F98801854CD4}"/>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401-4A45-BDCC-F98801854CD4}"/>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2401-4A45-BDCC-F98801854CD4}"/>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F57-4D00-9962-9EC3A3B47B0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A8AE6F71-3BF7-434D-AA43-A8B7666516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F57-4D00-9962-9EC3A3B47B0C}"/>
                </c:ext>
              </c:extLst>
            </c:dLbl>
            <c:dLbl>
              <c:idx val="1"/>
              <c:tx>
                <c:rich>
                  <a:bodyPr/>
                  <a:lstStyle/>
                  <a:p>
                    <a:fld id="{F853C2E0-566F-492D-BAA2-4E7AF50999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F57-4D00-9962-9EC3A3B47B0C}"/>
                </c:ext>
              </c:extLst>
            </c:dLbl>
            <c:dLbl>
              <c:idx val="2"/>
              <c:tx>
                <c:rich>
                  <a:bodyPr/>
                  <a:lstStyle/>
                  <a:p>
                    <a:fld id="{0BEE7997-0BE4-4395-83C0-79C3904D3C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F57-4D00-9962-9EC3A3B47B0C}"/>
                </c:ext>
              </c:extLst>
            </c:dLbl>
            <c:dLbl>
              <c:idx val="3"/>
              <c:tx>
                <c:rich>
                  <a:bodyPr/>
                  <a:lstStyle/>
                  <a:p>
                    <a:fld id="{1F683F91-86CC-4634-943C-4260EE93E1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F57-4D00-9962-9EC3A3B47B0C}"/>
                </c:ext>
              </c:extLst>
            </c:dLbl>
            <c:dLbl>
              <c:idx val="4"/>
              <c:tx>
                <c:rich>
                  <a:bodyPr/>
                  <a:lstStyle/>
                  <a:p>
                    <a:fld id="{AA8AB986-57C5-4A03-904F-97E176B212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F57-4D00-9962-9EC3A3B47B0C}"/>
                </c:ext>
              </c:extLst>
            </c:dLbl>
            <c:dLbl>
              <c:idx val="5"/>
              <c:tx>
                <c:rich>
                  <a:bodyPr/>
                  <a:lstStyle/>
                  <a:p>
                    <a:fld id="{248944F1-EDF6-45D9-9C82-B27B6D7F3F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F57-4D00-9962-9EC3A3B47B0C}"/>
                </c:ext>
              </c:extLst>
            </c:dLbl>
            <c:dLbl>
              <c:idx val="6"/>
              <c:tx>
                <c:rich>
                  <a:bodyPr/>
                  <a:lstStyle/>
                  <a:p>
                    <a:fld id="{1DCBAA9F-5366-4FEA-9AD9-A4693D7EB7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F57-4D00-9962-9EC3A3B47B0C}"/>
                </c:ext>
              </c:extLst>
            </c:dLbl>
            <c:dLbl>
              <c:idx val="7"/>
              <c:tx>
                <c:rich>
                  <a:bodyPr/>
                  <a:lstStyle/>
                  <a:p>
                    <a:fld id="{486B8662-286D-49A4-8CAD-4FFCF42064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F57-4D00-9962-9EC3A3B47B0C}"/>
                </c:ext>
              </c:extLst>
            </c:dLbl>
            <c:dLbl>
              <c:idx val="8"/>
              <c:tx>
                <c:rich>
                  <a:bodyPr/>
                  <a:lstStyle/>
                  <a:p>
                    <a:fld id="{964F805C-C3FC-4DFF-B089-42AA89FD8D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F57-4D00-9962-9EC3A3B47B0C}"/>
                </c:ext>
              </c:extLst>
            </c:dLbl>
            <c:dLbl>
              <c:idx val="9"/>
              <c:tx>
                <c:rich>
                  <a:bodyPr/>
                  <a:lstStyle/>
                  <a:p>
                    <a:fld id="{BBC2FEE7-E8F6-477A-8CB5-1B93867411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F57-4D00-9962-9EC3A3B47B0C}"/>
                </c:ext>
              </c:extLst>
            </c:dLbl>
            <c:dLbl>
              <c:idx val="10"/>
              <c:tx>
                <c:rich>
                  <a:bodyPr/>
                  <a:lstStyle/>
                  <a:p>
                    <a:fld id="{72BDE98A-12CE-49C7-AEAB-F43B2431A4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F57-4D00-9962-9EC3A3B47B0C}"/>
                </c:ext>
              </c:extLst>
            </c:dLbl>
            <c:dLbl>
              <c:idx val="11"/>
              <c:tx>
                <c:rich>
                  <a:bodyPr/>
                  <a:lstStyle/>
                  <a:p>
                    <a:fld id="{386484EC-E1DB-495C-8BC7-B2E084FCBC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F57-4D00-9962-9EC3A3B47B0C}"/>
                </c:ext>
              </c:extLst>
            </c:dLbl>
            <c:dLbl>
              <c:idx val="12"/>
              <c:tx>
                <c:rich>
                  <a:bodyPr/>
                  <a:lstStyle/>
                  <a:p>
                    <a:fld id="{5D38C632-E7F8-4693-A784-9E9CCC516D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F57-4D00-9962-9EC3A3B47B0C}"/>
                </c:ext>
              </c:extLst>
            </c:dLbl>
            <c:dLbl>
              <c:idx val="13"/>
              <c:tx>
                <c:rich>
                  <a:bodyPr/>
                  <a:lstStyle/>
                  <a:p>
                    <a:fld id="{D6CA9422-9C20-4341-ABAB-398B804E13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F57-4D00-9962-9EC3A3B47B0C}"/>
                </c:ext>
              </c:extLst>
            </c:dLbl>
            <c:dLbl>
              <c:idx val="14"/>
              <c:tx>
                <c:rich>
                  <a:bodyPr/>
                  <a:lstStyle/>
                  <a:p>
                    <a:fld id="{E545CAEA-0F2A-454F-BC9E-823EA5D175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F57-4D00-9962-9EC3A3B47B0C}"/>
                </c:ext>
              </c:extLst>
            </c:dLbl>
            <c:dLbl>
              <c:idx val="15"/>
              <c:tx>
                <c:rich>
                  <a:bodyPr/>
                  <a:lstStyle/>
                  <a:p>
                    <a:fld id="{2BCB6B17-42BB-4926-ABF6-2C7BA155B7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F57-4D00-9962-9EC3A3B47B0C}"/>
                </c:ext>
              </c:extLst>
            </c:dLbl>
            <c:dLbl>
              <c:idx val="16"/>
              <c:tx>
                <c:rich>
                  <a:bodyPr/>
                  <a:lstStyle/>
                  <a:p>
                    <a:fld id="{FF643588-09E3-4CDC-8029-7351EE52E1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F57-4D00-9962-9EC3A3B47B0C}"/>
                </c:ext>
              </c:extLst>
            </c:dLbl>
            <c:dLbl>
              <c:idx val="17"/>
              <c:tx>
                <c:rich>
                  <a:bodyPr/>
                  <a:lstStyle/>
                  <a:p>
                    <a:fld id="{80253463-4168-4264-83A1-DB9542C548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F57-4D00-9962-9EC3A3B47B0C}"/>
                </c:ext>
              </c:extLst>
            </c:dLbl>
            <c:dLbl>
              <c:idx val="18"/>
              <c:tx>
                <c:rich>
                  <a:bodyPr/>
                  <a:lstStyle/>
                  <a:p>
                    <a:fld id="{9D638B5D-C672-4AAD-8471-3F01BCFC98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F57-4D00-9962-9EC3A3B47B0C}"/>
                </c:ext>
              </c:extLst>
            </c:dLbl>
            <c:dLbl>
              <c:idx val="19"/>
              <c:tx>
                <c:rich>
                  <a:bodyPr/>
                  <a:lstStyle/>
                  <a:p>
                    <a:fld id="{3F4B0781-D96A-4031-8F76-83074F1645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F57-4D00-9962-9EC3A3B47B0C}"/>
                </c:ext>
              </c:extLst>
            </c:dLbl>
            <c:dLbl>
              <c:idx val="20"/>
              <c:tx>
                <c:rich>
                  <a:bodyPr/>
                  <a:lstStyle/>
                  <a:p>
                    <a:fld id="{6DF90748-23A7-4D1A-9573-E7C2777397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F57-4D00-9962-9EC3A3B47B0C}"/>
                </c:ext>
              </c:extLst>
            </c:dLbl>
            <c:dLbl>
              <c:idx val="21"/>
              <c:tx>
                <c:rich>
                  <a:bodyPr/>
                  <a:lstStyle/>
                  <a:p>
                    <a:fld id="{60CBE0E9-AF18-4A21-9159-E6ABADB675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F57-4D00-9962-9EC3A3B47B0C}"/>
                </c:ext>
              </c:extLst>
            </c:dLbl>
            <c:dLbl>
              <c:idx val="22"/>
              <c:tx>
                <c:rich>
                  <a:bodyPr/>
                  <a:lstStyle/>
                  <a:p>
                    <a:fld id="{7CB9DD2D-67C8-4C3A-BA3A-0450091121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F57-4D00-9962-9EC3A3B47B0C}"/>
                </c:ext>
              </c:extLst>
            </c:dLbl>
            <c:dLbl>
              <c:idx val="23"/>
              <c:tx>
                <c:rich>
                  <a:bodyPr/>
                  <a:lstStyle/>
                  <a:p>
                    <a:fld id="{AA669FE8-3D5A-4107-B4A6-5AB2BB5495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F57-4D00-9962-9EC3A3B47B0C}"/>
                </c:ext>
              </c:extLst>
            </c:dLbl>
            <c:dLbl>
              <c:idx val="24"/>
              <c:tx>
                <c:rich>
                  <a:bodyPr/>
                  <a:lstStyle/>
                  <a:p>
                    <a:fld id="{7F409C1A-7C91-4B95-A230-3F65F76BD0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F57-4D00-9962-9EC3A3B47B0C}"/>
                </c:ext>
              </c:extLst>
            </c:dLbl>
            <c:dLbl>
              <c:idx val="25"/>
              <c:tx>
                <c:rich>
                  <a:bodyPr/>
                  <a:lstStyle/>
                  <a:p>
                    <a:fld id="{93728CF0-73F6-4A33-AFD8-65705D69DC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F57-4D00-9962-9EC3A3B47B0C}"/>
                </c:ext>
              </c:extLst>
            </c:dLbl>
            <c:dLbl>
              <c:idx val="26"/>
              <c:tx>
                <c:rich>
                  <a:bodyPr/>
                  <a:lstStyle/>
                  <a:p>
                    <a:fld id="{E5C4C34B-D81B-497B-9038-0C76AF6A81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F57-4D00-9962-9EC3A3B47B0C}"/>
                </c:ext>
              </c:extLst>
            </c:dLbl>
            <c:dLbl>
              <c:idx val="27"/>
              <c:tx>
                <c:rich>
                  <a:bodyPr/>
                  <a:lstStyle/>
                  <a:p>
                    <a:fld id="{250E8337-4624-4D0B-9107-6380FF1891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F57-4D00-9962-9EC3A3B47B0C}"/>
                </c:ext>
              </c:extLst>
            </c:dLbl>
            <c:dLbl>
              <c:idx val="28"/>
              <c:tx>
                <c:rich>
                  <a:bodyPr/>
                  <a:lstStyle/>
                  <a:p>
                    <a:fld id="{EA7B7DC0-874F-4D00-9354-10C33699D8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F57-4D00-9962-9EC3A3B47B0C}"/>
                </c:ext>
              </c:extLst>
            </c:dLbl>
            <c:dLbl>
              <c:idx val="29"/>
              <c:tx>
                <c:rich>
                  <a:bodyPr/>
                  <a:lstStyle/>
                  <a:p>
                    <a:fld id="{BB313305-1478-49EF-9378-221C704DDA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F57-4D00-9962-9EC3A3B47B0C}"/>
                </c:ext>
              </c:extLst>
            </c:dLbl>
            <c:dLbl>
              <c:idx val="30"/>
              <c:tx>
                <c:rich>
                  <a:bodyPr/>
                  <a:lstStyle/>
                  <a:p>
                    <a:fld id="{891C3CE6-09F3-4A25-B512-CCEF47AB8D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F57-4D00-9962-9EC3A3B47B0C}"/>
                </c:ext>
              </c:extLst>
            </c:dLbl>
            <c:dLbl>
              <c:idx val="31"/>
              <c:tx>
                <c:rich>
                  <a:bodyPr/>
                  <a:lstStyle/>
                  <a:p>
                    <a:fld id="{E622F89A-2E74-4E19-9FE0-EFC11122C2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F57-4D00-9962-9EC3A3B47B0C}"/>
                </c:ext>
              </c:extLst>
            </c:dLbl>
            <c:dLbl>
              <c:idx val="32"/>
              <c:tx>
                <c:rich>
                  <a:bodyPr/>
                  <a:lstStyle/>
                  <a:p>
                    <a:fld id="{A832D348-A6D2-4813-8096-EAE6B0BD70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F57-4D00-9962-9EC3A3B47B0C}"/>
                </c:ext>
              </c:extLst>
            </c:dLbl>
            <c:dLbl>
              <c:idx val="33"/>
              <c:tx>
                <c:rich>
                  <a:bodyPr/>
                  <a:lstStyle/>
                  <a:p>
                    <a:fld id="{395C7E5C-9B39-410F-90B2-9BEA029992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F57-4D00-9962-9EC3A3B47B0C}"/>
                </c:ext>
              </c:extLst>
            </c:dLbl>
            <c:dLbl>
              <c:idx val="34"/>
              <c:tx>
                <c:rich>
                  <a:bodyPr/>
                  <a:lstStyle/>
                  <a:p>
                    <a:fld id="{1B33B7AE-815B-449C-9699-405F44396C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F57-4D00-9962-9EC3A3B47B0C}"/>
                </c:ext>
              </c:extLst>
            </c:dLbl>
            <c:dLbl>
              <c:idx val="35"/>
              <c:tx>
                <c:rich>
                  <a:bodyPr/>
                  <a:lstStyle/>
                  <a:p>
                    <a:fld id="{BF5224F4-75D4-4F45-8C8D-4A5EDA0202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F57-4D00-9962-9EC3A3B47B0C}"/>
                </c:ext>
              </c:extLst>
            </c:dLbl>
            <c:dLbl>
              <c:idx val="36"/>
              <c:tx>
                <c:rich>
                  <a:bodyPr/>
                  <a:lstStyle/>
                  <a:p>
                    <a:fld id="{8DE13F5A-8D1E-45E5-8150-EC82980FB5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F57-4D00-9962-9EC3A3B47B0C}"/>
                </c:ext>
              </c:extLst>
            </c:dLbl>
            <c:dLbl>
              <c:idx val="37"/>
              <c:tx>
                <c:rich>
                  <a:bodyPr/>
                  <a:lstStyle/>
                  <a:p>
                    <a:fld id="{B4F741C8-EC7C-461A-A56D-84F3BC3FAC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DF57-4D00-9962-9EC3A3B47B0C}"/>
                </c:ext>
              </c:extLst>
            </c:dLbl>
            <c:dLbl>
              <c:idx val="38"/>
              <c:tx>
                <c:rich>
                  <a:bodyPr/>
                  <a:lstStyle/>
                  <a:p>
                    <a:fld id="{4968A8CD-63D7-4751-B1C7-6A1C1A8FF3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F57-4D00-9962-9EC3A3B47B0C}"/>
                </c:ext>
              </c:extLst>
            </c:dLbl>
            <c:dLbl>
              <c:idx val="39"/>
              <c:tx>
                <c:rich>
                  <a:bodyPr/>
                  <a:lstStyle/>
                  <a:p>
                    <a:fld id="{9F63D768-5C92-480D-AD5D-B47FD24CA5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DF57-4D00-9962-9EC3A3B47B0C}"/>
                </c:ext>
              </c:extLst>
            </c:dLbl>
            <c:dLbl>
              <c:idx val="40"/>
              <c:tx>
                <c:rich>
                  <a:bodyPr/>
                  <a:lstStyle/>
                  <a:p>
                    <a:fld id="{2FFD877F-DB61-4C9E-8BE5-562D28AD33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F57-4D00-9962-9EC3A3B47B0C}"/>
                </c:ext>
              </c:extLst>
            </c:dLbl>
            <c:dLbl>
              <c:idx val="41"/>
              <c:tx>
                <c:rich>
                  <a:bodyPr/>
                  <a:lstStyle/>
                  <a:p>
                    <a:fld id="{3173D52A-3D95-4F56-AC58-507DEBAB62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DF57-4D00-9962-9EC3A3B47B0C}"/>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DF57-4D00-9962-9EC3A3B47B0C}"/>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D8F412EB-C136-499E-9A42-DA9A0F27DA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F57-4D00-9962-9EC3A3B47B0C}"/>
                </c:ext>
              </c:extLst>
            </c:dLbl>
            <c:dLbl>
              <c:idx val="1"/>
              <c:tx>
                <c:rich>
                  <a:bodyPr/>
                  <a:lstStyle/>
                  <a:p>
                    <a:fld id="{E74DCA1E-0D26-4470-BD1B-90A6A28DD0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DF57-4D00-9962-9EC3A3B47B0C}"/>
                </c:ext>
              </c:extLst>
            </c:dLbl>
            <c:dLbl>
              <c:idx val="2"/>
              <c:tx>
                <c:rich>
                  <a:bodyPr/>
                  <a:lstStyle/>
                  <a:p>
                    <a:fld id="{8194002E-5EDB-4D98-A1F1-1013ABBE76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DF57-4D00-9962-9EC3A3B47B0C}"/>
                </c:ext>
              </c:extLst>
            </c:dLbl>
            <c:dLbl>
              <c:idx val="3"/>
              <c:tx>
                <c:rich>
                  <a:bodyPr/>
                  <a:lstStyle/>
                  <a:p>
                    <a:fld id="{D4F6E8D1-2046-4E21-80D4-7BFDB0F329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DF57-4D00-9962-9EC3A3B47B0C}"/>
                </c:ext>
              </c:extLst>
            </c:dLbl>
            <c:dLbl>
              <c:idx val="4"/>
              <c:tx>
                <c:rich>
                  <a:bodyPr/>
                  <a:lstStyle/>
                  <a:p>
                    <a:fld id="{85DE9C11-E8CF-4436-B75E-8417F9730B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F57-4D00-9962-9EC3A3B47B0C}"/>
                </c:ext>
              </c:extLst>
            </c:dLbl>
            <c:dLbl>
              <c:idx val="5"/>
              <c:tx>
                <c:rich>
                  <a:bodyPr/>
                  <a:lstStyle/>
                  <a:p>
                    <a:fld id="{DE926E5B-DF11-4E64-A7CA-B3A344E2BF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DF57-4D00-9962-9EC3A3B47B0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7-4D00-9962-9EC3A3B47B0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7-4D00-9962-9EC3A3B47B0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7-4D00-9962-9EC3A3B47B0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7-4D00-9962-9EC3A3B47B0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7-4D00-9962-9EC3A3B47B0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7-4D00-9962-9EC3A3B47B0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7-4D00-9962-9EC3A3B47B0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7-4D00-9962-9EC3A3B47B0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7-4D00-9962-9EC3A3B47B0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7-4D00-9962-9EC3A3B47B0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7-4D00-9962-9EC3A3B47B0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7-4D00-9962-9EC3A3B47B0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7-4D00-9962-9EC3A3B47B0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7-4D00-9962-9EC3A3B47B0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7-4D00-9962-9EC3A3B47B0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7-4D00-9962-9EC3A3B47B0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7-4D00-9962-9EC3A3B47B0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7-4D00-9962-9EC3A3B47B0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7-4D00-9962-9EC3A3B47B0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7-4D00-9962-9EC3A3B47B0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7-4D00-9962-9EC3A3B47B0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7-4D00-9962-9EC3A3B47B0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7-4D00-9962-9EC3A3B47B0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7-4D00-9962-9EC3A3B47B0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7-4D00-9962-9EC3A3B47B0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7-4D00-9962-9EC3A3B47B0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7-4D00-9962-9EC3A3B47B0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7-4D00-9962-9EC3A3B47B0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7-4D00-9962-9EC3A3B47B0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7-4D00-9962-9EC3A3B47B0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7-4D00-9962-9EC3A3B47B0C}"/>
                </c:ext>
              </c:extLst>
            </c:dLbl>
            <c:dLbl>
              <c:idx val="37"/>
              <c:tx>
                <c:rich>
                  <a:bodyPr/>
                  <a:lstStyle/>
                  <a:p>
                    <a:fld id="{DA85BDBE-ED7C-48C2-B11F-1127EFD5D2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DF57-4D00-9962-9EC3A3B47B0C}"/>
                </c:ext>
              </c:extLst>
            </c:dLbl>
            <c:dLbl>
              <c:idx val="38"/>
              <c:tx>
                <c:rich>
                  <a:bodyPr/>
                  <a:lstStyle/>
                  <a:p>
                    <a:fld id="{2E3EAD2F-0288-4A0F-814C-23AE1FC251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DF57-4D00-9962-9EC3A3B47B0C}"/>
                </c:ext>
              </c:extLst>
            </c:dLbl>
            <c:dLbl>
              <c:idx val="39"/>
              <c:tx>
                <c:rich>
                  <a:bodyPr/>
                  <a:lstStyle/>
                  <a:p>
                    <a:fld id="{C9C608EC-EA1D-45D5-BB9B-B1ECF33B87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DF57-4D00-9962-9EC3A3B47B0C}"/>
                </c:ext>
              </c:extLst>
            </c:dLbl>
            <c:dLbl>
              <c:idx val="40"/>
              <c:tx>
                <c:rich>
                  <a:bodyPr/>
                  <a:lstStyle/>
                  <a:p>
                    <a:fld id="{8EBCA97A-7379-42FA-BB8F-8FDA2D53DA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DF57-4D00-9962-9EC3A3B47B0C}"/>
                </c:ext>
              </c:extLst>
            </c:dLbl>
            <c:dLbl>
              <c:idx val="41"/>
              <c:tx>
                <c:rich>
                  <a:bodyPr/>
                  <a:lstStyle/>
                  <a:p>
                    <a:fld id="{D26CD7BE-A13C-4EC5-A10A-D2A242DECC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DF57-4D00-9962-9EC3A3B47B0C}"/>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55A-49DC-A93C-0387F31A200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A6B53461-444A-4BFC-9C92-441EF3718A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5A-49DC-A93C-0387F31A2008}"/>
                </c:ext>
              </c:extLst>
            </c:dLbl>
            <c:dLbl>
              <c:idx val="1"/>
              <c:tx>
                <c:rich>
                  <a:bodyPr/>
                  <a:lstStyle/>
                  <a:p>
                    <a:fld id="{5C9C0AC4-DA3B-4702-B639-9676FDDB53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55A-49DC-A93C-0387F31A2008}"/>
                </c:ext>
              </c:extLst>
            </c:dLbl>
            <c:dLbl>
              <c:idx val="2"/>
              <c:tx>
                <c:rich>
                  <a:bodyPr/>
                  <a:lstStyle/>
                  <a:p>
                    <a:fld id="{A57D6ED0-3097-438E-9406-3DFC75254F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55A-49DC-A93C-0387F31A2008}"/>
                </c:ext>
              </c:extLst>
            </c:dLbl>
            <c:dLbl>
              <c:idx val="3"/>
              <c:tx>
                <c:rich>
                  <a:bodyPr/>
                  <a:lstStyle/>
                  <a:p>
                    <a:fld id="{19DE68EE-A86B-4839-A8EC-9C873BD9B4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55A-49DC-A93C-0387F31A2008}"/>
                </c:ext>
              </c:extLst>
            </c:dLbl>
            <c:dLbl>
              <c:idx val="4"/>
              <c:tx>
                <c:rich>
                  <a:bodyPr/>
                  <a:lstStyle/>
                  <a:p>
                    <a:fld id="{1F702129-54B2-4E05-A4EC-B3289B7631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55A-49DC-A93C-0387F31A2008}"/>
                </c:ext>
              </c:extLst>
            </c:dLbl>
            <c:dLbl>
              <c:idx val="5"/>
              <c:tx>
                <c:rich>
                  <a:bodyPr/>
                  <a:lstStyle/>
                  <a:p>
                    <a:fld id="{1580E28F-926F-4912-A7E7-52CF61AEB1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55A-49DC-A93C-0387F31A2008}"/>
                </c:ext>
              </c:extLst>
            </c:dLbl>
            <c:dLbl>
              <c:idx val="6"/>
              <c:tx>
                <c:rich>
                  <a:bodyPr/>
                  <a:lstStyle/>
                  <a:p>
                    <a:fld id="{AB534083-971A-430F-BBD6-9E64DF40E8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55A-49DC-A93C-0387F31A2008}"/>
                </c:ext>
              </c:extLst>
            </c:dLbl>
            <c:dLbl>
              <c:idx val="7"/>
              <c:tx>
                <c:rich>
                  <a:bodyPr/>
                  <a:lstStyle/>
                  <a:p>
                    <a:fld id="{DB3218DF-C971-44A4-A313-0BA5A14BC0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55A-49DC-A93C-0387F31A2008}"/>
                </c:ext>
              </c:extLst>
            </c:dLbl>
            <c:dLbl>
              <c:idx val="8"/>
              <c:tx>
                <c:rich>
                  <a:bodyPr/>
                  <a:lstStyle/>
                  <a:p>
                    <a:fld id="{F929AF2D-AD25-4D75-AAC6-D02F891DBB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55A-49DC-A93C-0387F31A2008}"/>
                </c:ext>
              </c:extLst>
            </c:dLbl>
            <c:dLbl>
              <c:idx val="9"/>
              <c:tx>
                <c:rich>
                  <a:bodyPr/>
                  <a:lstStyle/>
                  <a:p>
                    <a:fld id="{96FBC86A-04EB-404D-916A-E3AE7F7BCC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55A-49DC-A93C-0387F31A2008}"/>
                </c:ext>
              </c:extLst>
            </c:dLbl>
            <c:dLbl>
              <c:idx val="10"/>
              <c:tx>
                <c:rich>
                  <a:bodyPr/>
                  <a:lstStyle/>
                  <a:p>
                    <a:fld id="{210C0B04-F6FF-4C47-B52A-8EF66CE470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55A-49DC-A93C-0387F31A2008}"/>
                </c:ext>
              </c:extLst>
            </c:dLbl>
            <c:dLbl>
              <c:idx val="11"/>
              <c:tx>
                <c:rich>
                  <a:bodyPr/>
                  <a:lstStyle/>
                  <a:p>
                    <a:fld id="{3F8BAEEC-EFB5-478F-8117-108FFF1803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55A-49DC-A93C-0387F31A2008}"/>
                </c:ext>
              </c:extLst>
            </c:dLbl>
            <c:dLbl>
              <c:idx val="12"/>
              <c:tx>
                <c:rich>
                  <a:bodyPr/>
                  <a:lstStyle/>
                  <a:p>
                    <a:fld id="{BE42913B-5919-4F6C-A952-1BF2A23F0E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55A-49DC-A93C-0387F31A2008}"/>
                </c:ext>
              </c:extLst>
            </c:dLbl>
            <c:dLbl>
              <c:idx val="13"/>
              <c:tx>
                <c:rich>
                  <a:bodyPr/>
                  <a:lstStyle/>
                  <a:p>
                    <a:fld id="{957B23BD-3360-46F0-AC2A-9A82C4D67A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55A-49DC-A93C-0387F31A2008}"/>
                </c:ext>
              </c:extLst>
            </c:dLbl>
            <c:dLbl>
              <c:idx val="14"/>
              <c:tx>
                <c:rich>
                  <a:bodyPr/>
                  <a:lstStyle/>
                  <a:p>
                    <a:fld id="{62840D1F-9A8C-4AD4-87D9-277C2A9E30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55A-49DC-A93C-0387F31A2008}"/>
                </c:ext>
              </c:extLst>
            </c:dLbl>
            <c:dLbl>
              <c:idx val="15"/>
              <c:tx>
                <c:rich>
                  <a:bodyPr/>
                  <a:lstStyle/>
                  <a:p>
                    <a:fld id="{3E083793-887D-4FCA-8ED4-F2E6C32B6F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55A-49DC-A93C-0387F31A2008}"/>
                </c:ext>
              </c:extLst>
            </c:dLbl>
            <c:dLbl>
              <c:idx val="16"/>
              <c:tx>
                <c:rich>
                  <a:bodyPr/>
                  <a:lstStyle/>
                  <a:p>
                    <a:fld id="{9519E2BA-89C1-4B3C-9725-DF08A0A5DC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55A-49DC-A93C-0387F31A2008}"/>
                </c:ext>
              </c:extLst>
            </c:dLbl>
            <c:dLbl>
              <c:idx val="17"/>
              <c:tx>
                <c:rich>
                  <a:bodyPr/>
                  <a:lstStyle/>
                  <a:p>
                    <a:fld id="{F3136C2E-6444-4018-9A48-561FB65D88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55A-49DC-A93C-0387F31A2008}"/>
                </c:ext>
              </c:extLst>
            </c:dLbl>
            <c:dLbl>
              <c:idx val="18"/>
              <c:tx>
                <c:rich>
                  <a:bodyPr/>
                  <a:lstStyle/>
                  <a:p>
                    <a:fld id="{C12ABCC7-20BC-4547-A5A0-E19D7C3743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55A-49DC-A93C-0387F31A2008}"/>
                </c:ext>
              </c:extLst>
            </c:dLbl>
            <c:dLbl>
              <c:idx val="19"/>
              <c:tx>
                <c:rich>
                  <a:bodyPr/>
                  <a:lstStyle/>
                  <a:p>
                    <a:fld id="{F96C6BB3-AF68-4EF5-B5E6-EC0BD6281F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55A-49DC-A93C-0387F31A2008}"/>
                </c:ext>
              </c:extLst>
            </c:dLbl>
            <c:dLbl>
              <c:idx val="20"/>
              <c:tx>
                <c:rich>
                  <a:bodyPr/>
                  <a:lstStyle/>
                  <a:p>
                    <a:fld id="{A36D4666-FA18-430C-8CCC-3C0E09AA94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55A-49DC-A93C-0387F31A2008}"/>
                </c:ext>
              </c:extLst>
            </c:dLbl>
            <c:dLbl>
              <c:idx val="21"/>
              <c:tx>
                <c:rich>
                  <a:bodyPr/>
                  <a:lstStyle/>
                  <a:p>
                    <a:fld id="{99DA40F7-16D1-454D-B665-AFF0DC85B9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55A-49DC-A93C-0387F31A2008}"/>
                </c:ext>
              </c:extLst>
            </c:dLbl>
            <c:dLbl>
              <c:idx val="22"/>
              <c:tx>
                <c:rich>
                  <a:bodyPr/>
                  <a:lstStyle/>
                  <a:p>
                    <a:fld id="{ED4DCB9A-A68A-40E0-B8AD-F8389DB974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55A-49DC-A93C-0387F31A2008}"/>
                </c:ext>
              </c:extLst>
            </c:dLbl>
            <c:dLbl>
              <c:idx val="23"/>
              <c:tx>
                <c:rich>
                  <a:bodyPr/>
                  <a:lstStyle/>
                  <a:p>
                    <a:fld id="{F3D260EE-D5F5-4535-B13C-7D839C8E14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55A-49DC-A93C-0387F31A2008}"/>
                </c:ext>
              </c:extLst>
            </c:dLbl>
            <c:dLbl>
              <c:idx val="24"/>
              <c:tx>
                <c:rich>
                  <a:bodyPr/>
                  <a:lstStyle/>
                  <a:p>
                    <a:fld id="{95D4A8A3-ECBA-440E-ACD1-BDE6C87800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55A-49DC-A93C-0387F31A2008}"/>
                </c:ext>
              </c:extLst>
            </c:dLbl>
            <c:dLbl>
              <c:idx val="25"/>
              <c:tx>
                <c:rich>
                  <a:bodyPr/>
                  <a:lstStyle/>
                  <a:p>
                    <a:fld id="{E3F77B2C-497B-402F-BD02-422885C86F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55A-49DC-A93C-0387F31A2008}"/>
                </c:ext>
              </c:extLst>
            </c:dLbl>
            <c:dLbl>
              <c:idx val="26"/>
              <c:tx>
                <c:rich>
                  <a:bodyPr/>
                  <a:lstStyle/>
                  <a:p>
                    <a:fld id="{90603591-4000-476D-98C8-BAA6C00C25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55A-49DC-A93C-0387F31A2008}"/>
                </c:ext>
              </c:extLst>
            </c:dLbl>
            <c:dLbl>
              <c:idx val="27"/>
              <c:tx>
                <c:rich>
                  <a:bodyPr/>
                  <a:lstStyle/>
                  <a:p>
                    <a:fld id="{A38B7732-97C4-4311-9B3B-CD91E7056E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55A-49DC-A93C-0387F31A2008}"/>
                </c:ext>
              </c:extLst>
            </c:dLbl>
            <c:dLbl>
              <c:idx val="28"/>
              <c:tx>
                <c:rich>
                  <a:bodyPr/>
                  <a:lstStyle/>
                  <a:p>
                    <a:fld id="{6184F0FC-ED63-4963-A88C-1677E4C8BA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55A-49DC-A93C-0387F31A2008}"/>
                </c:ext>
              </c:extLst>
            </c:dLbl>
            <c:dLbl>
              <c:idx val="29"/>
              <c:tx>
                <c:rich>
                  <a:bodyPr/>
                  <a:lstStyle/>
                  <a:p>
                    <a:fld id="{8E6D340E-B5C0-4786-9E70-2642141FF4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55A-49DC-A93C-0387F31A2008}"/>
                </c:ext>
              </c:extLst>
            </c:dLbl>
            <c:dLbl>
              <c:idx val="30"/>
              <c:tx>
                <c:rich>
                  <a:bodyPr/>
                  <a:lstStyle/>
                  <a:p>
                    <a:fld id="{8EC3AE74-AC08-4C59-849E-1484660D84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55A-49DC-A93C-0387F31A2008}"/>
                </c:ext>
              </c:extLst>
            </c:dLbl>
            <c:dLbl>
              <c:idx val="31"/>
              <c:tx>
                <c:rich>
                  <a:bodyPr/>
                  <a:lstStyle/>
                  <a:p>
                    <a:fld id="{4054656D-D5BF-4E38-BCF4-F0FBE80D3F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55A-49DC-A93C-0387F31A2008}"/>
                </c:ext>
              </c:extLst>
            </c:dLbl>
            <c:dLbl>
              <c:idx val="32"/>
              <c:tx>
                <c:rich>
                  <a:bodyPr/>
                  <a:lstStyle/>
                  <a:p>
                    <a:fld id="{36A0119E-26EF-4CAF-8441-9A754CFF41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55A-49DC-A93C-0387F31A2008}"/>
                </c:ext>
              </c:extLst>
            </c:dLbl>
            <c:dLbl>
              <c:idx val="33"/>
              <c:tx>
                <c:rich>
                  <a:bodyPr/>
                  <a:lstStyle/>
                  <a:p>
                    <a:fld id="{2A643B7A-51AA-4459-B951-BE501DC8B4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55A-49DC-A93C-0387F31A2008}"/>
                </c:ext>
              </c:extLst>
            </c:dLbl>
            <c:dLbl>
              <c:idx val="34"/>
              <c:tx>
                <c:rich>
                  <a:bodyPr/>
                  <a:lstStyle/>
                  <a:p>
                    <a:fld id="{59A6F2AD-F76C-48CE-9CAF-62D3F07296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55A-49DC-A93C-0387F31A2008}"/>
                </c:ext>
              </c:extLst>
            </c:dLbl>
            <c:dLbl>
              <c:idx val="35"/>
              <c:tx>
                <c:rich>
                  <a:bodyPr/>
                  <a:lstStyle/>
                  <a:p>
                    <a:fld id="{0EEBD79B-7EF3-4093-BDF8-F1978A5854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55A-49DC-A93C-0387F31A2008}"/>
                </c:ext>
              </c:extLst>
            </c:dLbl>
            <c:dLbl>
              <c:idx val="36"/>
              <c:tx>
                <c:rich>
                  <a:bodyPr/>
                  <a:lstStyle/>
                  <a:p>
                    <a:fld id="{5C8647BD-3FED-46D5-B77A-CCAD024743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55A-49DC-A93C-0387F31A2008}"/>
                </c:ext>
              </c:extLst>
            </c:dLbl>
            <c:dLbl>
              <c:idx val="37"/>
              <c:tx>
                <c:rich>
                  <a:bodyPr/>
                  <a:lstStyle/>
                  <a:p>
                    <a:fld id="{44D8BC11-37BF-4AE3-A6F4-D6633FFDB6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55A-49DC-A93C-0387F31A2008}"/>
                </c:ext>
              </c:extLst>
            </c:dLbl>
            <c:dLbl>
              <c:idx val="38"/>
              <c:tx>
                <c:rich>
                  <a:bodyPr/>
                  <a:lstStyle/>
                  <a:p>
                    <a:fld id="{DEBC2E38-F9E7-4520-86F2-BC9E404C21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55A-49DC-A93C-0387F31A2008}"/>
                </c:ext>
              </c:extLst>
            </c:dLbl>
            <c:dLbl>
              <c:idx val="39"/>
              <c:tx>
                <c:rich>
                  <a:bodyPr/>
                  <a:lstStyle/>
                  <a:p>
                    <a:fld id="{64E0C00E-976E-4617-8BAE-4457E91BD6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55A-49DC-A93C-0387F31A2008}"/>
                </c:ext>
              </c:extLst>
            </c:dLbl>
            <c:dLbl>
              <c:idx val="40"/>
              <c:tx>
                <c:rich>
                  <a:bodyPr/>
                  <a:lstStyle/>
                  <a:p>
                    <a:fld id="{C104D65F-32EA-4BF9-96C3-CDDF4BAB0A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55A-49DC-A93C-0387F31A2008}"/>
                </c:ext>
              </c:extLst>
            </c:dLbl>
            <c:dLbl>
              <c:idx val="41"/>
              <c:tx>
                <c:rich>
                  <a:bodyPr/>
                  <a:lstStyle/>
                  <a:p>
                    <a:fld id="{58E55AEF-972C-4A4E-81FA-C939EB194B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55A-49DC-A93C-0387F31A2008}"/>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56-A55A-49DC-A93C-0387F31A2008}"/>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58F4442D-4574-4247-8B6D-520242853E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A55A-49DC-A93C-0387F31A2008}"/>
                </c:ext>
              </c:extLst>
            </c:dLbl>
            <c:dLbl>
              <c:idx val="1"/>
              <c:tx>
                <c:rich>
                  <a:bodyPr/>
                  <a:lstStyle/>
                  <a:p>
                    <a:fld id="{70BA8DBB-0187-437D-AE1A-A2B25F610B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A55A-49DC-A93C-0387F31A2008}"/>
                </c:ext>
              </c:extLst>
            </c:dLbl>
            <c:dLbl>
              <c:idx val="2"/>
              <c:tx>
                <c:rich>
                  <a:bodyPr/>
                  <a:lstStyle/>
                  <a:p>
                    <a:fld id="{CAFEA397-CB9C-4816-B651-9765B3EBDA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A55A-49DC-A93C-0387F31A2008}"/>
                </c:ext>
              </c:extLst>
            </c:dLbl>
            <c:dLbl>
              <c:idx val="3"/>
              <c:tx>
                <c:rich>
                  <a:bodyPr/>
                  <a:lstStyle/>
                  <a:p>
                    <a:fld id="{EB819C58-595D-450D-9CC9-6DE9A40807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A55A-49DC-A93C-0387F31A2008}"/>
                </c:ext>
              </c:extLst>
            </c:dLbl>
            <c:dLbl>
              <c:idx val="4"/>
              <c:tx>
                <c:rich>
                  <a:bodyPr/>
                  <a:lstStyle/>
                  <a:p>
                    <a:fld id="{6B3227B7-897E-4BD3-926F-C8F744FC6A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A55A-49DC-A93C-0387F31A2008}"/>
                </c:ext>
              </c:extLst>
            </c:dLbl>
            <c:dLbl>
              <c:idx val="5"/>
              <c:tx>
                <c:rich>
                  <a:bodyPr/>
                  <a:lstStyle/>
                  <a:p>
                    <a:fld id="{6749E744-93A5-4D7D-84B4-A959D51149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A55A-49DC-A93C-0387F31A2008}"/>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A-49DC-A93C-0387F31A2008}"/>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A-49DC-A93C-0387F31A2008}"/>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A-49DC-A93C-0387F31A2008}"/>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A-49DC-A93C-0387F31A2008}"/>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55A-49DC-A93C-0387F31A2008}"/>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55A-49DC-A93C-0387F31A2008}"/>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55A-49DC-A93C-0387F31A2008}"/>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55A-49DC-A93C-0387F31A2008}"/>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55A-49DC-A93C-0387F31A2008}"/>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6-A55A-49DC-A93C-0387F31A2008}"/>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7-A55A-49DC-A93C-0387F31A2008}"/>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8-A55A-49DC-A93C-0387F31A2008}"/>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9-A55A-49DC-A93C-0387F31A2008}"/>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A-A55A-49DC-A93C-0387F31A2008}"/>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B-A55A-49DC-A93C-0387F31A2008}"/>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C-A55A-49DC-A93C-0387F31A2008}"/>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D-A55A-49DC-A93C-0387F31A2008}"/>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E-A55A-49DC-A93C-0387F31A2008}"/>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F-A55A-49DC-A93C-0387F31A2008}"/>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0-A55A-49DC-A93C-0387F31A2008}"/>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A55A-49DC-A93C-0387F31A2008}"/>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A55A-49DC-A93C-0387F31A2008}"/>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A55A-49DC-A93C-0387F31A2008}"/>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A55A-49DC-A93C-0387F31A2008}"/>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A55A-49DC-A93C-0387F31A2008}"/>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A55A-49DC-A93C-0387F31A2008}"/>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A55A-49DC-A93C-0387F31A2008}"/>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A55A-49DC-A93C-0387F31A2008}"/>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A55A-49DC-A93C-0387F31A2008}"/>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A-49DC-A93C-0387F31A2008}"/>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A-49DC-A93C-0387F31A2008}"/>
                </c:ext>
              </c:extLst>
            </c:dLbl>
            <c:dLbl>
              <c:idx val="37"/>
              <c:tx>
                <c:rich>
                  <a:bodyPr/>
                  <a:lstStyle/>
                  <a:p>
                    <a:fld id="{8BF16925-FE21-4F4A-9F6F-29A99BC714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A55A-49DC-A93C-0387F31A2008}"/>
                </c:ext>
              </c:extLst>
            </c:dLbl>
            <c:dLbl>
              <c:idx val="38"/>
              <c:tx>
                <c:rich>
                  <a:bodyPr/>
                  <a:lstStyle/>
                  <a:p>
                    <a:fld id="{DFD705B7-6803-4FEE-886D-CD3FDC2C1C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A55A-49DC-A93C-0387F31A2008}"/>
                </c:ext>
              </c:extLst>
            </c:dLbl>
            <c:dLbl>
              <c:idx val="39"/>
              <c:tx>
                <c:rich>
                  <a:bodyPr/>
                  <a:lstStyle/>
                  <a:p>
                    <a:fld id="{8AB75EC6-8606-45FC-B8B4-9E56648952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A55A-49DC-A93C-0387F31A2008}"/>
                </c:ext>
              </c:extLst>
            </c:dLbl>
            <c:dLbl>
              <c:idx val="40"/>
              <c:tx>
                <c:rich>
                  <a:bodyPr/>
                  <a:lstStyle/>
                  <a:p>
                    <a:fld id="{8DAD9819-BDB6-4945-B200-AE2B3A2784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A55A-49DC-A93C-0387F31A2008}"/>
                </c:ext>
              </c:extLst>
            </c:dLbl>
            <c:dLbl>
              <c:idx val="41"/>
              <c:tx>
                <c:rich>
                  <a:bodyPr/>
                  <a:lstStyle/>
                  <a:p>
                    <a:fld id="{656B8BC0-F1F8-4A5B-A5E5-8027441E44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81-A55A-49DC-A93C-0387F31A2008}"/>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82-A55A-49DC-A93C-0387F31A200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wd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2-4E47-46D8-9E0B-C48660E0B146}"/>
              </c:ext>
            </c:extLst>
          </c:dPt>
          <c:dPt>
            <c:idx val="1"/>
            <c:bubble3D val="0"/>
            <c:spPr>
              <a:pattFill prst="wd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1-4E47-46D8-9E0B-C48660E0B146}"/>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0-4E47-46D8-9E0B-C48660E0B146}"/>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92D050"/>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F9B-4546-89EB-00B13292D311}"/>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F9B-4546-89EB-00B13292D311}"/>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10"/>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0361-4A31-B93D-72D1929C3AD6}"/>
            </c:ext>
          </c:extLst>
        </c:ser>
        <c:ser>
          <c:idx val="1"/>
          <c:order val="1"/>
          <c:tx>
            <c:strRef>
              <c:f>Dot!$K$2</c:f>
              <c:strCache>
                <c:ptCount val="1"/>
                <c:pt idx="0">
                  <c:v>Color</c:v>
                </c:pt>
              </c:strCache>
            </c:strRef>
          </c:tx>
          <c:spPr>
            <a:ln w="190500" cap="rnd">
              <a:noFill/>
              <a:round/>
            </a:ln>
            <a:effectLst/>
          </c:spPr>
          <c:marker>
            <c:symbol val="circle"/>
            <c:size val="10"/>
            <c:spPr>
              <a:solidFill>
                <a:srgbClr val="92D050"/>
              </a:solidFill>
              <a:ln w="9525">
                <a:noFill/>
              </a:ln>
              <a:effectLst/>
            </c:spPr>
          </c:marker>
          <c:dLbls>
            <c:dLbl>
              <c:idx val="0"/>
              <c:tx>
                <c:rich>
                  <a:bodyPr/>
                  <a:lstStyle/>
                  <a:p>
                    <a:fld id="{71DF3364-AE94-4A94-AB12-4F3B6364532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361-4A31-B93D-72D1929C3AD6}"/>
                </c:ext>
              </c:extLst>
            </c:dLbl>
            <c:dLbl>
              <c:idx val="1"/>
              <c:tx>
                <c:rich>
                  <a:bodyPr/>
                  <a:lstStyle/>
                  <a:p>
                    <a:fld id="{91EB2FC0-E730-446B-B4C4-0DA51F0C886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A-0361-4A31-B93D-72D1929C3AD6}"/>
                </c:ext>
              </c:extLst>
            </c:dLbl>
            <c:dLbl>
              <c:idx val="2"/>
              <c:tx>
                <c:rich>
                  <a:bodyPr/>
                  <a:lstStyle/>
                  <a:p>
                    <a:fld id="{AB908798-C0C5-4783-8841-9F7D3B43BD6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B-0361-4A31-B93D-72D1929C3AD6}"/>
                </c:ext>
              </c:extLst>
            </c:dLbl>
            <c:dLbl>
              <c:idx val="3"/>
              <c:tx>
                <c:rich>
                  <a:bodyPr/>
                  <a:lstStyle/>
                  <a:p>
                    <a:fld id="{AFA8FF21-46D1-4E80-B943-51CA4C089CA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C-0361-4A31-B93D-72D1929C3AD6}"/>
                </c:ext>
              </c:extLst>
            </c:dLbl>
            <c:dLbl>
              <c:idx val="4"/>
              <c:tx>
                <c:rich>
                  <a:bodyPr/>
                  <a:lstStyle/>
                  <a:p>
                    <a:fld id="{EF0E6FE9-3E2B-46D4-928D-9CAF4A55A56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D-0361-4A31-B93D-72D1929C3AD6}"/>
                </c:ext>
              </c:extLst>
            </c:dLbl>
            <c:dLbl>
              <c:idx val="5"/>
              <c:tx>
                <c:rich>
                  <a:bodyPr/>
                  <a:lstStyle/>
                  <a:p>
                    <a:fld id="{31AB63DC-B4A1-4084-82BA-189E1E9BCFC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E-0361-4A31-B93D-72D1929C3AD6}"/>
                </c:ext>
              </c:extLst>
            </c:dLbl>
            <c:dLbl>
              <c:idx val="6"/>
              <c:tx>
                <c:rich>
                  <a:bodyPr/>
                  <a:lstStyle/>
                  <a:p>
                    <a:fld id="{1B02DF09-1EBE-474E-9479-3735559B36A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F-0361-4A31-B93D-72D1929C3AD6}"/>
                </c:ext>
              </c:extLst>
            </c:dLbl>
            <c:dLbl>
              <c:idx val="7"/>
              <c:tx>
                <c:rich>
                  <a:bodyPr/>
                  <a:lstStyle/>
                  <a:p>
                    <a:fld id="{D4B121C4-7A56-4370-A806-8B8A723D5DB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8-0361-4A31-B93D-72D1929C3AD6}"/>
                </c:ext>
              </c:extLst>
            </c:dLbl>
            <c:dLbl>
              <c:idx val="8"/>
              <c:tx>
                <c:rich>
                  <a:bodyPr/>
                  <a:lstStyle/>
                  <a:p>
                    <a:fld id="{64FECD1A-4124-4545-8C5E-DC235E29D0C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0361-4A31-B93D-72D1929C3A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0361-4A31-B93D-72D1929C3A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0361-4A31-B93D-72D1929C3A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0361-4A31-B93D-72D1929C3A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0361-4A31-B93D-72D1929C3A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0361-4A31-B93D-72D1929C3A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0361-4A31-B93D-72D1929C3A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0361-4A31-B93D-72D1929C3A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0361-4A31-B93D-72D1929C3A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0361-4A31-B93D-72D1929C3A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1-4A31-B93D-72D1929C3A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1-4A31-B93D-72D1929C3AD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92D05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01-0361-4A31-B93D-72D1929C3AD6}"/>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30"/>
            <c:spPr>
              <a:solidFill>
                <a:schemeClr val="bg1">
                  <a:lumMod val="85000"/>
                </a:schemeClr>
              </a:solidFill>
              <a:ln w="9525">
                <a:noFill/>
              </a:ln>
              <a:effectLst/>
            </c:spPr>
          </c:marker>
          <c:dLbls>
            <c:dLbl>
              <c:idx val="0"/>
              <c:tx>
                <c:rich>
                  <a:bodyPr/>
                  <a:lstStyle/>
                  <a:p>
                    <a:fld id="{F8514FD8-1247-4BA3-8CAA-50AB64CFCA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13F-4814-A715-235E8768EC1A}"/>
                </c:ext>
              </c:extLst>
            </c:dLbl>
            <c:dLbl>
              <c:idx val="1"/>
              <c:tx>
                <c:rich>
                  <a:bodyPr/>
                  <a:lstStyle/>
                  <a:p>
                    <a:fld id="{DDC6863F-00FB-4299-8AE7-DF39C1930B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13F-4814-A715-235E8768EC1A}"/>
                </c:ext>
              </c:extLst>
            </c:dLbl>
            <c:dLbl>
              <c:idx val="2"/>
              <c:tx>
                <c:rich>
                  <a:bodyPr/>
                  <a:lstStyle/>
                  <a:p>
                    <a:fld id="{805FF4A9-AF94-47CC-8149-EC23266662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13F-4814-A715-235E8768EC1A}"/>
                </c:ext>
              </c:extLst>
            </c:dLbl>
            <c:dLbl>
              <c:idx val="3"/>
              <c:tx>
                <c:rich>
                  <a:bodyPr/>
                  <a:lstStyle/>
                  <a:p>
                    <a:fld id="{4E629529-71E1-444C-9A83-1A82A3EB05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13F-4814-A715-235E8768EC1A}"/>
                </c:ext>
              </c:extLst>
            </c:dLbl>
            <c:dLbl>
              <c:idx val="4"/>
              <c:tx>
                <c:rich>
                  <a:bodyPr/>
                  <a:lstStyle/>
                  <a:p>
                    <a:fld id="{2030ED5D-BC7E-422A-A9C8-274FB5F1F2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13F-4814-A715-235E8768EC1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C13F-4814-A715-235E8768EC1A}"/>
            </c:ext>
          </c:extLst>
        </c:ser>
        <c:ser>
          <c:idx val="1"/>
          <c:order val="1"/>
          <c:tx>
            <c:strRef>
              <c:f>Steps!$J$4</c:f>
              <c:strCache>
                <c:ptCount val="1"/>
                <c:pt idx="0">
                  <c:v>Complete</c:v>
                </c:pt>
              </c:strCache>
            </c:strRef>
          </c:tx>
          <c:spPr>
            <a:ln w="127000" cap="rnd">
              <a:solidFill>
                <a:srgbClr val="92D050"/>
              </a:solidFill>
              <a:round/>
            </a:ln>
            <a:effectLst/>
          </c:spPr>
          <c:marker>
            <c:symbol val="circle"/>
            <c:size val="30"/>
            <c:spPr>
              <a:solidFill>
                <a:srgbClr val="92D050"/>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C13F-4814-A715-235E8768EC1A}"/>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5AF5-40E6-84F2-65D01853581C}"/>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5AF5-40E6-84F2-65D01853581C}"/>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5AF5-40E6-84F2-65D01853581C}"/>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7A-4C00-999B-A5FADA4F3CD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51D20B16-00CB-4DC8-A2D0-E70BBDC8E5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37A-4C00-999B-A5FADA4F3CDC}"/>
                </c:ext>
              </c:extLst>
            </c:dLbl>
            <c:dLbl>
              <c:idx val="1"/>
              <c:tx>
                <c:rich>
                  <a:bodyPr/>
                  <a:lstStyle/>
                  <a:p>
                    <a:fld id="{C7521F38-2E38-4BF7-9B96-EE00B830EC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37A-4C00-999B-A5FADA4F3CDC}"/>
                </c:ext>
              </c:extLst>
            </c:dLbl>
            <c:dLbl>
              <c:idx val="2"/>
              <c:tx>
                <c:rich>
                  <a:bodyPr/>
                  <a:lstStyle/>
                  <a:p>
                    <a:fld id="{2448FCA5-0BD9-4A3D-A7B1-4BE34A9E9A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37A-4C00-999B-A5FADA4F3CDC}"/>
                </c:ext>
              </c:extLst>
            </c:dLbl>
            <c:dLbl>
              <c:idx val="3"/>
              <c:tx>
                <c:rich>
                  <a:bodyPr/>
                  <a:lstStyle/>
                  <a:p>
                    <a:fld id="{3E85B637-2E56-456A-979E-A7992A0FB9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37A-4C00-999B-A5FADA4F3CDC}"/>
                </c:ext>
              </c:extLst>
            </c:dLbl>
            <c:dLbl>
              <c:idx val="4"/>
              <c:tx>
                <c:rich>
                  <a:bodyPr/>
                  <a:lstStyle/>
                  <a:p>
                    <a:fld id="{36E15318-2AD4-41FB-B52C-C9B531A32F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37A-4C00-999B-A5FADA4F3CDC}"/>
                </c:ext>
              </c:extLst>
            </c:dLbl>
            <c:dLbl>
              <c:idx val="5"/>
              <c:tx>
                <c:rich>
                  <a:bodyPr/>
                  <a:lstStyle/>
                  <a:p>
                    <a:fld id="{AD5EB8FA-8F89-442A-8B65-B2C2FA227D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37A-4C00-999B-A5FADA4F3CDC}"/>
                </c:ext>
              </c:extLst>
            </c:dLbl>
            <c:dLbl>
              <c:idx val="6"/>
              <c:tx>
                <c:rich>
                  <a:bodyPr/>
                  <a:lstStyle/>
                  <a:p>
                    <a:fld id="{2095FEC2-7C27-49B7-B0BF-64DB164161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37A-4C00-999B-A5FADA4F3CDC}"/>
                </c:ext>
              </c:extLst>
            </c:dLbl>
            <c:dLbl>
              <c:idx val="7"/>
              <c:tx>
                <c:rich>
                  <a:bodyPr/>
                  <a:lstStyle/>
                  <a:p>
                    <a:fld id="{CFB51F12-2609-41EA-BBAC-37E0FDA6D1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37A-4C00-999B-A5FADA4F3CDC}"/>
                </c:ext>
              </c:extLst>
            </c:dLbl>
            <c:dLbl>
              <c:idx val="8"/>
              <c:tx>
                <c:rich>
                  <a:bodyPr/>
                  <a:lstStyle/>
                  <a:p>
                    <a:fld id="{5B7F501B-89F0-4836-AB07-9DD07C6E59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37A-4C00-999B-A5FADA4F3CDC}"/>
                </c:ext>
              </c:extLst>
            </c:dLbl>
            <c:dLbl>
              <c:idx val="9"/>
              <c:tx>
                <c:rich>
                  <a:bodyPr/>
                  <a:lstStyle/>
                  <a:p>
                    <a:fld id="{94874F2A-28AB-4360-92F7-AF8A207F61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37A-4C00-999B-A5FADA4F3CDC}"/>
                </c:ext>
              </c:extLst>
            </c:dLbl>
            <c:dLbl>
              <c:idx val="10"/>
              <c:tx>
                <c:rich>
                  <a:bodyPr/>
                  <a:lstStyle/>
                  <a:p>
                    <a:fld id="{F586341B-0860-4502-8F88-9D07F2A907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37A-4C00-999B-A5FADA4F3CDC}"/>
                </c:ext>
              </c:extLst>
            </c:dLbl>
            <c:dLbl>
              <c:idx val="11"/>
              <c:tx>
                <c:rich>
                  <a:bodyPr/>
                  <a:lstStyle/>
                  <a:p>
                    <a:fld id="{96CB8628-DFAE-4576-ADB8-74DD272797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37A-4C00-999B-A5FADA4F3CDC}"/>
                </c:ext>
              </c:extLst>
            </c:dLbl>
            <c:dLbl>
              <c:idx val="12"/>
              <c:tx>
                <c:rich>
                  <a:bodyPr/>
                  <a:lstStyle/>
                  <a:p>
                    <a:fld id="{0E1A6089-E828-4307-9E90-93DC16D1CB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37A-4C00-999B-A5FADA4F3CDC}"/>
                </c:ext>
              </c:extLst>
            </c:dLbl>
            <c:dLbl>
              <c:idx val="13"/>
              <c:tx>
                <c:rich>
                  <a:bodyPr/>
                  <a:lstStyle/>
                  <a:p>
                    <a:fld id="{56C785AA-2F55-4C01-90DA-D53293AA7E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37A-4C00-999B-A5FADA4F3CDC}"/>
                </c:ext>
              </c:extLst>
            </c:dLbl>
            <c:dLbl>
              <c:idx val="14"/>
              <c:tx>
                <c:rich>
                  <a:bodyPr/>
                  <a:lstStyle/>
                  <a:p>
                    <a:fld id="{615BADFC-A1F4-4677-A1C6-B1E29A4530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37A-4C00-999B-A5FADA4F3CDC}"/>
                </c:ext>
              </c:extLst>
            </c:dLbl>
            <c:dLbl>
              <c:idx val="15"/>
              <c:tx>
                <c:rich>
                  <a:bodyPr/>
                  <a:lstStyle/>
                  <a:p>
                    <a:fld id="{AB1DF1C3-AE07-47B9-B223-B24B76CAF7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37A-4C00-999B-A5FADA4F3CDC}"/>
                </c:ext>
              </c:extLst>
            </c:dLbl>
            <c:dLbl>
              <c:idx val="16"/>
              <c:tx>
                <c:rich>
                  <a:bodyPr/>
                  <a:lstStyle/>
                  <a:p>
                    <a:fld id="{3996748A-0142-4421-8AF5-EA4DD4E370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37A-4C00-999B-A5FADA4F3CDC}"/>
                </c:ext>
              </c:extLst>
            </c:dLbl>
            <c:dLbl>
              <c:idx val="17"/>
              <c:tx>
                <c:rich>
                  <a:bodyPr/>
                  <a:lstStyle/>
                  <a:p>
                    <a:fld id="{6F935F5E-20D9-4A59-8E83-DBE6FC918F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37A-4C00-999B-A5FADA4F3CDC}"/>
                </c:ext>
              </c:extLst>
            </c:dLbl>
            <c:dLbl>
              <c:idx val="18"/>
              <c:tx>
                <c:rich>
                  <a:bodyPr/>
                  <a:lstStyle/>
                  <a:p>
                    <a:fld id="{FC9B87CB-4634-46ED-8A61-4FF5883897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37A-4C00-999B-A5FADA4F3CDC}"/>
                </c:ext>
              </c:extLst>
            </c:dLbl>
            <c:dLbl>
              <c:idx val="19"/>
              <c:tx>
                <c:rich>
                  <a:bodyPr/>
                  <a:lstStyle/>
                  <a:p>
                    <a:fld id="{366BF6FC-6AFF-497D-86B0-0634A8CC40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37A-4C00-999B-A5FADA4F3CDC}"/>
                </c:ext>
              </c:extLst>
            </c:dLbl>
            <c:dLbl>
              <c:idx val="20"/>
              <c:tx>
                <c:rich>
                  <a:bodyPr/>
                  <a:lstStyle/>
                  <a:p>
                    <a:fld id="{3C6268E6-8591-4587-AEC6-C7161FCEEF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37A-4C00-999B-A5FADA4F3CDC}"/>
                </c:ext>
              </c:extLst>
            </c:dLbl>
            <c:dLbl>
              <c:idx val="21"/>
              <c:tx>
                <c:rich>
                  <a:bodyPr/>
                  <a:lstStyle/>
                  <a:p>
                    <a:fld id="{F0D861C1-1CB7-4D0F-BCE6-ED8862C4C2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37A-4C00-999B-A5FADA4F3CDC}"/>
                </c:ext>
              </c:extLst>
            </c:dLbl>
            <c:dLbl>
              <c:idx val="22"/>
              <c:tx>
                <c:rich>
                  <a:bodyPr/>
                  <a:lstStyle/>
                  <a:p>
                    <a:fld id="{1C51A34A-0971-4D62-9FEF-47DE603DAF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37A-4C00-999B-A5FADA4F3CDC}"/>
                </c:ext>
              </c:extLst>
            </c:dLbl>
            <c:dLbl>
              <c:idx val="23"/>
              <c:tx>
                <c:rich>
                  <a:bodyPr/>
                  <a:lstStyle/>
                  <a:p>
                    <a:fld id="{DC4D2531-A6DA-41A1-AAC6-5DF8BD91CD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37A-4C00-999B-A5FADA4F3CDC}"/>
                </c:ext>
              </c:extLst>
            </c:dLbl>
            <c:dLbl>
              <c:idx val="24"/>
              <c:tx>
                <c:rich>
                  <a:bodyPr/>
                  <a:lstStyle/>
                  <a:p>
                    <a:fld id="{70E801C1-B98A-43C8-B514-202DAAD377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37A-4C00-999B-A5FADA4F3CDC}"/>
                </c:ext>
              </c:extLst>
            </c:dLbl>
            <c:dLbl>
              <c:idx val="25"/>
              <c:tx>
                <c:rich>
                  <a:bodyPr/>
                  <a:lstStyle/>
                  <a:p>
                    <a:fld id="{5413AC67-A8B5-41B9-9168-86D5539792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37A-4C00-999B-A5FADA4F3CDC}"/>
                </c:ext>
              </c:extLst>
            </c:dLbl>
            <c:dLbl>
              <c:idx val="26"/>
              <c:tx>
                <c:rich>
                  <a:bodyPr/>
                  <a:lstStyle/>
                  <a:p>
                    <a:fld id="{ECEC5EBB-6BAB-43C3-97AA-3F0A7EA195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37A-4C00-999B-A5FADA4F3CDC}"/>
                </c:ext>
              </c:extLst>
            </c:dLbl>
            <c:dLbl>
              <c:idx val="27"/>
              <c:tx>
                <c:rich>
                  <a:bodyPr/>
                  <a:lstStyle/>
                  <a:p>
                    <a:fld id="{94332152-4158-4719-88C3-AB05E23D56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37A-4C00-999B-A5FADA4F3CDC}"/>
                </c:ext>
              </c:extLst>
            </c:dLbl>
            <c:dLbl>
              <c:idx val="28"/>
              <c:tx>
                <c:rich>
                  <a:bodyPr/>
                  <a:lstStyle/>
                  <a:p>
                    <a:fld id="{206DB405-467C-4FE4-BA02-DF912F35A6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37A-4C00-999B-A5FADA4F3CDC}"/>
                </c:ext>
              </c:extLst>
            </c:dLbl>
            <c:dLbl>
              <c:idx val="29"/>
              <c:tx>
                <c:rich>
                  <a:bodyPr/>
                  <a:lstStyle/>
                  <a:p>
                    <a:fld id="{D6C98854-2089-48C3-8360-2F659563C0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37A-4C00-999B-A5FADA4F3CDC}"/>
                </c:ext>
              </c:extLst>
            </c:dLbl>
            <c:dLbl>
              <c:idx val="30"/>
              <c:tx>
                <c:rich>
                  <a:bodyPr/>
                  <a:lstStyle/>
                  <a:p>
                    <a:fld id="{0F2CD17A-EC47-48FB-BF91-F6CC21790F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37A-4C00-999B-A5FADA4F3CDC}"/>
                </c:ext>
              </c:extLst>
            </c:dLbl>
            <c:dLbl>
              <c:idx val="31"/>
              <c:tx>
                <c:rich>
                  <a:bodyPr/>
                  <a:lstStyle/>
                  <a:p>
                    <a:fld id="{C916316D-7818-4E63-A780-357F4B69E4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37A-4C00-999B-A5FADA4F3CDC}"/>
                </c:ext>
              </c:extLst>
            </c:dLbl>
            <c:dLbl>
              <c:idx val="32"/>
              <c:tx>
                <c:rich>
                  <a:bodyPr/>
                  <a:lstStyle/>
                  <a:p>
                    <a:fld id="{7D99B92A-DB19-4D1C-8CCF-850EE98859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37A-4C00-999B-A5FADA4F3CDC}"/>
                </c:ext>
              </c:extLst>
            </c:dLbl>
            <c:dLbl>
              <c:idx val="33"/>
              <c:tx>
                <c:rich>
                  <a:bodyPr/>
                  <a:lstStyle/>
                  <a:p>
                    <a:fld id="{34CB4C9D-E00D-41A8-A65E-0545CD5751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37A-4C00-999B-A5FADA4F3CDC}"/>
                </c:ext>
              </c:extLst>
            </c:dLbl>
            <c:dLbl>
              <c:idx val="34"/>
              <c:tx>
                <c:rich>
                  <a:bodyPr/>
                  <a:lstStyle/>
                  <a:p>
                    <a:fld id="{2C27DE4E-6743-4803-9BF7-0C140ABE0B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37A-4C00-999B-A5FADA4F3CDC}"/>
                </c:ext>
              </c:extLst>
            </c:dLbl>
            <c:dLbl>
              <c:idx val="35"/>
              <c:tx>
                <c:rich>
                  <a:bodyPr/>
                  <a:lstStyle/>
                  <a:p>
                    <a:fld id="{B4247FCE-F431-4774-BE72-2C391ABEB8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37A-4C00-999B-A5FADA4F3CDC}"/>
                </c:ext>
              </c:extLst>
            </c:dLbl>
            <c:dLbl>
              <c:idx val="36"/>
              <c:tx>
                <c:rich>
                  <a:bodyPr/>
                  <a:lstStyle/>
                  <a:p>
                    <a:fld id="{ED8717AC-DF01-4D9C-90AF-F7A9F89806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37A-4C00-999B-A5FADA4F3CDC}"/>
                </c:ext>
              </c:extLst>
            </c:dLbl>
            <c:dLbl>
              <c:idx val="37"/>
              <c:tx>
                <c:rich>
                  <a:bodyPr/>
                  <a:lstStyle/>
                  <a:p>
                    <a:fld id="{431747FE-711E-4C58-AE48-8A987997CF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37A-4C00-999B-A5FADA4F3CDC}"/>
                </c:ext>
              </c:extLst>
            </c:dLbl>
            <c:dLbl>
              <c:idx val="38"/>
              <c:tx>
                <c:rich>
                  <a:bodyPr/>
                  <a:lstStyle/>
                  <a:p>
                    <a:fld id="{6417045B-5D4F-457D-87E0-2C2E3CAB84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37A-4C00-999B-A5FADA4F3CDC}"/>
                </c:ext>
              </c:extLst>
            </c:dLbl>
            <c:dLbl>
              <c:idx val="39"/>
              <c:tx>
                <c:rich>
                  <a:bodyPr/>
                  <a:lstStyle/>
                  <a:p>
                    <a:fld id="{5A48B19B-D881-4A58-B8C0-A024B534B6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37A-4C00-999B-A5FADA4F3CDC}"/>
                </c:ext>
              </c:extLst>
            </c:dLbl>
            <c:dLbl>
              <c:idx val="40"/>
              <c:tx>
                <c:rich>
                  <a:bodyPr/>
                  <a:lstStyle/>
                  <a:p>
                    <a:fld id="{F3240F3C-149E-40F2-A132-F595738EE5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37A-4C00-999B-A5FADA4F3CDC}"/>
                </c:ext>
              </c:extLst>
            </c:dLbl>
            <c:dLbl>
              <c:idx val="41"/>
              <c:tx>
                <c:rich>
                  <a:bodyPr/>
                  <a:lstStyle/>
                  <a:p>
                    <a:fld id="{6CB3A9FC-40B9-486B-8506-BC36EE0D91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37A-4C00-999B-A5FADA4F3C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137A-4C00-999B-A5FADA4F3CDC}"/>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137A-4C00-999B-A5FADA4F3CDC}"/>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769-4F6F-AE7D-F296F76E135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769-4F6F-AE7D-F296F76E1358}"/>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69-4F6F-AE7D-F296F76E135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69-4F6F-AE7D-F296F76E135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69-4F6F-AE7D-F296F76E135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69-4F6F-AE7D-F296F76E135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69-4F6F-AE7D-F296F76E135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69-4F6F-AE7D-F296F76E135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69-4F6F-AE7D-F296F76E135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69-4F6F-AE7D-F296F76E135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69-4F6F-AE7D-F296F76E135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69-4F6F-AE7D-F296F76E135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69-4F6F-AE7D-F296F76E135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69-4F6F-AE7D-F296F76E135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69-4F6F-AE7D-F296F76E135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69-4F6F-AE7D-F296F76E135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69-4F6F-AE7D-F296F76E135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69-4F6F-AE7D-F296F76E135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69-4F6F-AE7D-F296F76E135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69-4F6F-AE7D-F296F76E135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69-4F6F-AE7D-F296F76E135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69-4F6F-AE7D-F296F76E135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69-4F6F-AE7D-F296F76E135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69-4F6F-AE7D-F296F76E135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9-4F6F-AE7D-F296F76E135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9-4F6F-AE7D-F296F76E135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9-4F6F-AE7D-F296F76E135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9-4F6F-AE7D-F296F76E135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9-4F6F-AE7D-F296F76E135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9-4F6F-AE7D-F296F76E135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9-4F6F-AE7D-F296F76E135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9-4F6F-AE7D-F296F76E135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9-4F6F-AE7D-F296F76E135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9-4F6F-AE7D-F296F76E135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9-4F6F-AE7D-F296F76E135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9-4F6F-AE7D-F296F76E135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9-4F6F-AE7D-F296F76E135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9-4F6F-AE7D-F296F76E135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9-4F6F-AE7D-F296F76E135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9-4F6F-AE7D-F296F76E135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9-4F6F-AE7D-F296F76E135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9-4F6F-AE7D-F296F76E135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9-4F6F-AE7D-F296F76E135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9-4F6F-AE7D-F296F76E135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9-4F6F-AE7D-F296F76E135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9-4F6F-AE7D-F296F76E135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9-4F6F-AE7D-F296F76E135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9-4F6F-AE7D-F296F76E135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9-4F6F-AE7D-F296F76E135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9-4F6F-AE7D-F296F76E135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9-4F6F-AE7D-F296F76E135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9-4F6F-AE7D-F296F76E135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9-4F6F-AE7D-F296F76E135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9-4F6F-AE7D-F296F76E135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9-4F6F-AE7D-F296F76E135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9-4F6F-AE7D-F296F76E135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9-4F6F-AE7D-F296F76E135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9-4F6F-AE7D-F296F76E135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9-4F6F-AE7D-F296F76E135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9-4F6F-AE7D-F296F76E135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9-4F6F-AE7D-F296F76E135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9-4F6F-AE7D-F296F76E135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9-4F6F-AE7D-F296F76E135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9-4F6F-AE7D-F296F76E135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9-4F6F-AE7D-F296F76E135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9-4F6F-AE7D-F296F76E135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9-4F6F-AE7D-F296F76E135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9-4F6F-AE7D-F296F76E135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9-4F6F-AE7D-F296F76E135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9-4F6F-AE7D-F296F76E135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9-4F6F-AE7D-F296F76E1358}"/>
                </c:ext>
              </c:extLst>
            </c:dLbl>
            <c:dLbl>
              <c:idx val="69"/>
              <c:tx>
                <c:rich>
                  <a:bodyPr/>
                  <a:lstStyle/>
                  <a:p>
                    <a:fld id="{4B39016F-2A21-4D7B-ADD5-65BF37BAF80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769-4F6F-AE7D-F296F76E135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9-4F6F-AE7D-F296F76E135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9-4F6F-AE7D-F296F76E135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9-4F6F-AE7D-F296F76E135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9-4F6F-AE7D-F296F76E135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9-4F6F-AE7D-F296F76E135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9-4F6F-AE7D-F296F76E135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9-4F6F-AE7D-F296F76E135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9-4F6F-AE7D-F296F76E135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9-4F6F-AE7D-F296F76E135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9-4F6F-AE7D-F296F76E135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9-4F6F-AE7D-F296F76E135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9-4F6F-AE7D-F296F76E135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9-4F6F-AE7D-F296F76E135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9-4F6F-AE7D-F296F76E135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9-4F6F-AE7D-F296F76E135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9-4F6F-AE7D-F296F76E135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9-4F6F-AE7D-F296F76E135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9-4F6F-AE7D-F296F76E135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9-4F6F-AE7D-F296F76E135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9-4F6F-AE7D-F296F76E135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9-4F6F-AE7D-F296F76E135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9-4F6F-AE7D-F296F76E135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9-4F6F-AE7D-F296F76E135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9-4F6F-AE7D-F296F76E135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69-4F6F-AE7D-F296F76E135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769-4F6F-AE7D-F296F76E135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769-4F6F-AE7D-F296F76E135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769-4F6F-AE7D-F296F76E135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769-4F6F-AE7D-F296F76E135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769-4F6F-AE7D-F296F76E135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769-4F6F-AE7D-F296F76E135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3E6A-428E-BB6A-5830BA276AA9}"/>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3E6A-428E-BB6A-5830BA276AA9}"/>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3E6A-428E-BB6A-5830BA276AA9}"/>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3E6A-428E-BB6A-5830BA276AA9}"/>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3E6A-428E-BB6A-5830BA276AA9}"/>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3E6A-428E-BB6A-5830BA276AA9}"/>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3E6A-428E-BB6A-5830BA276AA9}"/>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3E6A-428E-BB6A-5830BA276AA9}"/>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3E6A-428E-BB6A-5830BA276AA9}"/>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3E6A-428E-BB6A-5830BA276AA9}"/>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3E6A-428E-BB6A-5830BA276AA9}"/>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3E6A-428E-BB6A-5830BA276AA9}"/>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3E6A-428E-BB6A-5830BA276AA9}"/>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3E6A-428E-BB6A-5830BA276AA9}"/>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3E6A-428E-BB6A-5830BA276AA9}"/>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3E6A-428E-BB6A-5830BA276AA9}"/>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3E6A-428E-BB6A-5830BA276AA9}"/>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3E6A-428E-BB6A-5830BA276AA9}"/>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3E6A-428E-BB6A-5830BA276AA9}"/>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3E6A-428E-BB6A-5830BA276AA9}"/>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3E6A-428E-BB6A-5830BA276AA9}"/>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3E6A-428E-BB6A-5830BA276AA9}"/>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3E6A-428E-BB6A-5830BA276AA9}"/>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3E6A-428E-BB6A-5830BA276AA9}"/>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3E6A-428E-BB6A-5830BA276AA9}"/>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3E6A-428E-BB6A-5830BA276AA9}"/>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3E6A-428E-BB6A-5830BA276AA9}"/>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3E6A-428E-BB6A-5830BA276AA9}"/>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3E6A-428E-BB6A-5830BA276AA9}"/>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3E6A-428E-BB6A-5830BA276AA9}"/>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3E6A-428E-BB6A-5830BA276AA9}"/>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3E6A-428E-BB6A-5830BA276AA9}"/>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3E6A-428E-BB6A-5830BA276AA9}"/>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3E6A-428E-BB6A-5830BA276AA9}"/>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3E6A-428E-BB6A-5830BA276AA9}"/>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3E6A-428E-BB6A-5830BA276AA9}"/>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3E6A-428E-BB6A-5830BA276AA9}"/>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3E6A-428E-BB6A-5830BA276AA9}"/>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3E6A-428E-BB6A-5830BA276AA9}"/>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3E6A-428E-BB6A-5830BA276AA9}"/>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3E6A-428E-BB6A-5830BA276AA9}"/>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3E6A-428E-BB6A-5830BA276AA9}"/>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3E6A-428E-BB6A-5830BA276AA9}"/>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3E6A-428E-BB6A-5830BA276AA9}"/>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3E6A-428E-BB6A-5830BA276AA9}"/>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3E6A-428E-BB6A-5830BA276AA9}"/>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3E6A-428E-BB6A-5830BA276AA9}"/>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3E6A-428E-BB6A-5830BA276AA9}"/>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3E6A-428E-BB6A-5830BA276AA9}"/>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3E6A-428E-BB6A-5830BA276AA9}"/>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3E6A-428E-BB6A-5830BA276AA9}"/>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3E6A-428E-BB6A-5830BA276AA9}"/>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3E6A-428E-BB6A-5830BA276AA9}"/>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3E6A-428E-BB6A-5830BA276AA9}"/>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3E6A-428E-BB6A-5830BA276AA9}"/>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3E6A-428E-BB6A-5830BA276AA9}"/>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3E6A-428E-BB6A-5830BA276AA9}"/>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3E6A-428E-BB6A-5830BA276AA9}"/>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3E6A-428E-BB6A-5830BA276AA9}"/>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3E6A-428E-BB6A-5830BA276AA9}"/>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3E6A-428E-BB6A-5830BA276AA9}"/>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3E6A-428E-BB6A-5830BA276AA9}"/>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3E6A-428E-BB6A-5830BA276AA9}"/>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3E6A-428E-BB6A-5830BA276AA9}"/>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3E6A-428E-BB6A-5830BA276AA9}"/>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3E6A-428E-BB6A-5830BA276AA9}"/>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3E6A-428E-BB6A-5830BA276AA9}"/>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3E6A-428E-BB6A-5830BA276AA9}"/>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3E6A-428E-BB6A-5830BA276AA9}"/>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3E6A-428E-BB6A-5830BA276AA9}"/>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3E6A-428E-BB6A-5830BA276AA9}"/>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3E6A-428E-BB6A-5830BA276AA9}"/>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3E6A-428E-BB6A-5830BA276AA9}"/>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3E6A-428E-BB6A-5830BA276AA9}"/>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3E6A-428E-BB6A-5830BA276AA9}"/>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3E6A-428E-BB6A-5830BA276AA9}"/>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3E6A-428E-BB6A-5830BA276AA9}"/>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3E6A-428E-BB6A-5830BA276AA9}"/>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3E6A-428E-BB6A-5830BA276AA9}"/>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3E6A-428E-BB6A-5830BA276AA9}"/>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3E6A-428E-BB6A-5830BA276AA9}"/>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3E6A-428E-BB6A-5830BA276AA9}"/>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3E6A-428E-BB6A-5830BA276AA9}"/>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3E6A-428E-BB6A-5830BA276AA9}"/>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3E6A-428E-BB6A-5830BA276AA9}"/>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3E6A-428E-BB6A-5830BA276AA9}"/>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3E6A-428E-BB6A-5830BA276AA9}"/>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3E6A-428E-BB6A-5830BA276AA9}"/>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3E6A-428E-BB6A-5830BA276AA9}"/>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3E6A-428E-BB6A-5830BA276AA9}"/>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3E6A-428E-BB6A-5830BA276AA9}"/>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3E6A-428E-BB6A-5830BA276AA9}"/>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3E6A-428E-BB6A-5830BA276AA9}"/>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3E6A-428E-BB6A-5830BA276AA9}"/>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3E6A-428E-BB6A-5830BA276AA9}"/>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3E6A-428E-BB6A-5830BA276AA9}"/>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3E6A-428E-BB6A-5830BA276AA9}"/>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3E6A-428E-BB6A-5830BA276AA9}"/>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3E6A-428E-BB6A-5830BA276AA9}"/>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3E6A-428E-BB6A-5830BA276AA9}"/>
              </c:ext>
            </c:extLst>
          </c:dPt>
          <c:dPt>
            <c:idx val="100"/>
            <c:bubble3D val="0"/>
            <c:spPr>
              <a:noFill/>
              <a:ln w="3175">
                <a:noFill/>
              </a:ln>
              <a:effectLst/>
            </c:spPr>
            <c:extLst>
              <c:ext xmlns:c16="http://schemas.microsoft.com/office/drawing/2014/chart" uri="{C3380CC4-5D6E-409C-BE32-E72D297353CC}">
                <c16:uniqueId val="{000000C9-3E6A-428E-BB6A-5830BA276AA9}"/>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3E6A-428E-BB6A-5830BA276AA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D998-435A-9F4D-4B3222C5B8A7}"/>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D998-435A-9F4D-4B3222C5B8A7}"/>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D998-435A-9F4D-4B3222C5B8A7}"/>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D998-435A-9F4D-4B3222C5B8A7}"/>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D998-435A-9F4D-4B3222C5B8A7}"/>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D998-435A-9F4D-4B3222C5B8A7}"/>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D998-435A-9F4D-4B3222C5B8A7}"/>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D998-435A-9F4D-4B3222C5B8A7}"/>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D998-435A-9F4D-4B3222C5B8A7}"/>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D998-435A-9F4D-4B3222C5B8A7}"/>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D998-435A-9F4D-4B3222C5B8A7}"/>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D998-435A-9F4D-4B3222C5B8A7}"/>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D998-435A-9F4D-4B3222C5B8A7}"/>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D998-435A-9F4D-4B3222C5B8A7}"/>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D998-435A-9F4D-4B3222C5B8A7}"/>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D998-435A-9F4D-4B3222C5B8A7}"/>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D998-435A-9F4D-4B3222C5B8A7}"/>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D998-435A-9F4D-4B3222C5B8A7}"/>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D998-435A-9F4D-4B3222C5B8A7}"/>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D998-435A-9F4D-4B3222C5B8A7}"/>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D998-435A-9F4D-4B3222C5B8A7}"/>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D998-435A-9F4D-4B3222C5B8A7}"/>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D998-435A-9F4D-4B3222C5B8A7}"/>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D998-435A-9F4D-4B3222C5B8A7}"/>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D998-435A-9F4D-4B3222C5B8A7}"/>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D998-435A-9F4D-4B3222C5B8A7}"/>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D998-435A-9F4D-4B3222C5B8A7}"/>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D998-435A-9F4D-4B3222C5B8A7}"/>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D998-435A-9F4D-4B3222C5B8A7}"/>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D998-435A-9F4D-4B3222C5B8A7}"/>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D998-435A-9F4D-4B3222C5B8A7}"/>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D998-435A-9F4D-4B3222C5B8A7}"/>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D998-435A-9F4D-4B3222C5B8A7}"/>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D998-435A-9F4D-4B3222C5B8A7}"/>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D998-435A-9F4D-4B3222C5B8A7}"/>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D998-435A-9F4D-4B3222C5B8A7}"/>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D998-435A-9F4D-4B3222C5B8A7}"/>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D998-435A-9F4D-4B3222C5B8A7}"/>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D998-435A-9F4D-4B3222C5B8A7}"/>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D998-435A-9F4D-4B3222C5B8A7}"/>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D998-435A-9F4D-4B3222C5B8A7}"/>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D998-435A-9F4D-4B3222C5B8A7}"/>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D998-435A-9F4D-4B3222C5B8A7}"/>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D998-435A-9F4D-4B3222C5B8A7}"/>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D998-435A-9F4D-4B3222C5B8A7}"/>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D998-435A-9F4D-4B3222C5B8A7}"/>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D998-435A-9F4D-4B3222C5B8A7}"/>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D998-435A-9F4D-4B3222C5B8A7}"/>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D998-435A-9F4D-4B3222C5B8A7}"/>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D998-435A-9F4D-4B3222C5B8A7}"/>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D998-435A-9F4D-4B3222C5B8A7}"/>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D998-435A-9F4D-4B3222C5B8A7}"/>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D998-435A-9F4D-4B3222C5B8A7}"/>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D998-435A-9F4D-4B3222C5B8A7}"/>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D998-435A-9F4D-4B3222C5B8A7}"/>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D998-435A-9F4D-4B3222C5B8A7}"/>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D998-435A-9F4D-4B3222C5B8A7}"/>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D998-435A-9F4D-4B3222C5B8A7}"/>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D998-435A-9F4D-4B3222C5B8A7}"/>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D998-435A-9F4D-4B3222C5B8A7}"/>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D998-435A-9F4D-4B3222C5B8A7}"/>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D998-435A-9F4D-4B3222C5B8A7}"/>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D998-435A-9F4D-4B3222C5B8A7}"/>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D998-435A-9F4D-4B3222C5B8A7}"/>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D998-435A-9F4D-4B3222C5B8A7}"/>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D998-435A-9F4D-4B3222C5B8A7}"/>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D998-435A-9F4D-4B3222C5B8A7}"/>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D998-435A-9F4D-4B3222C5B8A7}"/>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D998-435A-9F4D-4B3222C5B8A7}"/>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D998-435A-9F4D-4B3222C5B8A7}"/>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D998-435A-9F4D-4B3222C5B8A7}"/>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D998-435A-9F4D-4B3222C5B8A7}"/>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D998-435A-9F4D-4B3222C5B8A7}"/>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D998-435A-9F4D-4B3222C5B8A7}"/>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D998-435A-9F4D-4B3222C5B8A7}"/>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D998-435A-9F4D-4B3222C5B8A7}"/>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D998-435A-9F4D-4B3222C5B8A7}"/>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D998-435A-9F4D-4B3222C5B8A7}"/>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D998-435A-9F4D-4B3222C5B8A7}"/>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D998-435A-9F4D-4B3222C5B8A7}"/>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D998-435A-9F4D-4B3222C5B8A7}"/>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D998-435A-9F4D-4B3222C5B8A7}"/>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D998-435A-9F4D-4B3222C5B8A7}"/>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D998-435A-9F4D-4B3222C5B8A7}"/>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D998-435A-9F4D-4B3222C5B8A7}"/>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D998-435A-9F4D-4B3222C5B8A7}"/>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D998-435A-9F4D-4B3222C5B8A7}"/>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D998-435A-9F4D-4B3222C5B8A7}"/>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D998-435A-9F4D-4B3222C5B8A7}"/>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D998-435A-9F4D-4B3222C5B8A7}"/>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D998-435A-9F4D-4B3222C5B8A7}"/>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D998-435A-9F4D-4B3222C5B8A7}"/>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D998-435A-9F4D-4B3222C5B8A7}"/>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D998-435A-9F4D-4B3222C5B8A7}"/>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D998-435A-9F4D-4B3222C5B8A7}"/>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D998-435A-9F4D-4B3222C5B8A7}"/>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D998-435A-9F4D-4B3222C5B8A7}"/>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D998-435A-9F4D-4B3222C5B8A7}"/>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D998-435A-9F4D-4B3222C5B8A7}"/>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D998-435A-9F4D-4B3222C5B8A7}"/>
              </c:ext>
            </c:extLst>
          </c:dPt>
          <c:dPt>
            <c:idx val="100"/>
            <c:bubble3D val="0"/>
            <c:spPr>
              <a:noFill/>
              <a:ln w="3175">
                <a:noFill/>
              </a:ln>
              <a:effectLst/>
            </c:spPr>
            <c:extLst>
              <c:ext xmlns:c16="http://schemas.microsoft.com/office/drawing/2014/chart" uri="{C3380CC4-5D6E-409C-BE32-E72D297353CC}">
                <c16:uniqueId val="{000000C9-D998-435A-9F4D-4B3222C5B8A7}"/>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D998-435A-9F4D-4B3222C5B8A7}"/>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2209-4D87-8330-23318381F6D3}"/>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2209-4D87-8330-23318381F6D3}"/>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2209-4D87-8330-23318381F6D3}"/>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230F-41A1-84C1-F27AE87D6485}"/>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230F-41A1-84C1-F27AE87D6485}"/>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2B19-4886-99E7-863B43DA4C2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0EC96E3A-42B7-482D-AB09-23BA503E655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19-4886-99E7-863B43DA4C2A}"/>
                </c:ext>
              </c:extLst>
            </c:dLbl>
            <c:dLbl>
              <c:idx val="1"/>
              <c:tx>
                <c:rich>
                  <a:bodyPr/>
                  <a:lstStyle/>
                  <a:p>
                    <a:fld id="{8B8378E6-1E1C-4AA9-83E6-E28B2B51886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19-4886-99E7-863B43DA4C2A}"/>
                </c:ext>
              </c:extLst>
            </c:dLbl>
            <c:dLbl>
              <c:idx val="2"/>
              <c:tx>
                <c:rich>
                  <a:bodyPr/>
                  <a:lstStyle/>
                  <a:p>
                    <a:fld id="{D824F437-591A-4340-84D3-46A76A97CAD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19-4886-99E7-863B43DA4C2A}"/>
                </c:ext>
              </c:extLst>
            </c:dLbl>
            <c:dLbl>
              <c:idx val="3"/>
              <c:tx>
                <c:rich>
                  <a:bodyPr/>
                  <a:lstStyle/>
                  <a:p>
                    <a:fld id="{DC8E3A0E-02EF-400E-A216-3C591A3B8C0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B19-4886-99E7-863B43DA4C2A}"/>
                </c:ext>
              </c:extLst>
            </c:dLbl>
            <c:dLbl>
              <c:idx val="4"/>
              <c:tx>
                <c:rich>
                  <a:bodyPr/>
                  <a:lstStyle/>
                  <a:p>
                    <a:fld id="{8F2DE061-E0DD-4FBB-962B-73E724EFEF7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B19-4886-99E7-863B43DA4C2A}"/>
                </c:ext>
              </c:extLst>
            </c:dLbl>
            <c:dLbl>
              <c:idx val="5"/>
              <c:tx>
                <c:rich>
                  <a:bodyPr/>
                  <a:lstStyle/>
                  <a:p>
                    <a:fld id="{9539BFE5-C5A3-4218-8E61-CDE9827CA12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B19-4886-99E7-863B43DA4C2A}"/>
                </c:ext>
              </c:extLst>
            </c:dLbl>
            <c:dLbl>
              <c:idx val="6"/>
              <c:tx>
                <c:rich>
                  <a:bodyPr/>
                  <a:lstStyle/>
                  <a:p>
                    <a:fld id="{C6EA57E4-E03B-4081-83B5-14C00DE777C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B19-4886-99E7-863B43DA4C2A}"/>
                </c:ext>
              </c:extLst>
            </c:dLbl>
            <c:dLbl>
              <c:idx val="7"/>
              <c:tx>
                <c:rich>
                  <a:bodyPr/>
                  <a:lstStyle/>
                  <a:p>
                    <a:fld id="{768BFE80-F4DE-4D11-8774-006065C0607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B19-4886-99E7-863B43DA4C2A}"/>
                </c:ext>
              </c:extLst>
            </c:dLbl>
            <c:dLbl>
              <c:idx val="8"/>
              <c:tx>
                <c:rich>
                  <a:bodyPr/>
                  <a:lstStyle/>
                  <a:p>
                    <a:fld id="{BA2E3B05-A2E5-4D38-838F-94B317294C4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19-4886-99E7-863B43DA4C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19-4886-99E7-863B43DA4C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19-4886-99E7-863B43DA4C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19-4886-99E7-863B43DA4C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19-4886-99E7-863B43DA4C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19-4886-99E7-863B43DA4C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19-4886-99E7-863B43DA4C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19-4886-99E7-863B43DA4C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19-4886-99E7-863B43DA4C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19-4886-99E7-863B43DA4C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19-4886-99E7-863B43DA4C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19-4886-99E7-863B43DA4C2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2B19-4886-99E7-863B43DA4C2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982A-4DB3-973B-2B66461196EF}"/>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982A-4DB3-973B-2B66461196EF}"/>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982A-4DB3-973B-2B66461196EF}"/>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7A098DC2-93DA-405C-8A66-9199378D27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B1-4EB1-A14B-D6E747ECD580}"/>
                </c:ext>
              </c:extLst>
            </c:dLbl>
            <c:dLbl>
              <c:idx val="1"/>
              <c:tx>
                <c:rich>
                  <a:bodyPr/>
                  <a:lstStyle/>
                  <a:p>
                    <a:fld id="{89FA4FE6-2235-46C3-8D88-37C1EF409E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B1-4EB1-A14B-D6E747ECD580}"/>
                </c:ext>
              </c:extLst>
            </c:dLbl>
            <c:dLbl>
              <c:idx val="2"/>
              <c:tx>
                <c:rich>
                  <a:bodyPr/>
                  <a:lstStyle/>
                  <a:p>
                    <a:fld id="{8B585A4A-E887-483C-A0A4-B401908F3A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B1-4EB1-A14B-D6E747ECD580}"/>
                </c:ext>
              </c:extLst>
            </c:dLbl>
            <c:dLbl>
              <c:idx val="3"/>
              <c:tx>
                <c:rich>
                  <a:bodyPr/>
                  <a:lstStyle/>
                  <a:p>
                    <a:fld id="{DF5EB8FE-18A6-4864-8A94-A6C08FD047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B1-4EB1-A14B-D6E747ECD580}"/>
                </c:ext>
              </c:extLst>
            </c:dLbl>
            <c:dLbl>
              <c:idx val="4"/>
              <c:tx>
                <c:rich>
                  <a:bodyPr/>
                  <a:lstStyle/>
                  <a:p>
                    <a:fld id="{3880AE83-2041-4CD6-A779-F6C51C559E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B1-4EB1-A14B-D6E747ECD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B4B1-4EB1-A14B-D6E747ECD580}"/>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B4B1-4EB1-A14B-D6E747ECD580}"/>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FC69-472F-B8F1-FB5D85FF698D}"/>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FC69-472F-B8F1-FB5D85FF698D}"/>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69-472F-B8F1-FB5D85FF698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69-472F-B8F1-FB5D85FF698D}"/>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69-472F-B8F1-FB5D85FF698D}"/>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69-472F-B8F1-FB5D85FF698D}"/>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69-472F-B8F1-FB5D85FF698D}"/>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69-472F-B8F1-FB5D85FF698D}"/>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69-472F-B8F1-FB5D85FF698D}"/>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69-472F-B8F1-FB5D85FF698D}"/>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69-472F-B8F1-FB5D85FF698D}"/>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69-472F-B8F1-FB5D85FF698D}"/>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69-472F-B8F1-FB5D85FF698D}"/>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69-472F-B8F1-FB5D85FF698D}"/>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69-472F-B8F1-FB5D85FF698D}"/>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69-472F-B8F1-FB5D85FF698D}"/>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69-472F-B8F1-FB5D85FF698D}"/>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69-472F-B8F1-FB5D85FF698D}"/>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69-472F-B8F1-FB5D85FF698D}"/>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69-472F-B8F1-FB5D85FF698D}"/>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69-472F-B8F1-FB5D85FF698D}"/>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69-472F-B8F1-FB5D85FF698D}"/>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69-472F-B8F1-FB5D85FF698D}"/>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69-472F-B8F1-FB5D85FF698D}"/>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9-472F-B8F1-FB5D85FF698D}"/>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9-472F-B8F1-FB5D85FF698D}"/>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9-472F-B8F1-FB5D85FF698D}"/>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9-472F-B8F1-FB5D85FF698D}"/>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9-472F-B8F1-FB5D85FF698D}"/>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9-472F-B8F1-FB5D85FF698D}"/>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9-472F-B8F1-FB5D85FF698D}"/>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9-472F-B8F1-FB5D85FF698D}"/>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9-472F-B8F1-FB5D85FF698D}"/>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9-472F-B8F1-FB5D85FF698D}"/>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9-472F-B8F1-FB5D85FF698D}"/>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9-472F-B8F1-FB5D85FF698D}"/>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9-472F-B8F1-FB5D85FF698D}"/>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9-472F-B8F1-FB5D85FF698D}"/>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9-472F-B8F1-FB5D85FF698D}"/>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9-472F-B8F1-FB5D85FF698D}"/>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9-472F-B8F1-FB5D85FF698D}"/>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9-472F-B8F1-FB5D85FF698D}"/>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9-472F-B8F1-FB5D85FF698D}"/>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9-472F-B8F1-FB5D85FF698D}"/>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9-472F-B8F1-FB5D85FF698D}"/>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9-472F-B8F1-FB5D85FF698D}"/>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9-472F-B8F1-FB5D85FF698D}"/>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9-472F-B8F1-FB5D85FF698D}"/>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9-472F-B8F1-FB5D85FF698D}"/>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9-472F-B8F1-FB5D85FF698D}"/>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9-472F-B8F1-FB5D85FF698D}"/>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9-472F-B8F1-FB5D85FF698D}"/>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9-472F-B8F1-FB5D85FF698D}"/>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9-472F-B8F1-FB5D85FF698D}"/>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9-472F-B8F1-FB5D85FF698D}"/>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9-472F-B8F1-FB5D85FF698D}"/>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9-472F-B8F1-FB5D85FF698D}"/>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9-472F-B8F1-FB5D85FF698D}"/>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9-472F-B8F1-FB5D85FF698D}"/>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9-472F-B8F1-FB5D85FF698D}"/>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9-472F-B8F1-FB5D85FF698D}"/>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9-472F-B8F1-FB5D85FF698D}"/>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9-472F-B8F1-FB5D85FF698D}"/>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9-472F-B8F1-FB5D85FF698D}"/>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9-472F-B8F1-FB5D85FF698D}"/>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9-472F-B8F1-FB5D85FF698D}"/>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9-472F-B8F1-FB5D85FF698D}"/>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9-472F-B8F1-FB5D85FF698D}"/>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9-472F-B8F1-FB5D85FF698D}"/>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9-472F-B8F1-FB5D85FF698D}"/>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9-472F-B8F1-FB5D85FF698D}"/>
                </c:ext>
              </c:extLst>
            </c:dLbl>
            <c:dLbl>
              <c:idx val="69"/>
              <c:tx>
                <c:rich>
                  <a:bodyPr/>
                  <a:lstStyle/>
                  <a:p>
                    <a:fld id="{B4E61F28-1FF3-41E9-BDFB-7537AB8616B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FC69-472F-B8F1-FB5D85FF698D}"/>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9-472F-B8F1-FB5D85FF698D}"/>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9-472F-B8F1-FB5D85FF698D}"/>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9-472F-B8F1-FB5D85FF698D}"/>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9-472F-B8F1-FB5D85FF698D}"/>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9-472F-B8F1-FB5D85FF698D}"/>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9-472F-B8F1-FB5D85FF698D}"/>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9-472F-B8F1-FB5D85FF698D}"/>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9-472F-B8F1-FB5D85FF698D}"/>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9-472F-B8F1-FB5D85FF698D}"/>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9-472F-B8F1-FB5D85FF698D}"/>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9-472F-B8F1-FB5D85FF698D}"/>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9-472F-B8F1-FB5D85FF698D}"/>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9-472F-B8F1-FB5D85FF698D}"/>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9-472F-B8F1-FB5D85FF698D}"/>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9-472F-B8F1-FB5D85FF698D}"/>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9-472F-B8F1-FB5D85FF698D}"/>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9-472F-B8F1-FB5D85FF698D}"/>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9-472F-B8F1-FB5D85FF698D}"/>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9-472F-B8F1-FB5D85FF698D}"/>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9-472F-B8F1-FB5D85FF698D}"/>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9-472F-B8F1-FB5D85FF698D}"/>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9-472F-B8F1-FB5D85FF698D}"/>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9-472F-B8F1-FB5D85FF698D}"/>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69-472F-B8F1-FB5D85FF698D}"/>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69-472F-B8F1-FB5D85FF698D}"/>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FC69-472F-B8F1-FB5D85FF698D}"/>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FC69-472F-B8F1-FB5D85FF698D}"/>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FC69-472F-B8F1-FB5D85FF698D}"/>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FC69-472F-B8F1-FB5D85FF698D}"/>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FC69-472F-B8F1-FB5D85FF698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FC69-472F-B8F1-FB5D85FF698D}"/>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C75-4414-94AD-E49C1D42B9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2EF21498-B864-4AE8-B46E-15EF74DB93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C75-4414-94AD-E49C1D42B905}"/>
                </c:ext>
              </c:extLst>
            </c:dLbl>
            <c:dLbl>
              <c:idx val="1"/>
              <c:tx>
                <c:rich>
                  <a:bodyPr/>
                  <a:lstStyle/>
                  <a:p>
                    <a:fld id="{017ABBE6-4EE4-40C4-9899-BB46D930F4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C75-4414-94AD-E49C1D42B905}"/>
                </c:ext>
              </c:extLst>
            </c:dLbl>
            <c:dLbl>
              <c:idx val="2"/>
              <c:tx>
                <c:rich>
                  <a:bodyPr/>
                  <a:lstStyle/>
                  <a:p>
                    <a:fld id="{8BC698D0-D042-4A80-AA76-5F0A44333A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C75-4414-94AD-E49C1D42B905}"/>
                </c:ext>
              </c:extLst>
            </c:dLbl>
            <c:dLbl>
              <c:idx val="3"/>
              <c:tx>
                <c:rich>
                  <a:bodyPr/>
                  <a:lstStyle/>
                  <a:p>
                    <a:fld id="{ECF23DDC-8DAC-4165-B68C-C98A8CE494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C75-4414-94AD-E49C1D42B905}"/>
                </c:ext>
              </c:extLst>
            </c:dLbl>
            <c:dLbl>
              <c:idx val="4"/>
              <c:tx>
                <c:rich>
                  <a:bodyPr/>
                  <a:lstStyle/>
                  <a:p>
                    <a:fld id="{9EA30F4D-DF7D-48FF-A1C5-52335A74F5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C75-4414-94AD-E49C1D42B905}"/>
                </c:ext>
              </c:extLst>
            </c:dLbl>
            <c:dLbl>
              <c:idx val="5"/>
              <c:tx>
                <c:rich>
                  <a:bodyPr/>
                  <a:lstStyle/>
                  <a:p>
                    <a:fld id="{3FF74930-8BD9-48DB-9DDA-F27C44FE90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C75-4414-94AD-E49C1D42B905}"/>
                </c:ext>
              </c:extLst>
            </c:dLbl>
            <c:dLbl>
              <c:idx val="6"/>
              <c:tx>
                <c:rich>
                  <a:bodyPr/>
                  <a:lstStyle/>
                  <a:p>
                    <a:fld id="{CE1B10D7-642A-4E63-9509-C9CA3B3DF7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C75-4414-94AD-E49C1D42B905}"/>
                </c:ext>
              </c:extLst>
            </c:dLbl>
            <c:dLbl>
              <c:idx val="7"/>
              <c:tx>
                <c:rich>
                  <a:bodyPr/>
                  <a:lstStyle/>
                  <a:p>
                    <a:fld id="{56304522-D293-4DFD-8F08-4F7EAB9662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C75-4414-94AD-E49C1D42B905}"/>
                </c:ext>
              </c:extLst>
            </c:dLbl>
            <c:dLbl>
              <c:idx val="8"/>
              <c:tx>
                <c:rich>
                  <a:bodyPr/>
                  <a:lstStyle/>
                  <a:p>
                    <a:fld id="{1D122F7F-F4C3-4F52-A372-B4B90AF3B3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C75-4414-94AD-E49C1D42B905}"/>
                </c:ext>
              </c:extLst>
            </c:dLbl>
            <c:dLbl>
              <c:idx val="9"/>
              <c:tx>
                <c:rich>
                  <a:bodyPr/>
                  <a:lstStyle/>
                  <a:p>
                    <a:fld id="{82EB9339-908A-4DFA-84B3-4A30EF8452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C75-4414-94AD-E49C1D42B905}"/>
                </c:ext>
              </c:extLst>
            </c:dLbl>
            <c:dLbl>
              <c:idx val="10"/>
              <c:tx>
                <c:rich>
                  <a:bodyPr/>
                  <a:lstStyle/>
                  <a:p>
                    <a:fld id="{1F113715-3DFC-4096-AA2A-FAB5EA0476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C75-4414-94AD-E49C1D42B905}"/>
                </c:ext>
              </c:extLst>
            </c:dLbl>
            <c:dLbl>
              <c:idx val="11"/>
              <c:tx>
                <c:rich>
                  <a:bodyPr/>
                  <a:lstStyle/>
                  <a:p>
                    <a:fld id="{8DBFBE57-A20C-4AC7-9735-C761CB7D29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C75-4414-94AD-E49C1D42B905}"/>
                </c:ext>
              </c:extLst>
            </c:dLbl>
            <c:dLbl>
              <c:idx val="12"/>
              <c:tx>
                <c:rich>
                  <a:bodyPr/>
                  <a:lstStyle/>
                  <a:p>
                    <a:fld id="{7AFF6ED2-CB2B-48CD-985F-C7EC23E28D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C75-4414-94AD-E49C1D42B905}"/>
                </c:ext>
              </c:extLst>
            </c:dLbl>
            <c:dLbl>
              <c:idx val="13"/>
              <c:tx>
                <c:rich>
                  <a:bodyPr/>
                  <a:lstStyle/>
                  <a:p>
                    <a:fld id="{FC6843EE-C36E-418C-8D11-B4028366DA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C75-4414-94AD-E49C1D42B905}"/>
                </c:ext>
              </c:extLst>
            </c:dLbl>
            <c:dLbl>
              <c:idx val="14"/>
              <c:tx>
                <c:rich>
                  <a:bodyPr/>
                  <a:lstStyle/>
                  <a:p>
                    <a:fld id="{F4025C47-4A7D-4804-B978-0E5F3C454A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C75-4414-94AD-E49C1D42B905}"/>
                </c:ext>
              </c:extLst>
            </c:dLbl>
            <c:dLbl>
              <c:idx val="15"/>
              <c:tx>
                <c:rich>
                  <a:bodyPr/>
                  <a:lstStyle/>
                  <a:p>
                    <a:fld id="{9F512597-CB8A-4762-BFFE-0128EB6DC2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C75-4414-94AD-E49C1D42B905}"/>
                </c:ext>
              </c:extLst>
            </c:dLbl>
            <c:dLbl>
              <c:idx val="16"/>
              <c:tx>
                <c:rich>
                  <a:bodyPr/>
                  <a:lstStyle/>
                  <a:p>
                    <a:fld id="{C49386F2-83E0-4106-A9C4-326E56BF7D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C75-4414-94AD-E49C1D42B905}"/>
                </c:ext>
              </c:extLst>
            </c:dLbl>
            <c:dLbl>
              <c:idx val="17"/>
              <c:tx>
                <c:rich>
                  <a:bodyPr/>
                  <a:lstStyle/>
                  <a:p>
                    <a:fld id="{4562287D-9D04-46AC-B33E-E42916A0FF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C75-4414-94AD-E49C1D42B905}"/>
                </c:ext>
              </c:extLst>
            </c:dLbl>
            <c:dLbl>
              <c:idx val="18"/>
              <c:tx>
                <c:rich>
                  <a:bodyPr/>
                  <a:lstStyle/>
                  <a:p>
                    <a:fld id="{498C44C8-3A43-46E9-95E2-4AB08586B1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C75-4414-94AD-E49C1D42B905}"/>
                </c:ext>
              </c:extLst>
            </c:dLbl>
            <c:dLbl>
              <c:idx val="19"/>
              <c:tx>
                <c:rich>
                  <a:bodyPr/>
                  <a:lstStyle/>
                  <a:p>
                    <a:fld id="{10FE7AD9-80F3-42D9-A6B7-6D4800A061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C75-4414-94AD-E49C1D42B905}"/>
                </c:ext>
              </c:extLst>
            </c:dLbl>
            <c:dLbl>
              <c:idx val="20"/>
              <c:tx>
                <c:rich>
                  <a:bodyPr/>
                  <a:lstStyle/>
                  <a:p>
                    <a:fld id="{A4A622A0-43B5-48C2-84FB-6D6E353C84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C75-4414-94AD-E49C1D42B905}"/>
                </c:ext>
              </c:extLst>
            </c:dLbl>
            <c:dLbl>
              <c:idx val="21"/>
              <c:tx>
                <c:rich>
                  <a:bodyPr/>
                  <a:lstStyle/>
                  <a:p>
                    <a:fld id="{D39D8D47-AF88-48F1-9036-FE5BDB6D48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C75-4414-94AD-E49C1D42B905}"/>
                </c:ext>
              </c:extLst>
            </c:dLbl>
            <c:dLbl>
              <c:idx val="22"/>
              <c:tx>
                <c:rich>
                  <a:bodyPr/>
                  <a:lstStyle/>
                  <a:p>
                    <a:fld id="{7A3B21E9-D740-4F8E-B66A-9990BB220D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0C75-4414-94AD-E49C1D42B905}"/>
                </c:ext>
              </c:extLst>
            </c:dLbl>
            <c:dLbl>
              <c:idx val="23"/>
              <c:tx>
                <c:rich>
                  <a:bodyPr/>
                  <a:lstStyle/>
                  <a:p>
                    <a:fld id="{D6DDCDB0-8EF5-4418-8D36-30EF2C80FD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0C75-4414-94AD-E49C1D42B905}"/>
                </c:ext>
              </c:extLst>
            </c:dLbl>
            <c:dLbl>
              <c:idx val="24"/>
              <c:tx>
                <c:rich>
                  <a:bodyPr/>
                  <a:lstStyle/>
                  <a:p>
                    <a:fld id="{6D6BD725-75A0-4B61-B492-BDF33CF698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0C75-4414-94AD-E49C1D42B905}"/>
                </c:ext>
              </c:extLst>
            </c:dLbl>
            <c:dLbl>
              <c:idx val="25"/>
              <c:tx>
                <c:rich>
                  <a:bodyPr/>
                  <a:lstStyle/>
                  <a:p>
                    <a:fld id="{974DC0E7-D6F7-43BE-BCCE-E350A48C31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C75-4414-94AD-E49C1D42B905}"/>
                </c:ext>
              </c:extLst>
            </c:dLbl>
            <c:dLbl>
              <c:idx val="26"/>
              <c:tx>
                <c:rich>
                  <a:bodyPr/>
                  <a:lstStyle/>
                  <a:p>
                    <a:fld id="{F6DAB6D2-00FA-48ED-A01F-F99AF73FB8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C75-4414-94AD-E49C1D42B905}"/>
                </c:ext>
              </c:extLst>
            </c:dLbl>
            <c:dLbl>
              <c:idx val="27"/>
              <c:tx>
                <c:rich>
                  <a:bodyPr/>
                  <a:lstStyle/>
                  <a:p>
                    <a:fld id="{A0811D78-7CF4-4540-B7CD-7C1A73FA07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C75-4414-94AD-E49C1D42B905}"/>
                </c:ext>
              </c:extLst>
            </c:dLbl>
            <c:dLbl>
              <c:idx val="28"/>
              <c:tx>
                <c:rich>
                  <a:bodyPr/>
                  <a:lstStyle/>
                  <a:p>
                    <a:fld id="{B8BE340B-5254-4422-8146-CC19C09318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C75-4414-94AD-E49C1D42B905}"/>
                </c:ext>
              </c:extLst>
            </c:dLbl>
            <c:dLbl>
              <c:idx val="29"/>
              <c:tx>
                <c:rich>
                  <a:bodyPr/>
                  <a:lstStyle/>
                  <a:p>
                    <a:fld id="{6AD3254B-607D-48F2-A97D-9710403750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75-4414-94AD-E49C1D42B905}"/>
                </c:ext>
              </c:extLst>
            </c:dLbl>
            <c:dLbl>
              <c:idx val="30"/>
              <c:tx>
                <c:rich>
                  <a:bodyPr/>
                  <a:lstStyle/>
                  <a:p>
                    <a:fld id="{1AE08AE8-4493-4F27-8B1F-346FFF8921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C75-4414-94AD-E49C1D42B905}"/>
                </c:ext>
              </c:extLst>
            </c:dLbl>
            <c:dLbl>
              <c:idx val="31"/>
              <c:tx>
                <c:rich>
                  <a:bodyPr/>
                  <a:lstStyle/>
                  <a:p>
                    <a:fld id="{4CE7BE4C-6238-4C4A-8F12-95CD409C47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C75-4414-94AD-E49C1D42B905}"/>
                </c:ext>
              </c:extLst>
            </c:dLbl>
            <c:dLbl>
              <c:idx val="32"/>
              <c:tx>
                <c:rich>
                  <a:bodyPr/>
                  <a:lstStyle/>
                  <a:p>
                    <a:fld id="{FF994568-0977-4881-9FED-2C72EE6199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C75-4414-94AD-E49C1D42B905}"/>
                </c:ext>
              </c:extLst>
            </c:dLbl>
            <c:dLbl>
              <c:idx val="33"/>
              <c:tx>
                <c:rich>
                  <a:bodyPr/>
                  <a:lstStyle/>
                  <a:p>
                    <a:fld id="{58CDC381-E2B8-4067-A235-793FAE5FEB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C75-4414-94AD-E49C1D42B905}"/>
                </c:ext>
              </c:extLst>
            </c:dLbl>
            <c:dLbl>
              <c:idx val="34"/>
              <c:tx>
                <c:rich>
                  <a:bodyPr/>
                  <a:lstStyle/>
                  <a:p>
                    <a:fld id="{1E18BABF-C7D4-4109-BE03-6323B7A66F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C75-4414-94AD-E49C1D42B905}"/>
                </c:ext>
              </c:extLst>
            </c:dLbl>
            <c:dLbl>
              <c:idx val="35"/>
              <c:tx>
                <c:rich>
                  <a:bodyPr/>
                  <a:lstStyle/>
                  <a:p>
                    <a:fld id="{EFD3640E-2D56-4093-AEEA-1E933BAAAC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0C75-4414-94AD-E49C1D42B905}"/>
                </c:ext>
              </c:extLst>
            </c:dLbl>
            <c:dLbl>
              <c:idx val="36"/>
              <c:tx>
                <c:rich>
                  <a:bodyPr/>
                  <a:lstStyle/>
                  <a:p>
                    <a:fld id="{0328817B-E8BC-4935-AF36-18DFB17ED1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0C75-4414-94AD-E49C1D42B905}"/>
                </c:ext>
              </c:extLst>
            </c:dLbl>
            <c:dLbl>
              <c:idx val="37"/>
              <c:tx>
                <c:rich>
                  <a:bodyPr/>
                  <a:lstStyle/>
                  <a:p>
                    <a:fld id="{497DB9DD-5D7A-4F88-9ECB-0848C144FF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0C75-4414-94AD-E49C1D42B905}"/>
                </c:ext>
              </c:extLst>
            </c:dLbl>
            <c:dLbl>
              <c:idx val="38"/>
              <c:tx>
                <c:rich>
                  <a:bodyPr/>
                  <a:lstStyle/>
                  <a:p>
                    <a:fld id="{8314C883-A815-4E6C-8971-219623577D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0C75-4414-94AD-E49C1D42B905}"/>
                </c:ext>
              </c:extLst>
            </c:dLbl>
            <c:dLbl>
              <c:idx val="39"/>
              <c:tx>
                <c:rich>
                  <a:bodyPr/>
                  <a:lstStyle/>
                  <a:p>
                    <a:fld id="{9E97331A-A05C-4552-BF52-AC5BD39476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0C75-4414-94AD-E49C1D42B905}"/>
                </c:ext>
              </c:extLst>
            </c:dLbl>
            <c:dLbl>
              <c:idx val="40"/>
              <c:tx>
                <c:rich>
                  <a:bodyPr/>
                  <a:lstStyle/>
                  <a:p>
                    <a:fld id="{5313FD33-7C49-4EED-B039-B7F96976BF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0C75-4414-94AD-E49C1D42B905}"/>
                </c:ext>
              </c:extLst>
            </c:dLbl>
            <c:dLbl>
              <c:idx val="41"/>
              <c:tx>
                <c:rich>
                  <a:bodyPr/>
                  <a:lstStyle/>
                  <a:p>
                    <a:fld id="{1FAA8090-ADAC-4EDA-BF3C-25FD264D05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0C75-4414-94AD-E49C1D42B9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0C75-4414-94AD-E49C1D42B9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0C75-4414-94AD-E49C1D42B9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8FC0-4FDB-9D38-CB1F3A06C5CE}"/>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8FC0-4FDB-9D38-CB1F3A06C5CE}"/>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8FC0-4FDB-9D38-CB1F3A06C5CE}"/>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8FC0-4FDB-9D38-CB1F3A06C5CE}"/>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8FC0-4FDB-9D38-CB1F3A06C5CE}"/>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8FC0-4FDB-9D38-CB1F3A06C5CE}"/>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8FC0-4FDB-9D38-CB1F3A06C5CE}"/>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8FC0-4FDB-9D38-CB1F3A06C5CE}"/>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8FC0-4FDB-9D38-CB1F3A06C5CE}"/>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8FC0-4FDB-9D38-CB1F3A06C5CE}"/>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8FC0-4FDB-9D38-CB1F3A06C5CE}"/>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8FC0-4FDB-9D38-CB1F3A06C5CE}"/>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8FC0-4FDB-9D38-CB1F3A06C5CE}"/>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8FC0-4FDB-9D38-CB1F3A06C5CE}"/>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8FC0-4FDB-9D38-CB1F3A06C5CE}"/>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8FC0-4FDB-9D38-CB1F3A06C5CE}"/>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8FC0-4FDB-9D38-CB1F3A06C5CE}"/>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8FC0-4FDB-9D38-CB1F3A06C5CE}"/>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8FC0-4FDB-9D38-CB1F3A06C5CE}"/>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8FC0-4FDB-9D38-CB1F3A06C5CE}"/>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8FC0-4FDB-9D38-CB1F3A06C5CE}"/>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8FC0-4FDB-9D38-CB1F3A06C5CE}"/>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8FC0-4FDB-9D38-CB1F3A06C5CE}"/>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8FC0-4FDB-9D38-CB1F3A06C5CE}"/>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8FC0-4FDB-9D38-CB1F3A06C5CE}"/>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8FC0-4FDB-9D38-CB1F3A06C5CE}"/>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8FC0-4FDB-9D38-CB1F3A06C5CE}"/>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8FC0-4FDB-9D38-CB1F3A06C5CE}"/>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8FC0-4FDB-9D38-CB1F3A06C5CE}"/>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8FC0-4FDB-9D38-CB1F3A06C5CE}"/>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8FC0-4FDB-9D38-CB1F3A06C5CE}"/>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8FC0-4FDB-9D38-CB1F3A06C5CE}"/>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8FC0-4FDB-9D38-CB1F3A06C5CE}"/>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8FC0-4FDB-9D38-CB1F3A06C5CE}"/>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8FC0-4FDB-9D38-CB1F3A06C5CE}"/>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8FC0-4FDB-9D38-CB1F3A06C5CE}"/>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8FC0-4FDB-9D38-CB1F3A06C5CE}"/>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8FC0-4FDB-9D38-CB1F3A06C5CE}"/>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8FC0-4FDB-9D38-CB1F3A06C5CE}"/>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8FC0-4FDB-9D38-CB1F3A06C5CE}"/>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8FC0-4FDB-9D38-CB1F3A06C5CE}"/>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8FC0-4FDB-9D38-CB1F3A06C5CE}"/>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8FC0-4FDB-9D38-CB1F3A06C5CE}"/>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8FC0-4FDB-9D38-CB1F3A06C5CE}"/>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8FC0-4FDB-9D38-CB1F3A06C5CE}"/>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8FC0-4FDB-9D38-CB1F3A06C5CE}"/>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8FC0-4FDB-9D38-CB1F3A06C5CE}"/>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8FC0-4FDB-9D38-CB1F3A06C5CE}"/>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8FC0-4FDB-9D38-CB1F3A06C5CE}"/>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8FC0-4FDB-9D38-CB1F3A06C5CE}"/>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8FC0-4FDB-9D38-CB1F3A06C5CE}"/>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8FC0-4FDB-9D38-CB1F3A06C5CE}"/>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8FC0-4FDB-9D38-CB1F3A06C5CE}"/>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8FC0-4FDB-9D38-CB1F3A06C5CE}"/>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8FC0-4FDB-9D38-CB1F3A06C5CE}"/>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8FC0-4FDB-9D38-CB1F3A06C5CE}"/>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8FC0-4FDB-9D38-CB1F3A06C5CE}"/>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8FC0-4FDB-9D38-CB1F3A06C5CE}"/>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8FC0-4FDB-9D38-CB1F3A06C5CE}"/>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8FC0-4FDB-9D38-CB1F3A06C5CE}"/>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8FC0-4FDB-9D38-CB1F3A06C5CE}"/>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8FC0-4FDB-9D38-CB1F3A06C5CE}"/>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8FC0-4FDB-9D38-CB1F3A06C5CE}"/>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8FC0-4FDB-9D38-CB1F3A06C5CE}"/>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8FC0-4FDB-9D38-CB1F3A06C5CE}"/>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8FC0-4FDB-9D38-CB1F3A06C5CE}"/>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8FC0-4FDB-9D38-CB1F3A06C5CE}"/>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8FC0-4FDB-9D38-CB1F3A06C5CE}"/>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8FC0-4FDB-9D38-CB1F3A06C5CE}"/>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8FC0-4FDB-9D38-CB1F3A06C5CE}"/>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8FC0-4FDB-9D38-CB1F3A06C5CE}"/>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8FC0-4FDB-9D38-CB1F3A06C5CE}"/>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8FC0-4FDB-9D38-CB1F3A06C5CE}"/>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8FC0-4FDB-9D38-CB1F3A06C5CE}"/>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8FC0-4FDB-9D38-CB1F3A06C5CE}"/>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8FC0-4FDB-9D38-CB1F3A06C5CE}"/>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8FC0-4FDB-9D38-CB1F3A06C5CE}"/>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8FC0-4FDB-9D38-CB1F3A06C5CE}"/>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8FC0-4FDB-9D38-CB1F3A06C5CE}"/>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8FC0-4FDB-9D38-CB1F3A06C5CE}"/>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8FC0-4FDB-9D38-CB1F3A06C5CE}"/>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8FC0-4FDB-9D38-CB1F3A06C5CE}"/>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8FC0-4FDB-9D38-CB1F3A06C5CE}"/>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8FC0-4FDB-9D38-CB1F3A06C5CE}"/>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8FC0-4FDB-9D38-CB1F3A06C5CE}"/>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8FC0-4FDB-9D38-CB1F3A06C5CE}"/>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8FC0-4FDB-9D38-CB1F3A06C5CE}"/>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8FC0-4FDB-9D38-CB1F3A06C5CE}"/>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8FC0-4FDB-9D38-CB1F3A06C5CE}"/>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8FC0-4FDB-9D38-CB1F3A06C5CE}"/>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8FC0-4FDB-9D38-CB1F3A06C5CE}"/>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8FC0-4FDB-9D38-CB1F3A06C5CE}"/>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8FC0-4FDB-9D38-CB1F3A06C5CE}"/>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8FC0-4FDB-9D38-CB1F3A06C5CE}"/>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8FC0-4FDB-9D38-CB1F3A06C5CE}"/>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8FC0-4FDB-9D38-CB1F3A06C5CE}"/>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8FC0-4FDB-9D38-CB1F3A06C5CE}"/>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8FC0-4FDB-9D38-CB1F3A06C5CE}"/>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8FC0-4FDB-9D38-CB1F3A06C5CE}"/>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8FC0-4FDB-9D38-CB1F3A06C5CE}"/>
              </c:ext>
            </c:extLst>
          </c:dPt>
          <c:dPt>
            <c:idx val="100"/>
            <c:bubble3D val="0"/>
            <c:spPr>
              <a:noFill/>
              <a:ln w="3175">
                <a:noFill/>
              </a:ln>
              <a:effectLst/>
            </c:spPr>
            <c:extLst>
              <c:ext xmlns:c16="http://schemas.microsoft.com/office/drawing/2014/chart" uri="{C3380CC4-5D6E-409C-BE32-E72D297353CC}">
                <c16:uniqueId val="{000000C9-8FC0-4FDB-9D38-CB1F3A06C5CE}"/>
              </c:ext>
            </c:extLst>
          </c:dPt>
          <c:val>
            <c:numRef>
              <c:f>Gauge!$L$3:$L$103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8FC0-4FDB-9D38-CB1F3A06C5CE}"/>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8637-41C3-9AFD-67EFC5CBC4AC}"/>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8637-41C3-9AFD-67EFC5CBC4AC}"/>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8637-41C3-9AFD-67EFC5CBC4AC}"/>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8637-41C3-9AFD-67EFC5CBC4AC}"/>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8637-41C3-9AFD-67EFC5CBC4AC}"/>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8637-41C3-9AFD-67EFC5CBC4AC}"/>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8637-41C3-9AFD-67EFC5CBC4AC}"/>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8637-41C3-9AFD-67EFC5CBC4AC}"/>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8637-41C3-9AFD-67EFC5CBC4AC}"/>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8637-41C3-9AFD-67EFC5CBC4AC}"/>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8637-41C3-9AFD-67EFC5CBC4AC}"/>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8637-41C3-9AFD-67EFC5CBC4AC}"/>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8637-41C3-9AFD-67EFC5CBC4AC}"/>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8637-41C3-9AFD-67EFC5CBC4AC}"/>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8637-41C3-9AFD-67EFC5CBC4AC}"/>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8637-41C3-9AFD-67EFC5CBC4AC}"/>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8637-41C3-9AFD-67EFC5CBC4AC}"/>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8637-41C3-9AFD-67EFC5CBC4AC}"/>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8637-41C3-9AFD-67EFC5CBC4AC}"/>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8637-41C3-9AFD-67EFC5CBC4AC}"/>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8637-41C3-9AFD-67EFC5CBC4AC}"/>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8637-41C3-9AFD-67EFC5CBC4AC}"/>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8637-41C3-9AFD-67EFC5CBC4AC}"/>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8637-41C3-9AFD-67EFC5CBC4AC}"/>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8637-41C3-9AFD-67EFC5CBC4AC}"/>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8637-41C3-9AFD-67EFC5CBC4AC}"/>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8637-41C3-9AFD-67EFC5CBC4AC}"/>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8637-41C3-9AFD-67EFC5CBC4AC}"/>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8637-41C3-9AFD-67EFC5CBC4AC}"/>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8637-41C3-9AFD-67EFC5CBC4AC}"/>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8637-41C3-9AFD-67EFC5CBC4AC}"/>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8637-41C3-9AFD-67EFC5CBC4AC}"/>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8637-41C3-9AFD-67EFC5CBC4AC}"/>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8637-41C3-9AFD-67EFC5CBC4AC}"/>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8637-41C3-9AFD-67EFC5CBC4AC}"/>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8637-41C3-9AFD-67EFC5CBC4AC}"/>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8637-41C3-9AFD-67EFC5CBC4AC}"/>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8637-41C3-9AFD-67EFC5CBC4AC}"/>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8637-41C3-9AFD-67EFC5CBC4AC}"/>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8637-41C3-9AFD-67EFC5CBC4AC}"/>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8637-41C3-9AFD-67EFC5CBC4AC}"/>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8637-41C3-9AFD-67EFC5CBC4AC}"/>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8637-41C3-9AFD-67EFC5CBC4AC}"/>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8637-41C3-9AFD-67EFC5CBC4AC}"/>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8637-41C3-9AFD-67EFC5CBC4AC}"/>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8637-41C3-9AFD-67EFC5CBC4AC}"/>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8637-41C3-9AFD-67EFC5CBC4AC}"/>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8637-41C3-9AFD-67EFC5CBC4AC}"/>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8637-41C3-9AFD-67EFC5CBC4AC}"/>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8637-41C3-9AFD-67EFC5CBC4AC}"/>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8637-41C3-9AFD-67EFC5CBC4AC}"/>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8637-41C3-9AFD-67EFC5CBC4AC}"/>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8637-41C3-9AFD-67EFC5CBC4AC}"/>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8637-41C3-9AFD-67EFC5CBC4AC}"/>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8637-41C3-9AFD-67EFC5CBC4AC}"/>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8637-41C3-9AFD-67EFC5CBC4AC}"/>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8637-41C3-9AFD-67EFC5CBC4AC}"/>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8637-41C3-9AFD-67EFC5CBC4AC}"/>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8637-41C3-9AFD-67EFC5CBC4AC}"/>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8637-41C3-9AFD-67EFC5CBC4AC}"/>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8637-41C3-9AFD-67EFC5CBC4AC}"/>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8637-41C3-9AFD-67EFC5CBC4AC}"/>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8637-41C3-9AFD-67EFC5CBC4AC}"/>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8637-41C3-9AFD-67EFC5CBC4AC}"/>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8637-41C3-9AFD-67EFC5CBC4AC}"/>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8637-41C3-9AFD-67EFC5CBC4AC}"/>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8637-41C3-9AFD-67EFC5CBC4AC}"/>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8637-41C3-9AFD-67EFC5CBC4AC}"/>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8637-41C3-9AFD-67EFC5CBC4AC}"/>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8637-41C3-9AFD-67EFC5CBC4AC}"/>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8637-41C3-9AFD-67EFC5CBC4AC}"/>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8637-41C3-9AFD-67EFC5CBC4AC}"/>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8637-41C3-9AFD-67EFC5CBC4AC}"/>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8637-41C3-9AFD-67EFC5CBC4AC}"/>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8637-41C3-9AFD-67EFC5CBC4AC}"/>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8637-41C3-9AFD-67EFC5CBC4AC}"/>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8637-41C3-9AFD-67EFC5CBC4AC}"/>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8637-41C3-9AFD-67EFC5CBC4AC}"/>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8637-41C3-9AFD-67EFC5CBC4AC}"/>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8637-41C3-9AFD-67EFC5CBC4AC}"/>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8637-41C3-9AFD-67EFC5CBC4AC}"/>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8637-41C3-9AFD-67EFC5CBC4AC}"/>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8637-41C3-9AFD-67EFC5CBC4AC}"/>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8637-41C3-9AFD-67EFC5CBC4AC}"/>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8637-41C3-9AFD-67EFC5CBC4AC}"/>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8637-41C3-9AFD-67EFC5CBC4AC}"/>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8637-41C3-9AFD-67EFC5CBC4AC}"/>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8637-41C3-9AFD-67EFC5CBC4AC}"/>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8637-41C3-9AFD-67EFC5CBC4AC}"/>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8637-41C3-9AFD-67EFC5CBC4AC}"/>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8637-41C3-9AFD-67EFC5CBC4AC}"/>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8637-41C3-9AFD-67EFC5CBC4AC}"/>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8637-41C3-9AFD-67EFC5CBC4AC}"/>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8637-41C3-9AFD-67EFC5CBC4AC}"/>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8637-41C3-9AFD-67EFC5CBC4AC}"/>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8637-41C3-9AFD-67EFC5CBC4AC}"/>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8637-41C3-9AFD-67EFC5CBC4AC}"/>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8637-41C3-9AFD-67EFC5CBC4AC}"/>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8637-41C3-9AFD-67EFC5CBC4AC}"/>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8637-41C3-9AFD-67EFC5CBC4AC}"/>
              </c:ext>
            </c:extLst>
          </c:dPt>
          <c:dPt>
            <c:idx val="100"/>
            <c:bubble3D val="0"/>
            <c:spPr>
              <a:noFill/>
              <a:ln w="3175">
                <a:noFill/>
              </a:ln>
              <a:effectLst/>
            </c:spPr>
            <c:extLst>
              <c:ext xmlns:c16="http://schemas.microsoft.com/office/drawing/2014/chart" uri="{C3380CC4-5D6E-409C-BE32-E72D297353CC}">
                <c16:uniqueId val="{000000C9-8637-41C3-9AFD-67EFC5CBC4AC}"/>
              </c:ext>
            </c:extLst>
          </c:dPt>
          <c:val>
            <c:numRef>
              <c:f>Gauge!$M$3:$M$103</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8637-41C3-9AFD-67EFC5CBC4AC}"/>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B6E4-460F-A5A0-CF9DDCDD19BE}"/>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B6E4-460F-A5A0-CF9DDCDD19BE}"/>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B6E4-460F-A5A0-CF9DDCDD19BE}"/>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34AF-46E6-BA66-327C07535D7B}"/>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34AF-46E6-BA66-327C07535D7B}"/>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EB53-4274-B025-FB880E88A53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0CC26EF7-1DC4-4CD5-B8C1-8B8866A4C80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B53-4274-B025-FB880E88A53A}"/>
                </c:ext>
              </c:extLst>
            </c:dLbl>
            <c:dLbl>
              <c:idx val="1"/>
              <c:tx>
                <c:rich>
                  <a:bodyPr/>
                  <a:lstStyle/>
                  <a:p>
                    <a:fld id="{FC65E08B-4048-49D1-8D98-CE29914CBA4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B53-4274-B025-FB880E88A53A}"/>
                </c:ext>
              </c:extLst>
            </c:dLbl>
            <c:dLbl>
              <c:idx val="2"/>
              <c:tx>
                <c:rich>
                  <a:bodyPr/>
                  <a:lstStyle/>
                  <a:p>
                    <a:fld id="{61AC33CB-5A5D-414C-AEC5-5029B7114CF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B53-4274-B025-FB880E88A53A}"/>
                </c:ext>
              </c:extLst>
            </c:dLbl>
            <c:dLbl>
              <c:idx val="3"/>
              <c:tx>
                <c:rich>
                  <a:bodyPr/>
                  <a:lstStyle/>
                  <a:p>
                    <a:fld id="{0A754FE7-35BA-49F9-AF2E-9A938C17916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B53-4274-B025-FB880E88A53A}"/>
                </c:ext>
              </c:extLst>
            </c:dLbl>
            <c:dLbl>
              <c:idx val="4"/>
              <c:tx>
                <c:rich>
                  <a:bodyPr/>
                  <a:lstStyle/>
                  <a:p>
                    <a:fld id="{5332A917-0972-4972-8955-BD8304901F7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B53-4274-B025-FB880E88A53A}"/>
                </c:ext>
              </c:extLst>
            </c:dLbl>
            <c:dLbl>
              <c:idx val="5"/>
              <c:tx>
                <c:rich>
                  <a:bodyPr/>
                  <a:lstStyle/>
                  <a:p>
                    <a:fld id="{9669C95D-508E-4A21-8487-C2838163476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B53-4274-B025-FB880E88A53A}"/>
                </c:ext>
              </c:extLst>
            </c:dLbl>
            <c:dLbl>
              <c:idx val="6"/>
              <c:tx>
                <c:rich>
                  <a:bodyPr/>
                  <a:lstStyle/>
                  <a:p>
                    <a:fld id="{3199537C-D835-42B7-AC77-D34AD64B073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B53-4274-B025-FB880E88A53A}"/>
                </c:ext>
              </c:extLst>
            </c:dLbl>
            <c:dLbl>
              <c:idx val="7"/>
              <c:tx>
                <c:rich>
                  <a:bodyPr/>
                  <a:lstStyle/>
                  <a:p>
                    <a:fld id="{5463A0DE-1F6C-4E01-A14F-0DD16AB6DA8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B53-4274-B025-FB880E88A53A}"/>
                </c:ext>
              </c:extLst>
            </c:dLbl>
            <c:dLbl>
              <c:idx val="8"/>
              <c:tx>
                <c:rich>
                  <a:bodyPr/>
                  <a:lstStyle/>
                  <a:p>
                    <a:fld id="{A9FCF412-4273-44BA-BB04-7B7DE805A34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B53-4274-B025-FB880E88A53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53-4274-B025-FB880E88A53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53-4274-B025-FB880E88A53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53-4274-B025-FB880E88A53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53-4274-B025-FB880E88A53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53-4274-B025-FB880E88A53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53-4274-B025-FB880E88A53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53-4274-B025-FB880E88A53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53-4274-B025-FB880E88A53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53-4274-B025-FB880E88A53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B53-4274-B025-FB880E88A53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B53-4274-B025-FB880E88A53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EB53-4274-B025-FB880E88A53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031-4C7E-94D5-365334788F05}"/>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031-4C7E-94D5-365334788F05}"/>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031-4C7E-94D5-365334788F05}"/>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C45488CF-1B34-4362-AC66-FA78ADC0A9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B82-4F4B-8E3E-D4BCAB24A6EE}"/>
                </c:ext>
              </c:extLst>
            </c:dLbl>
            <c:dLbl>
              <c:idx val="1"/>
              <c:tx>
                <c:rich>
                  <a:bodyPr/>
                  <a:lstStyle/>
                  <a:p>
                    <a:fld id="{0C4FFB0A-4272-4A33-B419-309B635147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82-4F4B-8E3E-D4BCAB24A6EE}"/>
                </c:ext>
              </c:extLst>
            </c:dLbl>
            <c:dLbl>
              <c:idx val="2"/>
              <c:tx>
                <c:rich>
                  <a:bodyPr/>
                  <a:lstStyle/>
                  <a:p>
                    <a:fld id="{032D7F05-E43D-4142-8202-E777984D96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82-4F4B-8E3E-D4BCAB24A6EE}"/>
                </c:ext>
              </c:extLst>
            </c:dLbl>
            <c:dLbl>
              <c:idx val="3"/>
              <c:tx>
                <c:rich>
                  <a:bodyPr/>
                  <a:lstStyle/>
                  <a:p>
                    <a:fld id="{0E4C149A-9147-4885-869E-7CE5D881A4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82-4F4B-8E3E-D4BCAB24A6EE}"/>
                </c:ext>
              </c:extLst>
            </c:dLbl>
            <c:dLbl>
              <c:idx val="4"/>
              <c:tx>
                <c:rich>
                  <a:bodyPr/>
                  <a:lstStyle/>
                  <a:p>
                    <a:fld id="{9E7FEF5B-078F-47B5-89E4-B29BFF7F88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82-4F4B-8E3E-D4BCAB24A6E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AB82-4F4B-8E3E-D4BCAB24A6E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AB82-4F4B-8E3E-D4BCAB24A6E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9D2B-4F65-A930-B499087F97C2}"/>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9D2B-4F65-A930-B499087F97C2}"/>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1F-9D2B-4F65-A930-B499087F97C2}"/>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2B-4F65-A930-B499087F97C2}"/>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2B-4F65-A930-B499087F97C2}"/>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2B-4F65-A930-B499087F97C2}"/>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2B-4F65-A930-B499087F97C2}"/>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2B-4F65-A930-B499087F97C2}"/>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2B-4F65-A930-B499087F97C2}"/>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2B-4F65-A930-B499087F97C2}"/>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2B-4F65-A930-B499087F97C2}"/>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2B-4F65-A930-B499087F97C2}"/>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2B-4F65-A930-B499087F97C2}"/>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2B-4F65-A930-B499087F97C2}"/>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2B-4F65-A930-B499087F97C2}"/>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2B-4F65-A930-B499087F97C2}"/>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2B-4F65-A930-B499087F97C2}"/>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2B-4F65-A930-B499087F97C2}"/>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2B-4F65-A930-B499087F97C2}"/>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2B-4F65-A930-B499087F97C2}"/>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2B-4F65-A930-B499087F97C2}"/>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2B-4F65-A930-B499087F97C2}"/>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2B-4F65-A930-B499087F97C2}"/>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2B-4F65-A930-B499087F97C2}"/>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2B-4F65-A930-B499087F97C2}"/>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2B-4F65-A930-B499087F97C2}"/>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2B-4F65-A930-B499087F97C2}"/>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B-4F65-A930-B499087F97C2}"/>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B-4F65-A930-B499087F97C2}"/>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B-4F65-A930-B499087F97C2}"/>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B-4F65-A930-B499087F97C2}"/>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B-4F65-A930-B499087F97C2}"/>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B-4F65-A930-B499087F97C2}"/>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B-4F65-A930-B499087F97C2}"/>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B-4F65-A930-B499087F97C2}"/>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B-4F65-A930-B499087F97C2}"/>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B-4F65-A930-B499087F97C2}"/>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B-4F65-A930-B499087F97C2}"/>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B-4F65-A930-B499087F97C2}"/>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B-4F65-A930-B499087F97C2}"/>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B-4F65-A930-B499087F97C2}"/>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B-4F65-A930-B499087F97C2}"/>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B-4F65-A930-B499087F97C2}"/>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B-4F65-A930-B499087F97C2}"/>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B-4F65-A930-B499087F97C2}"/>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B-4F65-A930-B499087F97C2}"/>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B-4F65-A930-B499087F97C2}"/>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B-4F65-A930-B499087F97C2}"/>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B-4F65-A930-B499087F97C2}"/>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B-4F65-A930-B499087F97C2}"/>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B-4F65-A930-B499087F97C2}"/>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B-4F65-A930-B499087F97C2}"/>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B-4F65-A930-B499087F97C2}"/>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B-4F65-A930-B499087F97C2}"/>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B-4F65-A930-B499087F97C2}"/>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B-4F65-A930-B499087F97C2}"/>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B-4F65-A930-B499087F97C2}"/>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B-4F65-A930-B499087F97C2}"/>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B-4F65-A930-B499087F97C2}"/>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B-4F65-A930-B499087F97C2}"/>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B-4F65-A930-B499087F97C2}"/>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B-4F65-A930-B499087F97C2}"/>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B-4F65-A930-B499087F97C2}"/>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B-4F65-A930-B499087F97C2}"/>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B-4F65-A930-B499087F97C2}"/>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B-4F65-A930-B499087F97C2}"/>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B-4F65-A930-B499087F97C2}"/>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B-4F65-A930-B499087F97C2}"/>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B-4F65-A930-B499087F97C2}"/>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B-4F65-A930-B499087F97C2}"/>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B-4F65-A930-B499087F97C2}"/>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B-4F65-A930-B499087F97C2}"/>
                </c:ext>
              </c:extLst>
            </c:dLbl>
            <c:dLbl>
              <c:idx val="69"/>
              <c:tx>
                <c:rich>
                  <a:bodyPr/>
                  <a:lstStyle/>
                  <a:p>
                    <a:fld id="{4C0A29A2-5149-4659-B3D6-61D08336DB3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9D2B-4F65-A930-B499087F97C2}"/>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B-4F65-A930-B499087F97C2}"/>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B-4F65-A930-B499087F97C2}"/>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B-4F65-A930-B499087F97C2}"/>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B-4F65-A930-B499087F97C2}"/>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B-4F65-A930-B499087F97C2}"/>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B-4F65-A930-B499087F97C2}"/>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B-4F65-A930-B499087F97C2}"/>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B-4F65-A930-B499087F97C2}"/>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B-4F65-A930-B499087F97C2}"/>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B-4F65-A930-B499087F97C2}"/>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B-4F65-A930-B499087F97C2}"/>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B-4F65-A930-B499087F97C2}"/>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B-4F65-A930-B499087F97C2}"/>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B-4F65-A930-B499087F97C2}"/>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B-4F65-A930-B499087F97C2}"/>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B-4F65-A930-B499087F97C2}"/>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B-4F65-A930-B499087F97C2}"/>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B-4F65-A930-B499087F97C2}"/>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B-4F65-A930-B499087F97C2}"/>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B-4F65-A930-B499087F97C2}"/>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B-4F65-A930-B499087F97C2}"/>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B-4F65-A930-B499087F97C2}"/>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B-4F65-A930-B499087F97C2}"/>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B-4F65-A930-B499087F97C2}"/>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B-4F65-A930-B499087F97C2}"/>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9D2B-4F65-A930-B499087F97C2}"/>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9D2B-4F65-A930-B499087F97C2}"/>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9D2B-4F65-A930-B499087F97C2}"/>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9D2B-4F65-A930-B499087F97C2}"/>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9D2B-4F65-A930-B499087F97C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9D2B-4F65-A930-B499087F97C2}"/>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EC6-4AFF-B49D-EF039F9F266A}"/>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6302FA42-26CC-4C55-94D6-4264548D08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EC6-4AFF-B49D-EF039F9F266A}"/>
                </c:ext>
              </c:extLst>
            </c:dLbl>
            <c:dLbl>
              <c:idx val="1"/>
              <c:tx>
                <c:rich>
                  <a:bodyPr/>
                  <a:lstStyle/>
                  <a:p>
                    <a:fld id="{1557F125-6810-4AAF-864E-B21248A2C3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C6-4AFF-B49D-EF039F9F266A}"/>
                </c:ext>
              </c:extLst>
            </c:dLbl>
            <c:dLbl>
              <c:idx val="2"/>
              <c:tx>
                <c:rich>
                  <a:bodyPr/>
                  <a:lstStyle/>
                  <a:p>
                    <a:fld id="{A3C02397-1743-4E44-B98C-C9E24EDC52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EC6-4AFF-B49D-EF039F9F266A}"/>
                </c:ext>
              </c:extLst>
            </c:dLbl>
            <c:dLbl>
              <c:idx val="3"/>
              <c:tx>
                <c:rich>
                  <a:bodyPr/>
                  <a:lstStyle/>
                  <a:p>
                    <a:fld id="{DB84611D-548E-47BB-BAE8-0D3A85112F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EC6-4AFF-B49D-EF039F9F266A}"/>
                </c:ext>
              </c:extLst>
            </c:dLbl>
            <c:dLbl>
              <c:idx val="4"/>
              <c:tx>
                <c:rich>
                  <a:bodyPr/>
                  <a:lstStyle/>
                  <a:p>
                    <a:fld id="{A4B719B9-B30E-43B1-8CDD-119CE898A5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EC6-4AFF-B49D-EF039F9F266A}"/>
                </c:ext>
              </c:extLst>
            </c:dLbl>
            <c:dLbl>
              <c:idx val="5"/>
              <c:tx>
                <c:rich>
                  <a:bodyPr/>
                  <a:lstStyle/>
                  <a:p>
                    <a:fld id="{7FF016C5-BC60-4239-A2C9-C3B84B5ABB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EC6-4AFF-B49D-EF039F9F266A}"/>
                </c:ext>
              </c:extLst>
            </c:dLbl>
            <c:dLbl>
              <c:idx val="6"/>
              <c:tx>
                <c:rich>
                  <a:bodyPr/>
                  <a:lstStyle/>
                  <a:p>
                    <a:fld id="{9F8C24B3-456F-4B37-93B3-B4AD6936A8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C6-4AFF-B49D-EF039F9F266A}"/>
                </c:ext>
              </c:extLst>
            </c:dLbl>
            <c:dLbl>
              <c:idx val="7"/>
              <c:tx>
                <c:rich>
                  <a:bodyPr/>
                  <a:lstStyle/>
                  <a:p>
                    <a:fld id="{F23A838B-6C58-4D0B-B336-92C48BEBF7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EC6-4AFF-B49D-EF039F9F266A}"/>
                </c:ext>
              </c:extLst>
            </c:dLbl>
            <c:dLbl>
              <c:idx val="8"/>
              <c:tx>
                <c:rich>
                  <a:bodyPr/>
                  <a:lstStyle/>
                  <a:p>
                    <a:fld id="{691010C2-BD89-44C1-B56B-054CF17E3A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EC6-4AFF-B49D-EF039F9F266A}"/>
                </c:ext>
              </c:extLst>
            </c:dLbl>
            <c:dLbl>
              <c:idx val="9"/>
              <c:tx>
                <c:rich>
                  <a:bodyPr/>
                  <a:lstStyle/>
                  <a:p>
                    <a:fld id="{A465B493-6E58-403F-A136-7F71F560D4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EC6-4AFF-B49D-EF039F9F266A}"/>
                </c:ext>
              </c:extLst>
            </c:dLbl>
            <c:dLbl>
              <c:idx val="10"/>
              <c:tx>
                <c:rich>
                  <a:bodyPr/>
                  <a:lstStyle/>
                  <a:p>
                    <a:fld id="{2DDDD5DF-9A4B-4CEB-8167-7D447A06E8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EC6-4AFF-B49D-EF039F9F266A}"/>
                </c:ext>
              </c:extLst>
            </c:dLbl>
            <c:dLbl>
              <c:idx val="11"/>
              <c:tx>
                <c:rich>
                  <a:bodyPr/>
                  <a:lstStyle/>
                  <a:p>
                    <a:fld id="{B1B6A16C-0C1C-4021-BBB9-C68422A096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EC6-4AFF-B49D-EF039F9F266A}"/>
                </c:ext>
              </c:extLst>
            </c:dLbl>
            <c:dLbl>
              <c:idx val="12"/>
              <c:tx>
                <c:rich>
                  <a:bodyPr/>
                  <a:lstStyle/>
                  <a:p>
                    <a:fld id="{1C685247-B535-4857-B08F-A4A629329D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C6-4AFF-B49D-EF039F9F266A}"/>
                </c:ext>
              </c:extLst>
            </c:dLbl>
            <c:dLbl>
              <c:idx val="13"/>
              <c:tx>
                <c:rich>
                  <a:bodyPr/>
                  <a:lstStyle/>
                  <a:p>
                    <a:fld id="{EDF480AB-B989-4136-B8CA-9F9BB3C7FC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C6-4AFF-B49D-EF039F9F266A}"/>
                </c:ext>
              </c:extLst>
            </c:dLbl>
            <c:dLbl>
              <c:idx val="14"/>
              <c:tx>
                <c:rich>
                  <a:bodyPr/>
                  <a:lstStyle/>
                  <a:p>
                    <a:fld id="{8E86FBCE-DF57-4C0E-A296-AEA1B0BD53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EC6-4AFF-B49D-EF039F9F266A}"/>
                </c:ext>
              </c:extLst>
            </c:dLbl>
            <c:dLbl>
              <c:idx val="15"/>
              <c:tx>
                <c:rich>
                  <a:bodyPr/>
                  <a:lstStyle/>
                  <a:p>
                    <a:fld id="{D7EDA8FA-A590-49F2-A9FC-2A2E44BB86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EC6-4AFF-B49D-EF039F9F266A}"/>
                </c:ext>
              </c:extLst>
            </c:dLbl>
            <c:dLbl>
              <c:idx val="16"/>
              <c:tx>
                <c:rich>
                  <a:bodyPr/>
                  <a:lstStyle/>
                  <a:p>
                    <a:fld id="{67DF9991-F117-4C5B-8B16-94FB3841A9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EC6-4AFF-B49D-EF039F9F266A}"/>
                </c:ext>
              </c:extLst>
            </c:dLbl>
            <c:dLbl>
              <c:idx val="17"/>
              <c:tx>
                <c:rich>
                  <a:bodyPr/>
                  <a:lstStyle/>
                  <a:p>
                    <a:fld id="{2CCB47C9-EE75-4EA1-A762-CFAEEFA1CC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EC6-4AFF-B49D-EF039F9F266A}"/>
                </c:ext>
              </c:extLst>
            </c:dLbl>
            <c:dLbl>
              <c:idx val="18"/>
              <c:tx>
                <c:rich>
                  <a:bodyPr/>
                  <a:lstStyle/>
                  <a:p>
                    <a:fld id="{230EB61C-07F3-4B42-ADDA-7FE5135648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EC6-4AFF-B49D-EF039F9F266A}"/>
                </c:ext>
              </c:extLst>
            </c:dLbl>
            <c:dLbl>
              <c:idx val="19"/>
              <c:tx>
                <c:rich>
                  <a:bodyPr/>
                  <a:lstStyle/>
                  <a:p>
                    <a:fld id="{0AE096B2-3975-4C6E-8A97-7695E77E95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C6-4AFF-B49D-EF039F9F266A}"/>
                </c:ext>
              </c:extLst>
            </c:dLbl>
            <c:dLbl>
              <c:idx val="20"/>
              <c:tx>
                <c:rich>
                  <a:bodyPr/>
                  <a:lstStyle/>
                  <a:p>
                    <a:fld id="{5E9856F8-961D-4FE1-B2FA-17CDD44985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C6-4AFF-B49D-EF039F9F266A}"/>
                </c:ext>
              </c:extLst>
            </c:dLbl>
            <c:dLbl>
              <c:idx val="21"/>
              <c:tx>
                <c:rich>
                  <a:bodyPr/>
                  <a:lstStyle/>
                  <a:p>
                    <a:fld id="{CD16A7B7-51C0-435F-8C01-29D673760F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EC6-4AFF-B49D-EF039F9F266A}"/>
                </c:ext>
              </c:extLst>
            </c:dLbl>
            <c:dLbl>
              <c:idx val="22"/>
              <c:tx>
                <c:rich>
                  <a:bodyPr/>
                  <a:lstStyle/>
                  <a:p>
                    <a:fld id="{AA936C77-A672-445C-A90F-FB3F3C57CA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EC6-4AFF-B49D-EF039F9F266A}"/>
                </c:ext>
              </c:extLst>
            </c:dLbl>
            <c:dLbl>
              <c:idx val="23"/>
              <c:tx>
                <c:rich>
                  <a:bodyPr/>
                  <a:lstStyle/>
                  <a:p>
                    <a:fld id="{E07CAEC7-804B-43E6-8C85-B473495CF8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EC6-4AFF-B49D-EF039F9F266A}"/>
                </c:ext>
              </c:extLst>
            </c:dLbl>
            <c:dLbl>
              <c:idx val="24"/>
              <c:tx>
                <c:rich>
                  <a:bodyPr/>
                  <a:lstStyle/>
                  <a:p>
                    <a:fld id="{89E7FAC9-D307-4428-81BC-0E751942BE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EC6-4AFF-B49D-EF039F9F266A}"/>
                </c:ext>
              </c:extLst>
            </c:dLbl>
            <c:dLbl>
              <c:idx val="25"/>
              <c:tx>
                <c:rich>
                  <a:bodyPr/>
                  <a:lstStyle/>
                  <a:p>
                    <a:fld id="{0AF47A2A-87DB-45B1-AE78-D9B2849F24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EC6-4AFF-B49D-EF039F9F266A}"/>
                </c:ext>
              </c:extLst>
            </c:dLbl>
            <c:dLbl>
              <c:idx val="26"/>
              <c:tx>
                <c:rich>
                  <a:bodyPr/>
                  <a:lstStyle/>
                  <a:p>
                    <a:fld id="{6B05F350-0197-49E6-9DB0-5C007FD0FA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EC6-4AFF-B49D-EF039F9F266A}"/>
                </c:ext>
              </c:extLst>
            </c:dLbl>
            <c:dLbl>
              <c:idx val="27"/>
              <c:tx>
                <c:rich>
                  <a:bodyPr/>
                  <a:lstStyle/>
                  <a:p>
                    <a:fld id="{684BB6DE-4299-4323-A71C-856CCFA6AE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EC6-4AFF-B49D-EF039F9F266A}"/>
                </c:ext>
              </c:extLst>
            </c:dLbl>
            <c:dLbl>
              <c:idx val="28"/>
              <c:tx>
                <c:rich>
                  <a:bodyPr/>
                  <a:lstStyle/>
                  <a:p>
                    <a:fld id="{80CDCA8D-8622-4A16-8938-7655FC3CDA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EC6-4AFF-B49D-EF039F9F266A}"/>
                </c:ext>
              </c:extLst>
            </c:dLbl>
            <c:dLbl>
              <c:idx val="29"/>
              <c:tx>
                <c:rich>
                  <a:bodyPr/>
                  <a:lstStyle/>
                  <a:p>
                    <a:fld id="{AE6C94ED-4E53-4B27-97F4-B6932AE8DC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EC6-4AFF-B49D-EF039F9F266A}"/>
                </c:ext>
              </c:extLst>
            </c:dLbl>
            <c:dLbl>
              <c:idx val="30"/>
              <c:tx>
                <c:rich>
                  <a:bodyPr/>
                  <a:lstStyle/>
                  <a:p>
                    <a:fld id="{0DEDC37D-8F78-4B0C-84E1-E4B95711A5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EC6-4AFF-B49D-EF039F9F266A}"/>
                </c:ext>
              </c:extLst>
            </c:dLbl>
            <c:dLbl>
              <c:idx val="31"/>
              <c:tx>
                <c:rich>
                  <a:bodyPr/>
                  <a:lstStyle/>
                  <a:p>
                    <a:fld id="{6782EF98-19A3-45F4-846D-0E1C4EE509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EC6-4AFF-B49D-EF039F9F266A}"/>
                </c:ext>
              </c:extLst>
            </c:dLbl>
            <c:dLbl>
              <c:idx val="32"/>
              <c:tx>
                <c:rich>
                  <a:bodyPr/>
                  <a:lstStyle/>
                  <a:p>
                    <a:fld id="{A69D25BA-CBB1-4A44-9C53-48137F07A2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EC6-4AFF-B49D-EF039F9F266A}"/>
                </c:ext>
              </c:extLst>
            </c:dLbl>
            <c:dLbl>
              <c:idx val="33"/>
              <c:tx>
                <c:rich>
                  <a:bodyPr/>
                  <a:lstStyle/>
                  <a:p>
                    <a:fld id="{14806C9B-AEA8-4036-A4C0-E2C7080010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EC6-4AFF-B49D-EF039F9F266A}"/>
                </c:ext>
              </c:extLst>
            </c:dLbl>
            <c:dLbl>
              <c:idx val="34"/>
              <c:tx>
                <c:rich>
                  <a:bodyPr/>
                  <a:lstStyle/>
                  <a:p>
                    <a:fld id="{DDE56B8D-7B32-46A6-B595-B51E6BBAF9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EC6-4AFF-B49D-EF039F9F266A}"/>
                </c:ext>
              </c:extLst>
            </c:dLbl>
            <c:dLbl>
              <c:idx val="35"/>
              <c:tx>
                <c:rich>
                  <a:bodyPr/>
                  <a:lstStyle/>
                  <a:p>
                    <a:fld id="{C49B5554-6FEC-49F0-9A9F-010DBDF3E9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EC6-4AFF-B49D-EF039F9F266A}"/>
                </c:ext>
              </c:extLst>
            </c:dLbl>
            <c:dLbl>
              <c:idx val="36"/>
              <c:tx>
                <c:rich>
                  <a:bodyPr/>
                  <a:lstStyle/>
                  <a:p>
                    <a:fld id="{F359DE10-DBFA-4A6E-BB66-FA8BF654D0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EC6-4AFF-B49D-EF039F9F266A}"/>
                </c:ext>
              </c:extLst>
            </c:dLbl>
            <c:dLbl>
              <c:idx val="37"/>
              <c:tx>
                <c:rich>
                  <a:bodyPr/>
                  <a:lstStyle/>
                  <a:p>
                    <a:fld id="{0A06F4A1-5789-422C-83AD-994742F8FF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EC6-4AFF-B49D-EF039F9F266A}"/>
                </c:ext>
              </c:extLst>
            </c:dLbl>
            <c:dLbl>
              <c:idx val="38"/>
              <c:tx>
                <c:rich>
                  <a:bodyPr/>
                  <a:lstStyle/>
                  <a:p>
                    <a:fld id="{4B803711-6307-4C11-9D84-F65207629A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EC6-4AFF-B49D-EF039F9F266A}"/>
                </c:ext>
              </c:extLst>
            </c:dLbl>
            <c:dLbl>
              <c:idx val="39"/>
              <c:tx>
                <c:rich>
                  <a:bodyPr/>
                  <a:lstStyle/>
                  <a:p>
                    <a:fld id="{8D5B8B38-907C-4EAA-88F0-BADF9F0CF0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EC6-4AFF-B49D-EF039F9F266A}"/>
                </c:ext>
              </c:extLst>
            </c:dLbl>
            <c:dLbl>
              <c:idx val="40"/>
              <c:tx>
                <c:rich>
                  <a:bodyPr/>
                  <a:lstStyle/>
                  <a:p>
                    <a:fld id="{C18A00A2-1412-4CC6-8BC7-3161453D8A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EC6-4AFF-B49D-EF039F9F266A}"/>
                </c:ext>
              </c:extLst>
            </c:dLbl>
            <c:dLbl>
              <c:idx val="41"/>
              <c:tx>
                <c:rich>
                  <a:bodyPr/>
                  <a:lstStyle/>
                  <a:p>
                    <a:fld id="{6928AA9B-1129-4959-ADA2-00FE608B88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EC6-4AFF-B49D-EF039F9F266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EC6-4AFF-B49D-EF039F9F266A}"/>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EC6-4AFF-B49D-EF039F9F266A}"/>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T$5" max="30000" min="1" noThreeD="1" page="10" val="1484"/>
</file>

<file path=xl/ctrlProps/ctrlProp2.xml><?xml version="1.0" encoding="utf-8"?>
<formControlPr xmlns="http://schemas.microsoft.com/office/spreadsheetml/2009/9/main" objectType="Spin" dx="22" fmlaLink="$T$5" max="3000" min="1" noThreeD="1" page="10" val="1482"/>
</file>

<file path=xl/ctrlProps/ctrlProp3.xml><?xml version="1.0" encoding="utf-8"?>
<formControlPr xmlns="http://schemas.microsoft.com/office/spreadsheetml/2009/9/main" objectType="Spin" dx="22" fmlaLink="$W$5" max="3000" min="1" noThreeD="1" page="10" val="1483"/>
</file>

<file path=xl/ctrlProps/ctrlProp4.xml><?xml version="1.0" encoding="utf-8"?>
<formControlPr xmlns="http://schemas.microsoft.com/office/spreadsheetml/2009/9/main" objectType="Spin" dx="22" fmlaLink="$Z$5" max="3000" min="1" noThreeD="1" page="10" val="1483"/>
</file>

<file path=xl/ctrlProps/ctrlProp5.xml><?xml version="1.0" encoding="utf-8"?>
<formControlPr xmlns="http://schemas.microsoft.com/office/spreadsheetml/2009/9/main" objectType="Spin" dx="22" fmlaLink="$AE$5" max="3000" min="1" noThreeD="1" page="10" val="1483"/>
</file>

<file path=xl/ctrlProps/ctrlProp6.xml><?xml version="1.0" encoding="utf-8"?>
<formControlPr xmlns="http://schemas.microsoft.com/office/spreadsheetml/2009/9/main" objectType="Spin" dx="22" fmlaLink="$Y$4" max="3000" min="1" noThreeD="1" page="10" val="1482"/>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Calendar'!A1"/><Relationship Id="rId18" Type="http://schemas.openxmlformats.org/officeDocument/2006/relationships/image" Target="../media/image9.emf"/><Relationship Id="rId3" Type="http://schemas.openxmlformats.org/officeDocument/2006/relationships/hyperlink" Target="#'Dashboard Dark'!A1"/><Relationship Id="rId21" Type="http://schemas.openxmlformats.org/officeDocument/2006/relationships/hyperlink" Target="#'Dashboard Dark Vertical'!A1"/><Relationship Id="rId7" Type="http://schemas.openxmlformats.org/officeDocument/2006/relationships/hyperlink" Target="#'Progress Bar'!A1"/><Relationship Id="rId12" Type="http://schemas.openxmlformats.org/officeDocument/2006/relationships/image" Target="../media/image6.emf"/><Relationship Id="rId17" Type="http://schemas.openxmlformats.org/officeDocument/2006/relationships/hyperlink" Target="#'Gauge'!A1"/><Relationship Id="rId25" Type="http://schemas.openxmlformats.org/officeDocument/2006/relationships/hyperlink" Target="https://www.excelcampus.com/vba/table-of-contents-gallery/" TargetMode="Externa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Scorecard'!A1"/><Relationship Id="rId24" Type="http://schemas.openxmlformats.org/officeDocument/2006/relationships/image" Target="../media/image12.emf"/><Relationship Id="rId5" Type="http://schemas.openxmlformats.org/officeDocument/2006/relationships/hyperlink" Target="#'Donut'!A1"/><Relationship Id="rId15" Type="http://schemas.openxmlformats.org/officeDocument/2006/relationships/hyperlink" Target="#'Waffle'!A1"/><Relationship Id="rId23" Type="http://schemas.openxmlformats.org/officeDocument/2006/relationships/hyperlink" Target="#'Source'!A1"/><Relationship Id="rId10" Type="http://schemas.openxmlformats.org/officeDocument/2006/relationships/image" Target="../media/image5.emf"/><Relationship Id="rId19" Type="http://schemas.openxmlformats.org/officeDocument/2006/relationships/hyperlink" Target="#'Dashboard Vertical'!A1"/><Relationship Id="rId4" Type="http://schemas.openxmlformats.org/officeDocument/2006/relationships/image" Target="../media/image2.emf"/><Relationship Id="rId9" Type="http://schemas.openxmlformats.org/officeDocument/2006/relationships/hyperlink" Target="#'Dot'!A1"/><Relationship Id="rId14" Type="http://schemas.openxmlformats.org/officeDocument/2006/relationships/image" Target="../media/image7.emf"/><Relationship Id="rId22" Type="http://schemas.openxmlformats.org/officeDocument/2006/relationships/image" Target="../media/image1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9.png"/><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image" Target="../media/image19.png"/><Relationship Id="rId4" Type="http://schemas.openxmlformats.org/officeDocument/2006/relationships/chart" Target="../charts/chart13.xml"/><Relationship Id="rId9"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10" Type="http://schemas.openxmlformats.org/officeDocument/2006/relationships/image" Target="../media/image19.png"/><Relationship Id="rId4" Type="http://schemas.openxmlformats.org/officeDocument/2006/relationships/chart" Target="../charts/chart40.xml"/><Relationship Id="rId9" Type="http://schemas.openxmlformats.org/officeDocument/2006/relationships/chart" Target="../charts/chart45.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53.xml"/><Relationship Id="rId3" Type="http://schemas.openxmlformats.org/officeDocument/2006/relationships/chart" Target="../charts/chart48.xml"/><Relationship Id="rId7" Type="http://schemas.openxmlformats.org/officeDocument/2006/relationships/chart" Target="../charts/chart52.xml"/><Relationship Id="rId2" Type="http://schemas.openxmlformats.org/officeDocument/2006/relationships/chart" Target="../charts/chart47.xml"/><Relationship Id="rId1" Type="http://schemas.openxmlformats.org/officeDocument/2006/relationships/chart" Target="../charts/chart46.xml"/><Relationship Id="rId6" Type="http://schemas.openxmlformats.org/officeDocument/2006/relationships/chart" Target="../charts/chart51.xml"/><Relationship Id="rId5" Type="http://schemas.openxmlformats.org/officeDocument/2006/relationships/chart" Target="../charts/chart50.xml"/><Relationship Id="rId10" Type="http://schemas.openxmlformats.org/officeDocument/2006/relationships/image" Target="../media/image19.png"/><Relationship Id="rId4" Type="http://schemas.openxmlformats.org/officeDocument/2006/relationships/chart" Target="../charts/chart49.xml"/><Relationship Id="rId9"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55" name="Picture 31">
          <a:hlinkClick xmlns:r="http://schemas.openxmlformats.org/officeDocument/2006/relationships" r:id="rId1" tooltip="Go to: Dashboard"/>
          <a:extLst>
            <a:ext uri="{FF2B5EF4-FFF2-40B4-BE49-F238E27FC236}">
              <a16:creationId xmlns:a16="http://schemas.microsoft.com/office/drawing/2014/main" id="{00000000-0008-0000-0000-00001F04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32" name="TextBox 31">
          <a:hlinkClick xmlns:r="http://schemas.openxmlformats.org/officeDocument/2006/relationships" r:id="rId1" tooltip="Go to: Dashboard"/>
          <a:extLst>
            <a:ext uri="{FF2B5EF4-FFF2-40B4-BE49-F238E27FC236}">
              <a16:creationId xmlns:a16="http://schemas.microsoft.com/office/drawing/2014/main" id="{00000000-0008-0000-0000-00002000000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56" name="Picture 32">
          <a:hlinkClick xmlns:r="http://schemas.openxmlformats.org/officeDocument/2006/relationships" r:id="rId3" tooltip="Go to: Dashboard Dark"/>
          <a:extLst>
            <a:ext uri="{FF2B5EF4-FFF2-40B4-BE49-F238E27FC236}">
              <a16:creationId xmlns:a16="http://schemas.microsoft.com/office/drawing/2014/main" id="{00000000-0008-0000-0000-00002004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3110"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33" name="TextBox 32">
          <a:hlinkClick xmlns:r="http://schemas.openxmlformats.org/officeDocument/2006/relationships" r:id="rId3" tooltip="Go to: Dashboard Dark"/>
          <a:extLst>
            <a:ext uri="{FF2B5EF4-FFF2-40B4-BE49-F238E27FC236}">
              <a16:creationId xmlns:a16="http://schemas.microsoft.com/office/drawing/2014/main" id="{00000000-0008-0000-0000-000021000000}"/>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57" name="Picture 33">
          <a:hlinkClick xmlns:r="http://schemas.openxmlformats.org/officeDocument/2006/relationships" r:id="rId5" tooltip="Go to: Donut"/>
          <a:extLst>
            <a:ext uri="{FF2B5EF4-FFF2-40B4-BE49-F238E27FC236}">
              <a16:creationId xmlns:a16="http://schemas.microsoft.com/office/drawing/2014/main" id="{00000000-0008-0000-0000-00002104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1350"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34" name="TextBox 33">
          <a:hlinkClick xmlns:r="http://schemas.openxmlformats.org/officeDocument/2006/relationships" r:id="rId5" tooltip="Go to: Donut"/>
          <a:extLst>
            <a:ext uri="{FF2B5EF4-FFF2-40B4-BE49-F238E27FC236}">
              <a16:creationId xmlns:a16="http://schemas.microsoft.com/office/drawing/2014/main" id="{00000000-0008-0000-0000-000022000000}"/>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Donut</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58" name="Picture 34">
          <a:hlinkClick xmlns:r="http://schemas.openxmlformats.org/officeDocument/2006/relationships" r:id="rId7" tooltip="Go to: Progress Bar"/>
          <a:extLst>
            <a:ext uri="{FF2B5EF4-FFF2-40B4-BE49-F238E27FC236}">
              <a16:creationId xmlns:a16="http://schemas.microsoft.com/office/drawing/2014/main" id="{00000000-0008-0000-0000-00002204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20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35" name="TextBox 34">
          <a:hlinkClick xmlns:r="http://schemas.openxmlformats.org/officeDocument/2006/relationships" r:id="rId7" tooltip="Go to: Progress Bar"/>
          <a:extLst>
            <a:ext uri="{FF2B5EF4-FFF2-40B4-BE49-F238E27FC236}">
              <a16:creationId xmlns:a16="http://schemas.microsoft.com/office/drawing/2014/main" id="{00000000-0008-0000-0000-000023000000}"/>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Progress Bar</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59" name="Picture 35">
          <a:hlinkClick xmlns:r="http://schemas.openxmlformats.org/officeDocument/2006/relationships" r:id="rId9" tooltip="Go to: Dot"/>
          <a:extLst>
            <a:ext uri="{FF2B5EF4-FFF2-40B4-BE49-F238E27FC236}">
              <a16:creationId xmlns:a16="http://schemas.microsoft.com/office/drawing/2014/main" id="{00000000-0008-0000-0000-00002304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015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36" name="TextBox 35">
          <a:hlinkClick xmlns:r="http://schemas.openxmlformats.org/officeDocument/2006/relationships" r:id="rId9" tooltip="Go to: Dot"/>
          <a:extLst>
            <a:ext uri="{FF2B5EF4-FFF2-40B4-BE49-F238E27FC236}">
              <a16:creationId xmlns:a16="http://schemas.microsoft.com/office/drawing/2014/main" id="{00000000-0008-0000-0000-000024000000}"/>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Dot</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60" name="Picture 36">
          <a:hlinkClick xmlns:r="http://schemas.openxmlformats.org/officeDocument/2006/relationships" r:id="rId11" tooltip="Go to: Scorecard"/>
          <a:extLst>
            <a:ext uri="{FF2B5EF4-FFF2-40B4-BE49-F238E27FC236}">
              <a16:creationId xmlns:a16="http://schemas.microsoft.com/office/drawing/2014/main" id="{00000000-0008-0000-0000-00002404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7798"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37" name="TextBox 36">
          <a:hlinkClick xmlns:r="http://schemas.openxmlformats.org/officeDocument/2006/relationships" r:id="rId11" tooltip="Go to: Scorecard"/>
          <a:extLst>
            <a:ext uri="{FF2B5EF4-FFF2-40B4-BE49-F238E27FC236}">
              <a16:creationId xmlns:a16="http://schemas.microsoft.com/office/drawing/2014/main" id="{00000000-0008-0000-0000-000025000000}"/>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Scorecard</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61" name="Picture 37">
          <a:hlinkClick xmlns:r="http://schemas.openxmlformats.org/officeDocument/2006/relationships" r:id="rId13" tooltip="Go to: Calendar"/>
          <a:extLst>
            <a:ext uri="{FF2B5EF4-FFF2-40B4-BE49-F238E27FC236}">
              <a16:creationId xmlns:a16="http://schemas.microsoft.com/office/drawing/2014/main" id="{00000000-0008-0000-0000-00002504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302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38" name="TextBox 37">
          <a:hlinkClick xmlns:r="http://schemas.openxmlformats.org/officeDocument/2006/relationships" r:id="rId13" tooltip="Go to: Calendar"/>
          <a:extLst>
            <a:ext uri="{FF2B5EF4-FFF2-40B4-BE49-F238E27FC236}">
              <a16:creationId xmlns:a16="http://schemas.microsoft.com/office/drawing/2014/main" id="{00000000-0008-0000-0000-000026000000}"/>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Calendar</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62" name="Picture 38">
          <a:hlinkClick xmlns:r="http://schemas.openxmlformats.org/officeDocument/2006/relationships" r:id="rId15" tooltip="Go to: Waffle"/>
          <a:extLst>
            <a:ext uri="{FF2B5EF4-FFF2-40B4-BE49-F238E27FC236}">
              <a16:creationId xmlns:a16="http://schemas.microsoft.com/office/drawing/2014/main" id="{00000000-0008-0000-0000-00002604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34498" b="39649"/>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50" name="TextBox 49">
          <a:hlinkClick xmlns:r="http://schemas.openxmlformats.org/officeDocument/2006/relationships" r:id="rId15" tooltip="Go to: Waffle"/>
          <a:extLst>
            <a:ext uri="{FF2B5EF4-FFF2-40B4-BE49-F238E27FC236}">
              <a16:creationId xmlns:a16="http://schemas.microsoft.com/office/drawing/2014/main" id="{00000000-0008-0000-0000-000032000000}"/>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Waffle</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63" name="Picture 39">
          <a:hlinkClick xmlns:r="http://schemas.openxmlformats.org/officeDocument/2006/relationships" r:id="rId17" tooltip="Go to: Gauge"/>
          <a:extLst>
            <a:ext uri="{FF2B5EF4-FFF2-40B4-BE49-F238E27FC236}">
              <a16:creationId xmlns:a16="http://schemas.microsoft.com/office/drawing/2014/main" id="{00000000-0008-0000-0000-00002704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4498"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51" name="TextBox 50">
          <a:hlinkClick xmlns:r="http://schemas.openxmlformats.org/officeDocument/2006/relationships" r:id="rId17" tooltip="Go to: Gauge"/>
          <a:extLst>
            <a:ext uri="{FF2B5EF4-FFF2-40B4-BE49-F238E27FC236}">
              <a16:creationId xmlns:a16="http://schemas.microsoft.com/office/drawing/2014/main" id="{00000000-0008-0000-0000-000033000000}"/>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Gauge</a:t>
          </a:r>
        </a:p>
      </xdr:txBody>
    </xdr:sp>
    <xdr:clientData/>
  </xdr:twoCellAnchor>
  <xdr:twoCellAnchor editAs="oneCell">
    <xdr:from>
      <xdr:col>1</xdr:col>
      <xdr:colOff>0</xdr:colOff>
      <xdr:row>36</xdr:row>
      <xdr:rowOff>133350</xdr:rowOff>
    </xdr:from>
    <xdr:to>
      <xdr:col>5</xdr:col>
      <xdr:colOff>228600</xdr:colOff>
      <xdr:row>44</xdr:row>
      <xdr:rowOff>114300</xdr:rowOff>
    </xdr:to>
    <xdr:pic>
      <xdr:nvPicPr>
        <xdr:cNvPr id="1064" name="Picture 40">
          <a:hlinkClick xmlns:r="http://schemas.openxmlformats.org/officeDocument/2006/relationships" r:id="rId19" tooltip="Go to: Dashboard Vertical"/>
          <a:extLst>
            <a:ext uri="{FF2B5EF4-FFF2-40B4-BE49-F238E27FC236}">
              <a16:creationId xmlns:a16="http://schemas.microsoft.com/office/drawing/2014/main" id="{00000000-0008-0000-0000-00002804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33110" b="39649"/>
        <a:stretch/>
      </xdr:blipFill>
      <xdr:spPr bwMode="auto">
        <a:xfrm>
          <a:off x="3143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44</xdr:row>
      <xdr:rowOff>120650</xdr:rowOff>
    </xdr:from>
    <xdr:to>
      <xdr:col>5</xdr:col>
      <xdr:colOff>228600</xdr:colOff>
      <xdr:row>45</xdr:row>
      <xdr:rowOff>184150</xdr:rowOff>
    </xdr:to>
    <xdr:sp macro="" textlink="">
      <xdr:nvSpPr>
        <xdr:cNvPr id="52" name="TextBox 51">
          <a:hlinkClick xmlns:r="http://schemas.openxmlformats.org/officeDocument/2006/relationships" r:id="rId19" tooltip="Go to: Dashboard Vertical"/>
          <a:extLst>
            <a:ext uri="{FF2B5EF4-FFF2-40B4-BE49-F238E27FC236}">
              <a16:creationId xmlns:a16="http://schemas.microsoft.com/office/drawing/2014/main" id="{00000000-0008-0000-0000-000034000000}"/>
            </a:ext>
          </a:extLst>
        </xdr:cNvPr>
        <xdr:cNvSpPr txBox="1"/>
      </xdr:nvSpPr>
      <xdr:spPr>
        <a:xfrm>
          <a:off x="3143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Vertical</a:t>
          </a:r>
        </a:p>
      </xdr:txBody>
    </xdr:sp>
    <xdr:clientData/>
  </xdr:twoCellAnchor>
  <xdr:twoCellAnchor editAs="oneCell">
    <xdr:from>
      <xdr:col>5</xdr:col>
      <xdr:colOff>438150</xdr:colOff>
      <xdr:row>36</xdr:row>
      <xdr:rowOff>133350</xdr:rowOff>
    </xdr:from>
    <xdr:to>
      <xdr:col>10</xdr:col>
      <xdr:colOff>57150</xdr:colOff>
      <xdr:row>44</xdr:row>
      <xdr:rowOff>114300</xdr:rowOff>
    </xdr:to>
    <xdr:pic>
      <xdr:nvPicPr>
        <xdr:cNvPr id="1065" name="Picture 41">
          <a:hlinkClick xmlns:r="http://schemas.openxmlformats.org/officeDocument/2006/relationships" r:id="rId21" tooltip="Go to: Dashboard Dark Vertical"/>
          <a:extLst>
            <a:ext uri="{FF2B5EF4-FFF2-40B4-BE49-F238E27FC236}">
              <a16:creationId xmlns:a16="http://schemas.microsoft.com/office/drawing/2014/main" id="{00000000-0008-0000-0000-00002904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r="33110" b="39649"/>
        <a:stretch/>
      </xdr:blipFill>
      <xdr:spPr bwMode="auto">
        <a:xfrm>
          <a:off x="319087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44</xdr:row>
      <xdr:rowOff>120650</xdr:rowOff>
    </xdr:from>
    <xdr:to>
      <xdr:col>10</xdr:col>
      <xdr:colOff>57150</xdr:colOff>
      <xdr:row>45</xdr:row>
      <xdr:rowOff>184150</xdr:rowOff>
    </xdr:to>
    <xdr:sp macro="" textlink="">
      <xdr:nvSpPr>
        <xdr:cNvPr id="53" name="TextBox 52">
          <a:hlinkClick xmlns:r="http://schemas.openxmlformats.org/officeDocument/2006/relationships" r:id="rId21" tooltip="Go to: Dashboard Dark Vertical"/>
          <a:extLst>
            <a:ext uri="{FF2B5EF4-FFF2-40B4-BE49-F238E27FC236}">
              <a16:creationId xmlns:a16="http://schemas.microsoft.com/office/drawing/2014/main" id="{00000000-0008-0000-0000-000035000000}"/>
            </a:ext>
          </a:extLst>
        </xdr:cNvPr>
        <xdr:cNvSpPr txBox="1"/>
      </xdr:nvSpPr>
      <xdr:spPr>
        <a:xfrm>
          <a:off x="319087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 Vertical</a:t>
          </a:r>
        </a:p>
      </xdr:txBody>
    </xdr:sp>
    <xdr:clientData/>
  </xdr:twoCellAnchor>
  <xdr:twoCellAnchor editAs="oneCell">
    <xdr:from>
      <xdr:col>10</xdr:col>
      <xdr:colOff>266700</xdr:colOff>
      <xdr:row>36</xdr:row>
      <xdr:rowOff>133350</xdr:rowOff>
    </xdr:from>
    <xdr:to>
      <xdr:col>14</xdr:col>
      <xdr:colOff>495300</xdr:colOff>
      <xdr:row>44</xdr:row>
      <xdr:rowOff>114300</xdr:rowOff>
    </xdr:to>
    <xdr:pic>
      <xdr:nvPicPr>
        <xdr:cNvPr id="1066" name="Picture 42">
          <a:hlinkClick xmlns:r="http://schemas.openxmlformats.org/officeDocument/2006/relationships" r:id="rId23" tooltip="Go to: Source"/>
          <a:extLst>
            <a:ext uri="{FF2B5EF4-FFF2-40B4-BE49-F238E27FC236}">
              <a16:creationId xmlns:a16="http://schemas.microsoft.com/office/drawing/2014/main" id="{00000000-0008-0000-0000-00002A04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r="26651" b="39649"/>
        <a:stretch/>
      </xdr:blipFill>
      <xdr:spPr bwMode="auto">
        <a:xfrm>
          <a:off x="60674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44</xdr:row>
      <xdr:rowOff>120650</xdr:rowOff>
    </xdr:from>
    <xdr:to>
      <xdr:col>14</xdr:col>
      <xdr:colOff>495300</xdr:colOff>
      <xdr:row>45</xdr:row>
      <xdr:rowOff>184150</xdr:rowOff>
    </xdr:to>
    <xdr:sp macro="" textlink="">
      <xdr:nvSpPr>
        <xdr:cNvPr id="54" name="TextBox 53">
          <a:hlinkClick xmlns:r="http://schemas.openxmlformats.org/officeDocument/2006/relationships" r:id="rId23" tooltip="Go to: Source"/>
          <a:extLst>
            <a:ext uri="{FF2B5EF4-FFF2-40B4-BE49-F238E27FC236}">
              <a16:creationId xmlns:a16="http://schemas.microsoft.com/office/drawing/2014/main" id="{00000000-0008-0000-0000-000036000000}"/>
            </a:ext>
          </a:extLst>
        </xdr:cNvPr>
        <xdr:cNvSpPr txBox="1"/>
      </xdr:nvSpPr>
      <xdr:spPr>
        <a:xfrm>
          <a:off x="60674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twoCellAnchor>
    <xdr:from>
      <xdr:col>15</xdr:col>
      <xdr:colOff>304800</xdr:colOff>
      <xdr:row>2</xdr:row>
      <xdr:rowOff>180974</xdr:rowOff>
    </xdr:from>
    <xdr:to>
      <xdr:col>20</xdr:col>
      <xdr:colOff>476250</xdr:colOff>
      <xdr:row>17</xdr:row>
      <xdr:rowOff>104775</xdr:rowOff>
    </xdr:to>
    <xdr:grpSp>
      <xdr:nvGrpSpPr>
        <xdr:cNvPr id="58" name="Group 57">
          <a:extLst>
            <a:ext uri="{FF2B5EF4-FFF2-40B4-BE49-F238E27FC236}">
              <a16:creationId xmlns:a16="http://schemas.microsoft.com/office/drawing/2014/main" id="{00000000-0008-0000-0000-00003A000000}"/>
            </a:ext>
          </a:extLst>
        </xdr:cNvPr>
        <xdr:cNvGrpSpPr/>
      </xdr:nvGrpSpPr>
      <xdr:grpSpPr>
        <a:xfrm>
          <a:off x="9153525" y="609599"/>
          <a:ext cx="3219450" cy="2781301"/>
          <a:chOff x="9067800" y="600074"/>
          <a:chExt cx="3219450" cy="2781301"/>
        </a:xfrm>
      </xdr:grpSpPr>
      <xdr:sp macro="" textlink="">
        <xdr:nvSpPr>
          <xdr:cNvPr id="56" name="Rectangle: Rounded Corners 55">
            <a:extLst>
              <a:ext uri="{FF2B5EF4-FFF2-40B4-BE49-F238E27FC236}">
                <a16:creationId xmlns:a16="http://schemas.microsoft.com/office/drawing/2014/main" id="{00000000-0008-0000-0000-000038000000}"/>
              </a:ext>
            </a:extLst>
          </xdr:cNvPr>
          <xdr:cNvSpPr/>
        </xdr:nvSpPr>
        <xdr:spPr>
          <a:xfrm>
            <a:off x="9067800" y="600074"/>
            <a:ext cx="3219450" cy="2781301"/>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chemeClr val="bg1"/>
                </a:solidFill>
              </a:rPr>
              <a:t>How</a:t>
            </a:r>
            <a:r>
              <a:rPr lang="en-US" sz="1400" b="1" baseline="0">
                <a:solidFill>
                  <a:schemeClr val="bg1"/>
                </a:solidFill>
              </a:rPr>
              <a:t> to navigate this workbook:</a:t>
            </a:r>
          </a:p>
          <a:p>
            <a:pPr algn="l"/>
            <a:endParaRPr lang="en-US" sz="1200" baseline="0">
              <a:solidFill>
                <a:schemeClr val="bg1"/>
              </a:solidFill>
            </a:endParaRPr>
          </a:p>
          <a:p>
            <a:pPr algn="l"/>
            <a:r>
              <a:rPr lang="en-US" sz="1200" baseline="0">
                <a:solidFill>
                  <a:schemeClr val="bg1"/>
                </a:solidFill>
              </a:rPr>
              <a:t>This sheet contains a Table of Contents with clickable links to each sheet in the workbook.</a:t>
            </a:r>
          </a:p>
          <a:p>
            <a:pPr algn="l"/>
            <a:endParaRPr lang="en-US" sz="1200" baseline="0">
              <a:solidFill>
                <a:schemeClr val="bg1"/>
              </a:solidFill>
            </a:endParaRPr>
          </a:p>
          <a:p>
            <a:pPr algn="l"/>
            <a:r>
              <a:rPr lang="en-US" sz="1200" baseline="0">
                <a:solidFill>
                  <a:schemeClr val="bg1"/>
                </a:solidFill>
              </a:rPr>
              <a:t>Each sheet contains a link back to this Table of Contents sheet in cell A1.  The back link makes it easy to quickly navigate through the workbook.</a:t>
            </a:r>
          </a:p>
          <a:p>
            <a:pPr algn="l"/>
            <a:endParaRPr lang="en-US" sz="1200"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lt1"/>
                </a:solidFill>
                <a:effectLst/>
                <a:latin typeface="+mn-lt"/>
                <a:ea typeface="+mn-ea"/>
                <a:cs typeface="+mn-cs"/>
              </a:rPr>
              <a:t>Learn how to add this Table of Contents Gallery sheet in your own workbooks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aseline="0">
              <a:solidFill>
                <a:schemeClr val="lt1"/>
              </a:solidFill>
              <a:effectLst/>
              <a:latin typeface="+mn-lt"/>
              <a:ea typeface="+mn-ea"/>
              <a:cs typeface="+mn-cs"/>
            </a:endParaRPr>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00000000-0008-0000-0000-000039000000}"/>
              </a:ext>
            </a:extLst>
          </xdr:cNvPr>
          <xdr:cNvSpPr txBox="1"/>
        </xdr:nvSpPr>
        <xdr:spPr>
          <a:xfrm>
            <a:off x="9077325" y="2962275"/>
            <a:ext cx="3124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009ED6"/>
                </a:solidFill>
                <a:effectLst/>
                <a:latin typeface="+mn-lt"/>
                <a:ea typeface="+mn-ea"/>
                <a:cs typeface="+mn-cs"/>
              </a:rPr>
              <a:t>excelcampus.com/vba/table-of-contents-gallery/</a:t>
            </a:r>
            <a:endParaRPr lang="en-US" b="1" u="sng">
              <a:solidFill>
                <a:srgbClr val="009ED6"/>
              </a:solidFill>
              <a:effectLst/>
            </a:endParaRPr>
          </a:p>
          <a:p>
            <a:endParaRPr lang="en-US" sz="1100" b="1" u="sng">
              <a:solidFill>
                <a:srgbClr val="009ED6"/>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95205</xdr:colOff>
      <xdr:row>15</xdr:row>
      <xdr:rowOff>187325</xdr:rowOff>
    </xdr:from>
    <xdr:to>
      <xdr:col>14</xdr:col>
      <xdr:colOff>555515</xdr:colOff>
      <xdr:row>32</xdr:row>
      <xdr:rowOff>82550</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5581605" y="30448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200-000003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8" name="TextBox 7">
              <a:extLst>
                <a:ext uri="{FF2B5EF4-FFF2-40B4-BE49-F238E27FC236}">
                  <a16:creationId xmlns:a16="http://schemas.microsoft.com/office/drawing/2014/main" id="{00000000-0008-0000-02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9524</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200025" y="533399"/>
          <a:ext cx="2733675" cy="2333625"/>
          <a:chOff x="57150" y="533399"/>
          <a:chExt cx="2733675" cy="2333625"/>
        </a:xfrm>
      </xdr:grpSpPr>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57150" y="533399"/>
            <a:ext cx="2733675" cy="23336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209550" y="650874"/>
          <a:ext cx="2466975" cy="20923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200-00000F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02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200-000013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19049</xdr:rowOff>
    </xdr:from>
    <xdr:to>
      <xdr:col>4</xdr:col>
      <xdr:colOff>495300</xdr:colOff>
      <xdr:row>26</xdr:row>
      <xdr:rowOff>180974</xdr:rowOff>
    </xdr:to>
    <xdr:grpSp>
      <xdr:nvGrpSpPr>
        <xdr:cNvPr id="22" name="Group 21">
          <a:extLst>
            <a:ext uri="{FF2B5EF4-FFF2-40B4-BE49-F238E27FC236}">
              <a16:creationId xmlns:a16="http://schemas.microsoft.com/office/drawing/2014/main" id="{00000000-0008-0000-0200-000016000000}"/>
            </a:ext>
          </a:extLst>
        </xdr:cNvPr>
        <xdr:cNvGrpSpPr/>
      </xdr:nvGrpSpPr>
      <xdr:grpSpPr>
        <a:xfrm>
          <a:off x="200025" y="42100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200-000017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2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9524</xdr:rowOff>
    </xdr:from>
    <xdr:to>
      <xdr:col>4</xdr:col>
      <xdr:colOff>495300</xdr:colOff>
      <xdr:row>20</xdr:row>
      <xdr:rowOff>171449</xdr:rowOff>
    </xdr:to>
    <xdr:grpSp>
      <xdr:nvGrpSpPr>
        <xdr:cNvPr id="26" name="Group 25">
          <a:extLst>
            <a:ext uri="{FF2B5EF4-FFF2-40B4-BE49-F238E27FC236}">
              <a16:creationId xmlns:a16="http://schemas.microsoft.com/office/drawing/2014/main" id="{00000000-0008-0000-0200-00001A000000}"/>
            </a:ext>
          </a:extLst>
        </xdr:cNvPr>
        <xdr:cNvGrpSpPr/>
      </xdr:nvGrpSpPr>
      <xdr:grpSpPr>
        <a:xfrm>
          <a:off x="200025" y="30575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200-00001B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9</xdr:col>
      <xdr:colOff>476250</xdr:colOff>
      <xdr:row>2</xdr:row>
      <xdr:rowOff>152400</xdr:rowOff>
    </xdr:from>
    <xdr:to>
      <xdr:col>14</xdr:col>
      <xdr:colOff>161925</xdr:colOff>
      <xdr:row>15</xdr:row>
      <xdr:rowOff>19050</xdr:rowOff>
    </xdr:to>
    <xdr:grpSp>
      <xdr:nvGrpSpPr>
        <xdr:cNvPr id="30" name="Group 29">
          <a:extLst>
            <a:ext uri="{FF2B5EF4-FFF2-40B4-BE49-F238E27FC236}">
              <a16:creationId xmlns:a16="http://schemas.microsoft.com/office/drawing/2014/main" id="{00000000-0008-0000-0200-00001E000000}"/>
            </a:ext>
          </a:extLst>
        </xdr:cNvPr>
        <xdr:cNvGrpSpPr/>
      </xdr:nvGrpSpPr>
      <xdr:grpSpPr>
        <a:xfrm>
          <a:off x="596265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200-00001F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02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2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2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314280</xdr:colOff>
      <xdr:row>16</xdr:row>
      <xdr:rowOff>6350</xdr:rowOff>
    </xdr:from>
    <xdr:to>
      <xdr:col>15</xdr:col>
      <xdr:colOff>164990</xdr:colOff>
      <xdr:row>32</xdr:row>
      <xdr:rowOff>92075</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5800680" y="3054350"/>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3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8" name="TextBox 7">
              <a:extLst>
                <a:ext uri="{FF2B5EF4-FFF2-40B4-BE49-F238E27FC236}">
                  <a16:creationId xmlns:a16="http://schemas.microsoft.com/office/drawing/2014/main" id="{00000000-0008-0000-03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022F4A0-9907-4C90-9643-E82E94BC793A}" type="TxLink">
                <a:rPr lang="en-US" sz="2400" b="0"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2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47624</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200025" y="533399"/>
          <a:ext cx="2733675" cy="2371725"/>
          <a:chOff x="57150" y="533399"/>
          <a:chExt cx="2733675" cy="2371725"/>
        </a:xfrm>
      </xdr:grpSpPr>
      <xdr:sp macro="" textlink="">
        <xdr:nvSpPr>
          <xdr:cNvPr id="10" name="Rectangle: Rounded Corners 9">
            <a:extLst>
              <a:ext uri="{FF2B5EF4-FFF2-40B4-BE49-F238E27FC236}">
                <a16:creationId xmlns:a16="http://schemas.microsoft.com/office/drawing/2014/main" id="{00000000-0008-0000-0300-00000A000000}"/>
              </a:ext>
            </a:extLst>
          </xdr:cNvPr>
          <xdr:cNvSpPr/>
        </xdr:nvSpPr>
        <xdr:spPr>
          <a:xfrm>
            <a:off x="57150" y="533399"/>
            <a:ext cx="2733675" cy="23717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215900" y="746125"/>
          <a:ext cx="2400542" cy="20637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14</xdr:col>
      <xdr:colOff>142875</xdr:colOff>
      <xdr:row>2</xdr:row>
      <xdr:rowOff>66675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9075" y="76200"/>
          <a:ext cx="84582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123825</xdr:colOff>
      <xdr:row>2</xdr:row>
      <xdr:rowOff>152399</xdr:rowOff>
    </xdr:from>
    <xdr:to>
      <xdr:col>9</xdr:col>
      <xdr:colOff>419100</xdr:colOff>
      <xdr:row>7</xdr:row>
      <xdr:rowOff>123824</xdr:rowOff>
    </xdr:to>
    <xdr:grpSp>
      <xdr:nvGrpSpPr>
        <xdr:cNvPr id="14" name="Group 13">
          <a:extLst>
            <a:ext uri="{FF2B5EF4-FFF2-40B4-BE49-F238E27FC236}">
              <a16:creationId xmlns:a16="http://schemas.microsoft.com/office/drawing/2014/main" id="{00000000-0008-0000-0300-00000E000000}"/>
            </a:ext>
          </a:extLst>
        </xdr:cNvPr>
        <xdr:cNvGrpSpPr/>
      </xdr:nvGrpSpPr>
      <xdr:grpSpPr>
        <a:xfrm>
          <a:off x="31718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3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142875</xdr:colOff>
      <xdr:row>8</xdr:row>
      <xdr:rowOff>85724</xdr:rowOff>
    </xdr:from>
    <xdr:to>
      <xdr:col>9</xdr:col>
      <xdr:colOff>438150</xdr:colOff>
      <xdr:row>13</xdr:row>
      <xdr:rowOff>57149</xdr:rowOff>
    </xdr:to>
    <xdr:grpSp>
      <xdr:nvGrpSpPr>
        <xdr:cNvPr id="18" name="Group 17">
          <a:extLst>
            <a:ext uri="{FF2B5EF4-FFF2-40B4-BE49-F238E27FC236}">
              <a16:creationId xmlns:a16="http://schemas.microsoft.com/office/drawing/2014/main" id="{00000000-0008-0000-0300-000012000000}"/>
            </a:ext>
          </a:extLst>
        </xdr:cNvPr>
        <xdr:cNvGrpSpPr/>
      </xdr:nvGrpSpPr>
      <xdr:grpSpPr>
        <a:xfrm>
          <a:off x="31908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3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28574</xdr:rowOff>
    </xdr:from>
    <xdr:to>
      <xdr:col>4</xdr:col>
      <xdr:colOff>495300</xdr:colOff>
      <xdr:row>26</xdr:row>
      <xdr:rowOff>190499</xdr:rowOff>
    </xdr:to>
    <xdr:grpSp>
      <xdr:nvGrpSpPr>
        <xdr:cNvPr id="22" name="Group 21">
          <a:extLst>
            <a:ext uri="{FF2B5EF4-FFF2-40B4-BE49-F238E27FC236}">
              <a16:creationId xmlns:a16="http://schemas.microsoft.com/office/drawing/2014/main" id="{00000000-0008-0000-0300-000016000000}"/>
            </a:ext>
          </a:extLst>
        </xdr:cNvPr>
        <xdr:cNvGrpSpPr/>
      </xdr:nvGrpSpPr>
      <xdr:grpSpPr>
        <a:xfrm>
          <a:off x="200025" y="4219574"/>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3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47624</xdr:rowOff>
    </xdr:from>
    <xdr:to>
      <xdr:col>4</xdr:col>
      <xdr:colOff>495300</xdr:colOff>
      <xdr:row>21</xdr:row>
      <xdr:rowOff>19049</xdr:rowOff>
    </xdr:to>
    <xdr:grpSp>
      <xdr:nvGrpSpPr>
        <xdr:cNvPr id="26" name="Group 25">
          <a:extLst>
            <a:ext uri="{FF2B5EF4-FFF2-40B4-BE49-F238E27FC236}">
              <a16:creationId xmlns:a16="http://schemas.microsoft.com/office/drawing/2014/main" id="{00000000-0008-0000-0300-00001A000000}"/>
            </a:ext>
          </a:extLst>
        </xdr:cNvPr>
        <xdr:cNvGrpSpPr/>
      </xdr:nvGrpSpPr>
      <xdr:grpSpPr>
        <a:xfrm>
          <a:off x="200025" y="30956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3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10</xdr:col>
      <xdr:colOff>76200</xdr:colOff>
      <xdr:row>2</xdr:row>
      <xdr:rowOff>152400</xdr:rowOff>
    </xdr:from>
    <xdr:to>
      <xdr:col>14</xdr:col>
      <xdr:colOff>371475</xdr:colOff>
      <xdr:row>15</xdr:row>
      <xdr:rowOff>19050</xdr:rowOff>
    </xdr:to>
    <xdr:grpSp>
      <xdr:nvGrpSpPr>
        <xdr:cNvPr id="30" name="Group 29">
          <a:extLst>
            <a:ext uri="{FF2B5EF4-FFF2-40B4-BE49-F238E27FC236}">
              <a16:creationId xmlns:a16="http://schemas.microsoft.com/office/drawing/2014/main" id="{00000000-0008-0000-0300-00001E000000}"/>
            </a:ext>
          </a:extLst>
        </xdr:cNvPr>
        <xdr:cNvGrpSpPr/>
      </xdr:nvGrpSpPr>
      <xdr:grpSpPr>
        <a:xfrm>
          <a:off x="617220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3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142875</xdr:colOff>
      <xdr:row>14</xdr:row>
      <xdr:rowOff>28575</xdr:rowOff>
    </xdr:from>
    <xdr:to>
      <xdr:col>9</xdr:col>
      <xdr:colOff>438150</xdr:colOff>
      <xdr:row>27</xdr:row>
      <xdr:rowOff>9525</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908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3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3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12</xdr:col>
      <xdr:colOff>171449</xdr:colOff>
      <xdr:row>27</xdr:row>
      <xdr:rowOff>95251</xdr:rowOff>
    </xdr:from>
    <xdr:to>
      <xdr:col>14</xdr:col>
      <xdr:colOff>361710</xdr:colOff>
      <xdr:row>29</xdr:row>
      <xdr:rowOff>50839</xdr:rowOff>
    </xdr:to>
    <xdr:pic>
      <xdr:nvPicPr>
        <xdr:cNvPr id="38" name="Picture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7486649" y="5238751"/>
          <a:ext cx="1409461" cy="336588"/>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104775</xdr:colOff>
      <xdr:row>1</xdr:row>
      <xdr:rowOff>47625</xdr:rowOff>
    </xdr:from>
    <xdr:to>
      <xdr:col>8</xdr:col>
      <xdr:colOff>447675</xdr:colOff>
      <xdr:row>23</xdr:row>
      <xdr:rowOff>66675</xdr:rowOff>
    </xdr:to>
    <xdr:graphicFrame macro="">
      <xdr:nvGraphicFramePr>
        <xdr:cNvPr id="7" name="Chart 6">
          <a:extLst>
            <a:ext uri="{FF2B5EF4-FFF2-40B4-BE49-F238E27FC236}">
              <a16:creationId xmlns:a16="http://schemas.microsoft.com/office/drawing/2014/main" id="{720422D7-9082-46BD-95DD-69B904A73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0.41153</cdr:x>
      <cdr:y>0.3914</cdr:y>
    </cdr:from>
    <cdr:to>
      <cdr:x>0.59841</cdr:x>
      <cdr:y>0.50453</cdr:y>
    </cdr:to>
    <cdr:sp macro="" textlink="Gauge!$P$2">
      <cdr:nvSpPr>
        <cdr:cNvPr id="3" name="TextBox 2">
          <a:extLst xmlns:a="http://schemas.openxmlformats.org/drawingml/2006/main">
            <a:ext uri="{FF2B5EF4-FFF2-40B4-BE49-F238E27FC236}">
              <a16:creationId xmlns:a16="http://schemas.microsoft.com/office/drawing/2014/main" id="{E22C1633-27E5-14A7-03EE-6CAE2FF61951}"/>
            </a:ext>
          </a:extLst>
        </cdr:cNvPr>
        <cdr:cNvSpPr txBox="1"/>
      </cdr:nvSpPr>
      <cdr:spPr>
        <a:xfrm xmlns:a="http://schemas.openxmlformats.org/drawingml/2006/main">
          <a:off x="1971691" y="1647809"/>
          <a:ext cx="895356" cy="4762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DB0618FE-EAFE-4821-89AC-9E739B54B586}" type="TxLink">
            <a:rPr lang="en-US" sz="2400" b="1" i="0" u="none" strike="noStrike">
              <a:solidFill>
                <a:srgbClr val="92D050"/>
              </a:solidFill>
              <a:latin typeface="Oswald Medium" pitchFamily="2" charset="0"/>
              <a:ea typeface="Calibri"/>
              <a:cs typeface="Calibri"/>
            </a:rPr>
            <a:t>47%</a:t>
          </a:fld>
          <a:endParaRPr lang="en-US" sz="4400" b="1">
            <a:solidFill>
              <a:srgbClr val="92D050"/>
            </a:solidFill>
            <a:latin typeface="Oswald Medium" pitchFamily="2" charset="0"/>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71437</xdr:colOff>
      <xdr:row>1</xdr:row>
      <xdr:rowOff>95250</xdr:rowOff>
    </xdr:from>
    <xdr:to>
      <xdr:col>8</xdr:col>
      <xdr:colOff>0</xdr:colOff>
      <xdr:row>18</xdr:row>
      <xdr:rowOff>57150</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252412" y="333375"/>
          <a:ext cx="4195763" cy="3200400"/>
          <a:chOff x="3919537" y="514350"/>
          <a:chExt cx="5557838" cy="4391025"/>
        </a:xfrm>
      </xdr:grpSpPr>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3919537" y="514350"/>
          <a:ext cx="5557838" cy="4391025"/>
        </xdr:xfrm>
        <a:graphic>
          <a:graphicData uri="http://schemas.openxmlformats.org/drawingml/2006/chart">
            <c:chart xmlns:c="http://schemas.openxmlformats.org/drawingml/2006/chart" xmlns:r="http://schemas.openxmlformats.org/officeDocument/2006/relationships" r:id="rId1"/>
          </a:graphicData>
        </a:graphic>
      </xdr:graphicFrame>
      <xdr:sp macro="" textlink="$O$2">
        <xdr:nvSpPr>
          <xdr:cNvPr id="4" name="TextBox 3">
            <a:extLst>
              <a:ext uri="{FF2B5EF4-FFF2-40B4-BE49-F238E27FC236}">
                <a16:creationId xmlns:a16="http://schemas.microsoft.com/office/drawing/2014/main" id="{00000000-0008-0000-0600-000004000000}"/>
              </a:ext>
            </a:extLst>
          </xdr:cNvPr>
          <xdr:cNvSpPr txBox="1"/>
        </xdr:nvSpPr>
        <xdr:spPr>
          <a:xfrm>
            <a:off x="6064333" y="2152197"/>
            <a:ext cx="12954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CBF3DE8-832A-4F9F-88D2-470A0D59770F}" type="TxLink">
              <a:rPr lang="en-US" sz="2000" b="1" i="0" u="none" strike="noStrike">
                <a:solidFill>
                  <a:srgbClr val="92D050"/>
                </a:solidFill>
                <a:latin typeface="Oswald Medium" pitchFamily="2" charset="0"/>
                <a:ea typeface="Calibri"/>
                <a:cs typeface="Calibri"/>
              </a:rPr>
              <a:pPr algn="ctr"/>
              <a:t>47%</a:t>
            </a:fld>
            <a:endParaRPr lang="en-US" sz="2000" b="1">
              <a:solidFill>
                <a:srgbClr val="92D050"/>
              </a:solidFill>
              <a:latin typeface="Oswald Medium" pitchFamily="2"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257175</xdr:colOff>
      <xdr:row>1</xdr:row>
      <xdr:rowOff>152400</xdr:rowOff>
    </xdr:from>
    <xdr:to>
      <xdr:col>5</xdr:col>
      <xdr:colOff>133348</xdr:colOff>
      <xdr:row>16</xdr:row>
      <xdr:rowOff>28576</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257175</xdr:colOff>
      <xdr:row>18</xdr:row>
      <xdr:rowOff>85725</xdr:rowOff>
    </xdr:from>
    <xdr:to>
      <xdr:col>5</xdr:col>
      <xdr:colOff>133348</xdr:colOff>
      <xdr:row>32</xdr:row>
      <xdr:rowOff>152401</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485775</xdr:colOff>
      <xdr:row>18</xdr:row>
      <xdr:rowOff>95250</xdr:rowOff>
    </xdr:from>
    <xdr:to>
      <xdr:col>10</xdr:col>
      <xdr:colOff>361948</xdr:colOff>
      <xdr:row>32</xdr:row>
      <xdr:rowOff>161926</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485775</xdr:colOff>
      <xdr:row>1</xdr:row>
      <xdr:rowOff>161925</xdr:rowOff>
    </xdr:from>
    <xdr:to>
      <xdr:col>10</xdr:col>
      <xdr:colOff>361948</xdr:colOff>
      <xdr:row>16</xdr:row>
      <xdr:rowOff>38101</xdr:rowOff>
    </xdr:to>
    <xdr:graphicFrame macro="">
      <xdr:nvGraphicFramePr>
        <xdr:cNvPr id="7" name="Chart 6">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257175</xdr:colOff>
      <xdr:row>0</xdr:row>
      <xdr:rowOff>57150</xdr:rowOff>
    </xdr:from>
    <xdr:to>
      <xdr:col>5</xdr:col>
      <xdr:colOff>142875</xdr:colOff>
      <xdr:row>1</xdr:row>
      <xdr:rowOff>161925</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257175" y="571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Original</a:t>
          </a:r>
        </a:p>
      </xdr:txBody>
    </xdr:sp>
    <xdr:clientData/>
  </xdr:twoCellAnchor>
  <xdr:twoCellAnchor>
    <xdr:from>
      <xdr:col>5</xdr:col>
      <xdr:colOff>485775</xdr:colOff>
      <xdr:row>0</xdr:row>
      <xdr:rowOff>57150</xdr:rowOff>
    </xdr:from>
    <xdr:to>
      <xdr:col>10</xdr:col>
      <xdr:colOff>371475</xdr:colOff>
      <xdr:row>1</xdr:row>
      <xdr:rowOff>161925</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3533775" y="571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Month Only</a:t>
          </a:r>
        </a:p>
      </xdr:txBody>
    </xdr:sp>
    <xdr:clientData/>
  </xdr:twoCellAnchor>
  <xdr:twoCellAnchor>
    <xdr:from>
      <xdr:col>0</xdr:col>
      <xdr:colOff>257175</xdr:colOff>
      <xdr:row>16</xdr:row>
      <xdr:rowOff>171450</xdr:rowOff>
    </xdr:from>
    <xdr:to>
      <xdr:col>5</xdr:col>
      <xdr:colOff>142875</xdr:colOff>
      <xdr:row>18</xdr:row>
      <xdr:rowOff>85725</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257175" y="32194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Full Calendar</a:t>
          </a:r>
        </a:p>
      </xdr:txBody>
    </xdr:sp>
    <xdr:clientData/>
  </xdr:twoCellAnchor>
  <xdr:twoCellAnchor>
    <xdr:from>
      <xdr:col>5</xdr:col>
      <xdr:colOff>485775</xdr:colOff>
      <xdr:row>16</xdr:row>
      <xdr:rowOff>171450</xdr:rowOff>
    </xdr:from>
    <xdr:to>
      <xdr:col>10</xdr:col>
      <xdr:colOff>371475</xdr:colOff>
      <xdr:row>18</xdr:row>
      <xdr:rowOff>85725</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3533775" y="3219450"/>
          <a:ext cx="2933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Goals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104775</xdr:colOff>
      <xdr:row>1</xdr:row>
      <xdr:rowOff>123825</xdr:rowOff>
    </xdr:from>
    <xdr:to>
      <xdr:col>5</xdr:col>
      <xdr:colOff>352425</xdr:colOff>
      <xdr:row>14</xdr:row>
      <xdr:rowOff>142875</xdr:rowOff>
    </xdr:to>
    <xdr:graphicFrame macro="">
      <xdr:nvGraphicFramePr>
        <xdr:cNvPr id="4" name="Chart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85725</xdr:colOff>
          <xdr:row>2</xdr:row>
          <xdr:rowOff>28575</xdr:rowOff>
        </xdr:from>
        <xdr:to>
          <xdr:col>4</xdr:col>
          <xdr:colOff>342900</xdr:colOff>
          <xdr:row>3</xdr:row>
          <xdr:rowOff>142875</xdr:rowOff>
        </xdr:to>
        <xdr:sp macro="" textlink="">
          <xdr:nvSpPr>
            <xdr:cNvPr id="46083" name="Spinner 3" hidden="1">
              <a:extLst>
                <a:ext uri="{63B3BB69-23CF-44E3-9099-C40C66FF867C}">
                  <a14:compatExt spid="_x0000_s46083"/>
                </a:ext>
                <a:ext uri="{FF2B5EF4-FFF2-40B4-BE49-F238E27FC236}">
                  <a16:creationId xmlns:a16="http://schemas.microsoft.com/office/drawing/2014/main" id="{00000000-0008-0000-0800-000003B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16385" name="Spinner 1" hidden="1">
              <a:extLst>
                <a:ext uri="{63B3BB69-23CF-44E3-9099-C40C66FF867C}">
                  <a14:compatExt spid="_x0000_s16385"/>
                </a:ext>
                <a:ext uri="{FF2B5EF4-FFF2-40B4-BE49-F238E27FC236}">
                  <a16:creationId xmlns:a16="http://schemas.microsoft.com/office/drawing/2014/main" id="{00000000-0008-0000-09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5841" name="Spinner 1" hidden="1">
              <a:extLst>
                <a:ext uri="{63B3BB69-23CF-44E3-9099-C40C66FF867C}">
                  <a14:compatExt spid="_x0000_s35841"/>
                </a:ext>
                <a:ext uri="{FF2B5EF4-FFF2-40B4-BE49-F238E27FC236}">
                  <a16:creationId xmlns:a16="http://schemas.microsoft.com/office/drawing/2014/main" id="{00000000-0008-0000-0A00-0000018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47105" name="Spinner 1" hidden="1">
              <a:extLst>
                <a:ext uri="{63B3BB69-23CF-44E3-9099-C40C66FF867C}">
                  <a14:compatExt spid="_x0000_s47105"/>
                </a:ext>
                <a:ext uri="{FF2B5EF4-FFF2-40B4-BE49-F238E27FC236}">
                  <a16:creationId xmlns:a16="http://schemas.microsoft.com/office/drawing/2014/main" id="{00000000-0008-0000-0B00-000001B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7889" name="Spinner 1" hidden="1">
              <a:extLst>
                <a:ext uri="{63B3BB69-23CF-44E3-9099-C40C66FF867C}">
                  <a14:compatExt spid="_x0000_s37889"/>
                </a:ext>
                <a:ext uri="{FF2B5EF4-FFF2-40B4-BE49-F238E27FC236}">
                  <a16:creationId xmlns:a16="http://schemas.microsoft.com/office/drawing/2014/main" id="{00000000-0008-0000-0C00-0000019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xdr:col>
      <xdr:colOff>85725</xdr:colOff>
      <xdr:row>1</xdr:row>
      <xdr:rowOff>80962</xdr:rowOff>
    </xdr:from>
    <xdr:to>
      <xdr:col>8</xdr:col>
      <xdr:colOff>390525</xdr:colOff>
      <xdr:row>15</xdr:row>
      <xdr:rowOff>157162</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0.3875</cdr:x>
      <cdr:y>0.37326</cdr:y>
    </cdr:from>
    <cdr:to>
      <cdr:x>0.61875</cdr:x>
      <cdr:y>0.6059</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771650" y="1023938"/>
          <a:ext cx="1057275" cy="6381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800" b="0" i="0" u="none" strike="noStrike">
              <a:solidFill>
                <a:srgbClr val="00B0F0"/>
              </a:solidFill>
              <a:latin typeface="Oswald Medium" pitchFamily="2" charset="0"/>
              <a:ea typeface="Calibri"/>
              <a:cs typeface="Calibri"/>
            </a:rPr>
            <a:pPr algn="ctr"/>
            <a:t>85%</a:t>
          </a:fld>
          <a:endParaRPr lang="en-US" sz="2800" b="1">
            <a:solidFill>
              <a:srgbClr val="00B0F0"/>
            </a:solidFill>
            <a:latin typeface="Oswald Medium" pitchFamily="2" charset="0"/>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1</xdr:col>
      <xdr:colOff>76200</xdr:colOff>
      <xdr:row>1</xdr:row>
      <xdr:rowOff>76200</xdr:rowOff>
    </xdr:from>
    <xdr:to>
      <xdr:col>8</xdr:col>
      <xdr:colOff>552450</xdr:colOff>
      <xdr:row>4</xdr:row>
      <xdr:rowOff>161924</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104776</xdr:colOff>
      <xdr:row>1</xdr:row>
      <xdr:rowOff>85725</xdr:rowOff>
    </xdr:from>
    <xdr:to>
      <xdr:col>7</xdr:col>
      <xdr:colOff>104775</xdr:colOff>
      <xdr:row>5</xdr:row>
      <xdr:rowOff>57150</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57149</xdr:colOff>
      <xdr:row>1</xdr:row>
      <xdr:rowOff>85725</xdr:rowOff>
    </xdr:from>
    <xdr:to>
      <xdr:col>7</xdr:col>
      <xdr:colOff>352424</xdr:colOff>
      <xdr:row>5</xdr:row>
      <xdr:rowOff>133350</xdr:rowOff>
    </xdr:to>
    <xdr:graphicFrame macro="">
      <xdr:nvGraphicFramePr>
        <xdr:cNvPr id="5" name="Chart 4">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76199</xdr:colOff>
      <xdr:row>1</xdr:row>
      <xdr:rowOff>104775</xdr:rowOff>
    </xdr:from>
    <xdr:to>
      <xdr:col>5</xdr:col>
      <xdr:colOff>523874</xdr:colOff>
      <xdr:row>5</xdr:row>
      <xdr:rowOff>110845</xdr:rowOff>
    </xdr:to>
    <xdr:graphicFrame macro="">
      <xdr:nvGraphicFramePr>
        <xdr:cNvPr id="5" name="Chart 4">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1</xdr:row>
          <xdr:rowOff>104775</xdr:rowOff>
        </xdr:from>
        <xdr:to>
          <xdr:col>4</xdr:col>
          <xdr:colOff>457200</xdr:colOff>
          <xdr:row>3</xdr:row>
          <xdr:rowOff>9525</xdr:rowOff>
        </xdr:to>
        <xdr:sp macro="" textlink="">
          <xdr:nvSpPr>
            <xdr:cNvPr id="9224" name="Spinner 8" hidden="1">
              <a:extLst>
                <a:ext uri="{63B3BB69-23CF-44E3-9099-C40C66FF867C}">
                  <a14:compatExt spid="_x0000_s9224"/>
                </a:ext>
                <a:ext uri="{FF2B5EF4-FFF2-40B4-BE49-F238E27FC236}">
                  <a16:creationId xmlns:a16="http://schemas.microsoft.com/office/drawing/2014/main" id="{00000000-0008-0000-1200-000008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38100</xdr:colOff>
      <xdr:row>1</xdr:row>
      <xdr:rowOff>66675</xdr:rowOff>
    </xdr:from>
    <xdr:to>
      <xdr:col>5</xdr:col>
      <xdr:colOff>76198</xdr:colOff>
      <xdr:row>12</xdr:row>
      <xdr:rowOff>180975</xdr:rowOff>
    </xdr:to>
    <xdr:graphicFrame macro="">
      <xdr:nvGraphicFramePr>
        <xdr:cNvPr id="3" name="Chart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66675</xdr:colOff>
      <xdr:row>1</xdr:row>
      <xdr:rowOff>57150</xdr:rowOff>
    </xdr:from>
    <xdr:to>
      <xdr:col>4</xdr:col>
      <xdr:colOff>578980</xdr:colOff>
      <xdr:row>11</xdr:row>
      <xdr:rowOff>104774</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37" name="Group 36">
          <a:extLst>
            <a:ext uri="{FF2B5EF4-FFF2-40B4-BE49-F238E27FC236}">
              <a16:creationId xmlns:a16="http://schemas.microsoft.com/office/drawing/2014/main" id="{00000000-0008-0000-1500-000025000000}"/>
            </a:ext>
          </a:extLst>
        </xdr:cNvPr>
        <xdr:cNvGrpSpPr/>
      </xdr:nvGrpSpPr>
      <xdr:grpSpPr>
        <a:xfrm>
          <a:off x="2714580" y="5292725"/>
          <a:ext cx="3508310" cy="3133725"/>
          <a:chOff x="2714580" y="539750"/>
          <a:chExt cx="3508310" cy="3133725"/>
        </a:xfrm>
      </xdr:grpSpPr>
      <xdr:sp macro="" textlink="">
        <xdr:nvSpPr>
          <xdr:cNvPr id="27" name="Rectangle: Rounded Corners 26">
            <a:extLst>
              <a:ext uri="{FF2B5EF4-FFF2-40B4-BE49-F238E27FC236}">
                <a16:creationId xmlns:a16="http://schemas.microsoft.com/office/drawing/2014/main" id="{00000000-0008-0000-1500-00001B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2" name="Group 1">
            <a:extLst>
              <a:ext uri="{FF2B5EF4-FFF2-40B4-BE49-F238E27FC236}">
                <a16:creationId xmlns:a16="http://schemas.microsoft.com/office/drawing/2014/main" id="{00000000-0008-0000-1500-000002000000}"/>
              </a:ext>
            </a:extLst>
          </xdr:cNvPr>
          <xdr:cNvGrpSpPr/>
        </xdr:nvGrpSpPr>
        <xdr:grpSpPr>
          <a:xfrm>
            <a:off x="2714580" y="901700"/>
            <a:ext cx="3508310" cy="2771775"/>
            <a:chOff x="2209800" y="3400425"/>
            <a:chExt cx="3600450" cy="2844571"/>
          </a:xfrm>
          <a:noFill/>
        </xdr:grpSpPr>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500-000004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5" name="TextBox 4">
              <a:extLst>
                <a:ext uri="{FF2B5EF4-FFF2-40B4-BE49-F238E27FC236}">
                  <a16:creationId xmlns:a16="http://schemas.microsoft.com/office/drawing/2014/main" id="{00000000-0008-0000-1500-000005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16" name="TextBox 15">
            <a:extLst>
              <a:ext uri="{FF2B5EF4-FFF2-40B4-BE49-F238E27FC236}">
                <a16:creationId xmlns:a16="http://schemas.microsoft.com/office/drawing/2014/main" id="{00000000-0008-0000-1500-000010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36" name="Group 35">
          <a:extLst>
            <a:ext uri="{FF2B5EF4-FFF2-40B4-BE49-F238E27FC236}">
              <a16:creationId xmlns:a16="http://schemas.microsoft.com/office/drawing/2014/main" id="{00000000-0008-0000-1500-000024000000}"/>
            </a:ext>
          </a:extLst>
        </xdr:cNvPr>
        <xdr:cNvGrpSpPr/>
      </xdr:nvGrpSpPr>
      <xdr:grpSpPr>
        <a:xfrm>
          <a:off x="200025" y="533400"/>
          <a:ext cx="2733675" cy="2095500"/>
          <a:chOff x="57150" y="533400"/>
          <a:chExt cx="2733675" cy="2095500"/>
        </a:xfrm>
      </xdr:grpSpPr>
      <xdr:sp macro="" textlink="">
        <xdr:nvSpPr>
          <xdr:cNvPr id="28" name="Rectangle: Rounded Corners 27">
            <a:extLst>
              <a:ext uri="{FF2B5EF4-FFF2-40B4-BE49-F238E27FC236}">
                <a16:creationId xmlns:a16="http://schemas.microsoft.com/office/drawing/2014/main" id="{00000000-0008-0000-1500-00001C000000}"/>
              </a:ext>
            </a:extLst>
          </xdr:cNvPr>
          <xdr:cNvSpPr/>
        </xdr:nvSpPr>
        <xdr:spPr>
          <a:xfrm>
            <a:off x="57150" y="53340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8" name="Chart 7">
            <a:extLst>
              <a:ext uri="{FF2B5EF4-FFF2-40B4-BE49-F238E27FC236}">
                <a16:creationId xmlns:a16="http://schemas.microsoft.com/office/drawing/2014/main" id="{00000000-0008-0000-1500-000008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4" name="TextBox 13">
            <a:extLst>
              <a:ext uri="{FF2B5EF4-FFF2-40B4-BE49-F238E27FC236}">
                <a16:creationId xmlns:a16="http://schemas.microsoft.com/office/drawing/2014/main" id="{00000000-0008-0000-1500-00000E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9" name="TextBox 18">
          <a:extLst>
            <a:ext uri="{FF2B5EF4-FFF2-40B4-BE49-F238E27FC236}">
              <a16:creationId xmlns:a16="http://schemas.microsoft.com/office/drawing/2014/main" id="{00000000-0008-0000-1500-000013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39" name="Group 38">
          <a:extLst>
            <a:ext uri="{FF2B5EF4-FFF2-40B4-BE49-F238E27FC236}">
              <a16:creationId xmlns:a16="http://schemas.microsoft.com/office/drawing/2014/main" id="{00000000-0008-0000-1500-000027000000}"/>
            </a:ext>
          </a:extLst>
        </xdr:cNvPr>
        <xdr:cNvGrpSpPr/>
      </xdr:nvGrpSpPr>
      <xdr:grpSpPr>
        <a:xfrm>
          <a:off x="3057525" y="533399"/>
          <a:ext cx="2733675" cy="923925"/>
          <a:chOff x="57150" y="2752724"/>
          <a:chExt cx="2733675" cy="923925"/>
        </a:xfrm>
      </xdr:grpSpPr>
      <xdr:sp macro="" textlink="">
        <xdr:nvSpPr>
          <xdr:cNvPr id="29" name="Rectangle: Rounded Corners 28">
            <a:extLst>
              <a:ext uri="{FF2B5EF4-FFF2-40B4-BE49-F238E27FC236}">
                <a16:creationId xmlns:a16="http://schemas.microsoft.com/office/drawing/2014/main" id="{00000000-0008-0000-1500-00001D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6" name="Chart 5">
            <a:extLst>
              <a:ext uri="{FF2B5EF4-FFF2-40B4-BE49-F238E27FC236}">
                <a16:creationId xmlns:a16="http://schemas.microsoft.com/office/drawing/2014/main" id="{00000000-0008-0000-1500-000006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0" name="TextBox 19">
            <a:extLst>
              <a:ext uri="{FF2B5EF4-FFF2-40B4-BE49-F238E27FC236}">
                <a16:creationId xmlns:a16="http://schemas.microsoft.com/office/drawing/2014/main" id="{00000000-0008-0000-1500-000014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38" name="Group 37">
          <a:extLst>
            <a:ext uri="{FF2B5EF4-FFF2-40B4-BE49-F238E27FC236}">
              <a16:creationId xmlns:a16="http://schemas.microsoft.com/office/drawing/2014/main" id="{00000000-0008-0000-1500-000026000000}"/>
            </a:ext>
          </a:extLst>
        </xdr:cNvPr>
        <xdr:cNvGrpSpPr/>
      </xdr:nvGrpSpPr>
      <xdr:grpSpPr>
        <a:xfrm>
          <a:off x="3076575" y="1609724"/>
          <a:ext cx="2733675" cy="923925"/>
          <a:chOff x="3086100" y="2752724"/>
          <a:chExt cx="2733675" cy="923925"/>
        </a:xfrm>
      </xdr:grpSpPr>
      <xdr:sp macro="" textlink="">
        <xdr:nvSpPr>
          <xdr:cNvPr id="30" name="Rectangle: Rounded Corners 29">
            <a:extLst>
              <a:ext uri="{FF2B5EF4-FFF2-40B4-BE49-F238E27FC236}">
                <a16:creationId xmlns:a16="http://schemas.microsoft.com/office/drawing/2014/main" id="{00000000-0008-0000-1500-00001E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9" name="Chart 8">
            <a:extLst>
              <a:ext uri="{FF2B5EF4-FFF2-40B4-BE49-F238E27FC236}">
                <a16:creationId xmlns:a16="http://schemas.microsoft.com/office/drawing/2014/main" id="{00000000-0008-0000-1500-000009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5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40" name="Group 39">
          <a:extLst>
            <a:ext uri="{FF2B5EF4-FFF2-40B4-BE49-F238E27FC236}">
              <a16:creationId xmlns:a16="http://schemas.microsoft.com/office/drawing/2014/main" id="{00000000-0008-0000-1500-000028000000}"/>
            </a:ext>
          </a:extLst>
        </xdr:cNvPr>
        <xdr:cNvGrpSpPr/>
      </xdr:nvGrpSpPr>
      <xdr:grpSpPr>
        <a:xfrm>
          <a:off x="200025" y="3943349"/>
          <a:ext cx="2733675" cy="923925"/>
          <a:chOff x="66675" y="3800474"/>
          <a:chExt cx="2733675" cy="923925"/>
        </a:xfrm>
      </xdr:grpSpPr>
      <xdr:sp macro="" textlink="">
        <xdr:nvSpPr>
          <xdr:cNvPr id="31" name="Rectangle: Rounded Corners 30">
            <a:extLst>
              <a:ext uri="{FF2B5EF4-FFF2-40B4-BE49-F238E27FC236}">
                <a16:creationId xmlns:a16="http://schemas.microsoft.com/office/drawing/2014/main" id="{00000000-0008-0000-1500-00001F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2" name="Chart 21">
            <a:extLst>
              <a:ext uri="{FF2B5EF4-FFF2-40B4-BE49-F238E27FC236}">
                <a16:creationId xmlns:a16="http://schemas.microsoft.com/office/drawing/2014/main" id="{00000000-0008-0000-1500-000016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3" name="TextBox 22">
            <a:extLst>
              <a:ext uri="{FF2B5EF4-FFF2-40B4-BE49-F238E27FC236}">
                <a16:creationId xmlns:a16="http://schemas.microsoft.com/office/drawing/2014/main" id="{00000000-0008-0000-1500-000017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41" name="Group 40">
          <a:extLst>
            <a:ext uri="{FF2B5EF4-FFF2-40B4-BE49-F238E27FC236}">
              <a16:creationId xmlns:a16="http://schemas.microsoft.com/office/drawing/2014/main" id="{00000000-0008-0000-1500-000029000000}"/>
            </a:ext>
          </a:extLst>
        </xdr:cNvPr>
        <xdr:cNvGrpSpPr/>
      </xdr:nvGrpSpPr>
      <xdr:grpSpPr>
        <a:xfrm>
          <a:off x="200025" y="2809874"/>
          <a:ext cx="2733675" cy="923925"/>
          <a:chOff x="3190875" y="3771899"/>
          <a:chExt cx="2733675" cy="923925"/>
        </a:xfrm>
      </xdr:grpSpPr>
      <xdr:sp macro="" textlink="">
        <xdr:nvSpPr>
          <xdr:cNvPr id="32" name="Rectangle: Rounded Corners 31">
            <a:extLst>
              <a:ext uri="{FF2B5EF4-FFF2-40B4-BE49-F238E27FC236}">
                <a16:creationId xmlns:a16="http://schemas.microsoft.com/office/drawing/2014/main" id="{00000000-0008-0000-1500-000020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7" name="Chart 6">
            <a:extLst>
              <a:ext uri="{FF2B5EF4-FFF2-40B4-BE49-F238E27FC236}">
                <a16:creationId xmlns:a16="http://schemas.microsoft.com/office/drawing/2014/main" id="{00000000-0008-0000-1500-000007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1500-000018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42" name="Group 41">
          <a:extLst>
            <a:ext uri="{FF2B5EF4-FFF2-40B4-BE49-F238E27FC236}">
              <a16:creationId xmlns:a16="http://schemas.microsoft.com/office/drawing/2014/main" id="{00000000-0008-0000-1500-00002A000000}"/>
            </a:ext>
          </a:extLst>
        </xdr:cNvPr>
        <xdr:cNvGrpSpPr/>
      </xdr:nvGrpSpPr>
      <xdr:grpSpPr>
        <a:xfrm>
          <a:off x="200025" y="5057775"/>
          <a:ext cx="2733675" cy="2343150"/>
          <a:chOff x="66675" y="4857750"/>
          <a:chExt cx="2733675" cy="2343150"/>
        </a:xfrm>
      </xdr:grpSpPr>
      <xdr:sp macro="" textlink="">
        <xdr:nvSpPr>
          <xdr:cNvPr id="34" name="Rectangle: Rounded Corners 33">
            <a:extLst>
              <a:ext uri="{FF2B5EF4-FFF2-40B4-BE49-F238E27FC236}">
                <a16:creationId xmlns:a16="http://schemas.microsoft.com/office/drawing/2014/main" id="{00000000-0008-0000-1500-000022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1500-00000B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5" name="TextBox 24">
            <a:extLst>
              <a:ext uri="{FF2B5EF4-FFF2-40B4-BE49-F238E27FC236}">
                <a16:creationId xmlns:a16="http://schemas.microsoft.com/office/drawing/2014/main" id="{00000000-0008-0000-1500-000019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43" name="Group 42">
          <a:extLst>
            <a:ext uri="{FF2B5EF4-FFF2-40B4-BE49-F238E27FC236}">
              <a16:creationId xmlns:a16="http://schemas.microsoft.com/office/drawing/2014/main" id="{00000000-0008-0000-1500-00002B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5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0" name="Chart 9">
            <a:extLst>
              <a:ext uri="{FF2B5EF4-FFF2-40B4-BE49-F238E27FC236}">
                <a16:creationId xmlns:a16="http://schemas.microsoft.com/office/drawing/2014/main" id="{00000000-0008-0000-1500-00000A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6" name="TextBox 25">
            <a:extLst>
              <a:ext uri="{FF2B5EF4-FFF2-40B4-BE49-F238E27FC236}">
                <a16:creationId xmlns:a16="http://schemas.microsoft.com/office/drawing/2014/main" id="{00000000-0008-0000-1500-00001A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45" name="Picture 44">
          <a:extLst>
            <a:ext uri="{FF2B5EF4-FFF2-40B4-BE49-F238E27FC236}">
              <a16:creationId xmlns:a16="http://schemas.microsoft.com/office/drawing/2014/main" id="{00000000-0008-0000-1500-00002D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4.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2" name="Group 1">
          <a:extLst>
            <a:ext uri="{FF2B5EF4-FFF2-40B4-BE49-F238E27FC236}">
              <a16:creationId xmlns:a16="http://schemas.microsoft.com/office/drawing/2014/main" id="{00000000-0008-0000-1600-000002000000}"/>
            </a:ext>
          </a:extLst>
        </xdr:cNvPr>
        <xdr:cNvGrpSpPr/>
      </xdr:nvGrpSpPr>
      <xdr:grpSpPr>
        <a:xfrm>
          <a:off x="2714580" y="52927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16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16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16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16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P$2">
          <xdr:nvSpPr>
            <xdr:cNvPr id="8" name="TextBox 7">
              <a:extLst>
                <a:ext uri="{FF2B5EF4-FFF2-40B4-BE49-F238E27FC236}">
                  <a16:creationId xmlns:a16="http://schemas.microsoft.com/office/drawing/2014/main" id="{00000000-0008-0000-16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F506B2-8E92-4002-88C4-3E11F042AC90}" type="TxLink">
                <a:rPr lang="en-US" sz="2400" b="1" i="0" u="none" strike="noStrike">
                  <a:solidFill>
                    <a:srgbClr val="4DBF35"/>
                  </a:solidFill>
                  <a:latin typeface="Calibri"/>
                  <a:ea typeface="Calibri"/>
                  <a:cs typeface="Calibri"/>
                </a:rPr>
                <a:pPr algn="ctr"/>
                <a:t>47%</a:t>
              </a:fld>
              <a:endParaRPr lang="en-US" sz="123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9" name="Group 8">
          <a:extLst>
            <a:ext uri="{FF2B5EF4-FFF2-40B4-BE49-F238E27FC236}">
              <a16:creationId xmlns:a16="http://schemas.microsoft.com/office/drawing/2014/main" id="{00000000-0008-0000-1600-000009000000}"/>
            </a:ext>
          </a:extLst>
        </xdr:cNvPr>
        <xdr:cNvGrpSpPr/>
      </xdr:nvGrpSpPr>
      <xdr:grpSpPr>
        <a:xfrm>
          <a:off x="200025" y="533400"/>
          <a:ext cx="2733675" cy="2095500"/>
          <a:chOff x="57150" y="533400"/>
          <a:chExt cx="2733675" cy="2095500"/>
        </a:xfrm>
      </xdr:grpSpPr>
      <xdr:sp macro="" textlink="">
        <xdr:nvSpPr>
          <xdr:cNvPr id="10" name="Rectangle: Rounded Corners 9">
            <a:extLst>
              <a:ext uri="{FF2B5EF4-FFF2-40B4-BE49-F238E27FC236}">
                <a16:creationId xmlns:a16="http://schemas.microsoft.com/office/drawing/2014/main" id="{00000000-0008-0000-1600-00000A000000}"/>
              </a:ext>
            </a:extLst>
          </xdr:cNvPr>
          <xdr:cNvSpPr/>
        </xdr:nvSpPr>
        <xdr:spPr>
          <a:xfrm>
            <a:off x="57150" y="53340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1600-00000B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16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16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16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16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16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16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16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16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16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6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22" name="Group 21">
          <a:extLst>
            <a:ext uri="{FF2B5EF4-FFF2-40B4-BE49-F238E27FC236}">
              <a16:creationId xmlns:a16="http://schemas.microsoft.com/office/drawing/2014/main" id="{00000000-0008-0000-1600-000016000000}"/>
            </a:ext>
          </a:extLst>
        </xdr:cNvPr>
        <xdr:cNvGrpSpPr/>
      </xdr:nvGrpSpPr>
      <xdr:grpSpPr>
        <a:xfrm>
          <a:off x="200025" y="39433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16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16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16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26" name="Group 25">
          <a:extLst>
            <a:ext uri="{FF2B5EF4-FFF2-40B4-BE49-F238E27FC236}">
              <a16:creationId xmlns:a16="http://schemas.microsoft.com/office/drawing/2014/main" id="{00000000-0008-0000-1600-00001A000000}"/>
            </a:ext>
          </a:extLst>
        </xdr:cNvPr>
        <xdr:cNvGrpSpPr/>
      </xdr:nvGrpSpPr>
      <xdr:grpSpPr>
        <a:xfrm>
          <a:off x="200025" y="280987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16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16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16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30" name="Group 29">
          <a:extLst>
            <a:ext uri="{FF2B5EF4-FFF2-40B4-BE49-F238E27FC236}">
              <a16:creationId xmlns:a16="http://schemas.microsoft.com/office/drawing/2014/main" id="{00000000-0008-0000-1600-00001E000000}"/>
            </a:ext>
          </a:extLst>
        </xdr:cNvPr>
        <xdr:cNvGrpSpPr/>
      </xdr:nvGrpSpPr>
      <xdr:grpSpPr>
        <a:xfrm>
          <a:off x="200025" y="5057775"/>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16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16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16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16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6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16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16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16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6.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hyperlink" Target="https://www.excelcampus.com/charts/8-types-of-progress-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851A-59B5-4057-AFC0-14B1C75453EE}">
  <dimension ref="A1:B2"/>
  <sheetViews>
    <sheetView showGridLines="0" workbookViewId="0"/>
  </sheetViews>
  <sheetFormatPr defaultRowHeight="15" x14ac:dyDescent="0.25"/>
  <cols>
    <col min="1" max="1" width="4.7109375" customWidth="1"/>
  </cols>
  <sheetData>
    <row r="1" spans="1:2" x14ac:dyDescent="0.25">
      <c r="A1" s="14" t="s">
        <v>45</v>
      </c>
    </row>
    <row r="2" spans="1:2" ht="18.75" x14ac:dyDescent="0.3">
      <c r="B2" s="13"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B-4285-45EB-ACDF-9C32679F9801}">
  <sheetPr codeName="Sheet14"/>
  <dimension ref="A1"/>
  <sheetViews>
    <sheetView workbookViewId="0"/>
  </sheetViews>
  <sheetFormatPr defaultRowHeight="15" x14ac:dyDescent="0.25"/>
  <sheetData>
    <row r="1" spans="1:1" x14ac:dyDescent="0.25">
      <c r="A1">
        <f ca="1">RANDBETWEEN(20,90)/100</f>
        <v>0.63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C0B3-9240-402A-B45F-FFA5D8EDD866}">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4A1C5B97-E369-442E-B48A-094E493FDC4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9D69-68D4-44D6-9295-F160575396D6}">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DC73292E-2496-4415-83E7-9A98AC2B58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715-1559-412B-BEF2-4440A8E9BD51}">
  <sheetPr codeName="Sheet6">
    <tabColor rgb="FF92D050"/>
  </sheetPr>
  <dimension ref="A1:P103"/>
  <sheetViews>
    <sheetView workbookViewId="0">
      <selection activeCell="E32" sqref="E32"/>
    </sheetView>
  </sheetViews>
  <sheetFormatPr defaultRowHeight="15" x14ac:dyDescent="0.25"/>
  <cols>
    <col min="1" max="1" width="2.7109375" style="30" customWidth="1"/>
    <col min="2" max="8" width="9.140625" style="30"/>
    <col min="9" max="9" width="9.140625" style="31"/>
    <col min="11" max="11" width="9.7109375" bestFit="1" customWidth="1"/>
    <col min="15" max="15" width="10.28515625" bestFit="1" customWidth="1"/>
  </cols>
  <sheetData>
    <row r="1" spans="1:16" ht="18.75" x14ac:dyDescent="0.3">
      <c r="A1" s="37">
        <v>3</v>
      </c>
      <c r="B1" s="40" t="s">
        <v>42</v>
      </c>
      <c r="C1" s="38"/>
      <c r="D1" s="38"/>
      <c r="E1" s="38"/>
      <c r="F1" s="38"/>
      <c r="G1" s="38"/>
      <c r="H1" s="38"/>
      <c r="I1" s="39"/>
    </row>
    <row r="2" spans="1:16" x14ac:dyDescent="0.25">
      <c r="K2" s="3" t="s">
        <v>41</v>
      </c>
      <c r="L2" s="3" t="s">
        <v>5</v>
      </c>
      <c r="M2" s="3" t="s">
        <v>40</v>
      </c>
      <c r="N2" s="2"/>
      <c r="O2" s="2" t="s">
        <v>37</v>
      </c>
      <c r="P2" s="41">
        <v>0.47</v>
      </c>
    </row>
    <row r="3" spans="1:16" x14ac:dyDescent="0.25">
      <c r="K3">
        <v>1</v>
      </c>
      <c r="L3">
        <v>1</v>
      </c>
      <c r="M3">
        <f>IF(K3&lt;=($P$2*100),1,0)</f>
        <v>1</v>
      </c>
    </row>
    <row r="4" spans="1:16" x14ac:dyDescent="0.25">
      <c r="K4">
        <v>2</v>
      </c>
      <c r="L4">
        <v>1</v>
      </c>
      <c r="M4">
        <f t="shared" ref="M4:M67" si="0">IF(K4&lt;=($P$2*100),1,0)</f>
        <v>1</v>
      </c>
    </row>
    <row r="5" spans="1:16" x14ac:dyDescent="0.25">
      <c r="K5">
        <v>3</v>
      </c>
      <c r="L5">
        <v>1</v>
      </c>
      <c r="M5">
        <f t="shared" si="0"/>
        <v>1</v>
      </c>
    </row>
    <row r="6" spans="1:16" x14ac:dyDescent="0.25">
      <c r="K6">
        <v>4</v>
      </c>
      <c r="L6">
        <v>1</v>
      </c>
      <c r="M6">
        <f t="shared" si="0"/>
        <v>1</v>
      </c>
    </row>
    <row r="7" spans="1:16" x14ac:dyDescent="0.25">
      <c r="K7">
        <v>5</v>
      </c>
      <c r="L7">
        <v>1</v>
      </c>
      <c r="M7">
        <f t="shared" si="0"/>
        <v>1</v>
      </c>
    </row>
    <row r="8" spans="1:16" x14ac:dyDescent="0.25">
      <c r="K8">
        <v>6</v>
      </c>
      <c r="L8">
        <v>1</v>
      </c>
      <c r="M8">
        <f t="shared" si="0"/>
        <v>1</v>
      </c>
    </row>
    <row r="9" spans="1:16" x14ac:dyDescent="0.25">
      <c r="K9">
        <v>7</v>
      </c>
      <c r="L9">
        <v>1</v>
      </c>
      <c r="M9">
        <f t="shared" si="0"/>
        <v>1</v>
      </c>
    </row>
    <row r="10" spans="1:16" x14ac:dyDescent="0.25">
      <c r="K10">
        <v>8</v>
      </c>
      <c r="L10">
        <v>1</v>
      </c>
      <c r="M10">
        <f t="shared" si="0"/>
        <v>1</v>
      </c>
    </row>
    <row r="11" spans="1:16" x14ac:dyDescent="0.25">
      <c r="K11">
        <v>9</v>
      </c>
      <c r="L11">
        <v>1</v>
      </c>
      <c r="M11">
        <f t="shared" si="0"/>
        <v>1</v>
      </c>
    </row>
    <row r="12" spans="1:16" x14ac:dyDescent="0.25">
      <c r="K12">
        <v>10</v>
      </c>
      <c r="L12">
        <v>1</v>
      </c>
      <c r="M12">
        <f t="shared" si="0"/>
        <v>1</v>
      </c>
    </row>
    <row r="13" spans="1:16" x14ac:dyDescent="0.25">
      <c r="K13">
        <v>11</v>
      </c>
      <c r="L13">
        <v>1</v>
      </c>
      <c r="M13">
        <f t="shared" si="0"/>
        <v>1</v>
      </c>
    </row>
    <row r="14" spans="1:16" x14ac:dyDescent="0.25">
      <c r="K14">
        <v>12</v>
      </c>
      <c r="L14">
        <v>1</v>
      </c>
      <c r="M14">
        <f t="shared" si="0"/>
        <v>1</v>
      </c>
    </row>
    <row r="15" spans="1:16" x14ac:dyDescent="0.25">
      <c r="K15">
        <v>13</v>
      </c>
      <c r="L15">
        <v>1</v>
      </c>
      <c r="M15">
        <f t="shared" si="0"/>
        <v>1</v>
      </c>
    </row>
    <row r="16" spans="1:16" x14ac:dyDescent="0.25">
      <c r="K16">
        <v>14</v>
      </c>
      <c r="L16">
        <v>1</v>
      </c>
      <c r="M16">
        <f t="shared" si="0"/>
        <v>1</v>
      </c>
    </row>
    <row r="17" spans="11:13" x14ac:dyDescent="0.25">
      <c r="K17">
        <v>15</v>
      </c>
      <c r="L17">
        <v>1</v>
      </c>
      <c r="M17">
        <f t="shared" si="0"/>
        <v>1</v>
      </c>
    </row>
    <row r="18" spans="11:13" x14ac:dyDescent="0.25">
      <c r="K18">
        <v>16</v>
      </c>
      <c r="L18">
        <v>1</v>
      </c>
      <c r="M18">
        <f t="shared" si="0"/>
        <v>1</v>
      </c>
    </row>
    <row r="19" spans="11:13" x14ac:dyDescent="0.25">
      <c r="K19">
        <v>17</v>
      </c>
      <c r="L19">
        <v>1</v>
      </c>
      <c r="M19">
        <f t="shared" si="0"/>
        <v>1</v>
      </c>
    </row>
    <row r="20" spans="11:13" x14ac:dyDescent="0.25">
      <c r="K20">
        <v>18</v>
      </c>
      <c r="L20">
        <v>1</v>
      </c>
      <c r="M20">
        <f t="shared" si="0"/>
        <v>1</v>
      </c>
    </row>
    <row r="21" spans="11:13" x14ac:dyDescent="0.25">
      <c r="K21">
        <v>19</v>
      </c>
      <c r="L21">
        <v>1</v>
      </c>
      <c r="M21">
        <f t="shared" si="0"/>
        <v>1</v>
      </c>
    </row>
    <row r="22" spans="11:13" x14ac:dyDescent="0.25">
      <c r="K22">
        <v>20</v>
      </c>
      <c r="L22">
        <v>1</v>
      </c>
      <c r="M22">
        <f t="shared" si="0"/>
        <v>1</v>
      </c>
    </row>
    <row r="23" spans="11:13" x14ac:dyDescent="0.25">
      <c r="K23">
        <v>21</v>
      </c>
      <c r="L23">
        <v>1</v>
      </c>
      <c r="M23">
        <f t="shared" si="0"/>
        <v>1</v>
      </c>
    </row>
    <row r="24" spans="11:13" x14ac:dyDescent="0.25">
      <c r="K24">
        <v>22</v>
      </c>
      <c r="L24">
        <v>1</v>
      </c>
      <c r="M24">
        <f t="shared" si="0"/>
        <v>1</v>
      </c>
    </row>
    <row r="25" spans="11:13" x14ac:dyDescent="0.25">
      <c r="K25">
        <v>23</v>
      </c>
      <c r="L25">
        <v>1</v>
      </c>
      <c r="M25">
        <f t="shared" si="0"/>
        <v>1</v>
      </c>
    </row>
    <row r="26" spans="11:13" x14ac:dyDescent="0.25">
      <c r="K26">
        <v>24</v>
      </c>
      <c r="L26">
        <v>1</v>
      </c>
      <c r="M26">
        <f t="shared" si="0"/>
        <v>1</v>
      </c>
    </row>
    <row r="27" spans="11:13" x14ac:dyDescent="0.25">
      <c r="K27">
        <v>25</v>
      </c>
      <c r="L27">
        <v>1</v>
      </c>
      <c r="M27">
        <f t="shared" si="0"/>
        <v>1</v>
      </c>
    </row>
    <row r="28" spans="11:13" x14ac:dyDescent="0.25">
      <c r="K28">
        <v>26</v>
      </c>
      <c r="L28">
        <v>1</v>
      </c>
      <c r="M28">
        <f t="shared" si="0"/>
        <v>1</v>
      </c>
    </row>
    <row r="29" spans="11:13" x14ac:dyDescent="0.25">
      <c r="K29">
        <v>27</v>
      </c>
      <c r="L29">
        <v>1</v>
      </c>
      <c r="M29">
        <f t="shared" si="0"/>
        <v>1</v>
      </c>
    </row>
    <row r="30" spans="11:13" x14ac:dyDescent="0.25">
      <c r="K30">
        <v>28</v>
      </c>
      <c r="L30">
        <v>1</v>
      </c>
      <c r="M30">
        <f t="shared" si="0"/>
        <v>1</v>
      </c>
    </row>
    <row r="31" spans="11:13" x14ac:dyDescent="0.25">
      <c r="K31">
        <v>29</v>
      </c>
      <c r="L31">
        <v>1</v>
      </c>
      <c r="M31">
        <f t="shared" si="0"/>
        <v>1</v>
      </c>
    </row>
    <row r="32" spans="11:13" x14ac:dyDescent="0.25">
      <c r="K32">
        <v>30</v>
      </c>
      <c r="L32">
        <v>1</v>
      </c>
      <c r="M32">
        <f t="shared" si="0"/>
        <v>1</v>
      </c>
    </row>
    <row r="33" spans="11:13" x14ac:dyDescent="0.25">
      <c r="K33">
        <v>31</v>
      </c>
      <c r="L33">
        <v>1</v>
      </c>
      <c r="M33">
        <f t="shared" si="0"/>
        <v>1</v>
      </c>
    </row>
    <row r="34" spans="11:13" x14ac:dyDescent="0.25">
      <c r="K34">
        <v>32</v>
      </c>
      <c r="L34">
        <v>1</v>
      </c>
      <c r="M34">
        <f t="shared" si="0"/>
        <v>1</v>
      </c>
    </row>
    <row r="35" spans="11:13" x14ac:dyDescent="0.25">
      <c r="K35">
        <v>33</v>
      </c>
      <c r="L35">
        <v>1</v>
      </c>
      <c r="M35">
        <f t="shared" si="0"/>
        <v>1</v>
      </c>
    </row>
    <row r="36" spans="11:13" x14ac:dyDescent="0.25">
      <c r="K36">
        <v>34</v>
      </c>
      <c r="L36">
        <v>1</v>
      </c>
      <c r="M36">
        <f t="shared" si="0"/>
        <v>1</v>
      </c>
    </row>
    <row r="37" spans="11:13" x14ac:dyDescent="0.25">
      <c r="K37">
        <v>35</v>
      </c>
      <c r="L37">
        <v>1</v>
      </c>
      <c r="M37">
        <f t="shared" si="0"/>
        <v>1</v>
      </c>
    </row>
    <row r="38" spans="11:13" x14ac:dyDescent="0.25">
      <c r="K38">
        <v>36</v>
      </c>
      <c r="L38">
        <v>1</v>
      </c>
      <c r="M38">
        <f t="shared" si="0"/>
        <v>1</v>
      </c>
    </row>
    <row r="39" spans="11:13" x14ac:dyDescent="0.25">
      <c r="K39">
        <v>37</v>
      </c>
      <c r="L39">
        <v>1</v>
      </c>
      <c r="M39">
        <f t="shared" si="0"/>
        <v>1</v>
      </c>
    </row>
    <row r="40" spans="11:13" x14ac:dyDescent="0.25">
      <c r="K40">
        <v>38</v>
      </c>
      <c r="L40">
        <v>1</v>
      </c>
      <c r="M40">
        <f t="shared" si="0"/>
        <v>1</v>
      </c>
    </row>
    <row r="41" spans="11:13" x14ac:dyDescent="0.25">
      <c r="K41">
        <v>39</v>
      </c>
      <c r="L41">
        <v>1</v>
      </c>
      <c r="M41">
        <f t="shared" si="0"/>
        <v>1</v>
      </c>
    </row>
    <row r="42" spans="11:13" x14ac:dyDescent="0.25">
      <c r="K42">
        <v>40</v>
      </c>
      <c r="L42">
        <v>1</v>
      </c>
      <c r="M42">
        <f t="shared" si="0"/>
        <v>1</v>
      </c>
    </row>
    <row r="43" spans="11:13" x14ac:dyDescent="0.25">
      <c r="K43">
        <v>41</v>
      </c>
      <c r="L43">
        <v>1</v>
      </c>
      <c r="M43">
        <f t="shared" si="0"/>
        <v>1</v>
      </c>
    </row>
    <row r="44" spans="11:13" x14ac:dyDescent="0.25">
      <c r="K44">
        <v>42</v>
      </c>
      <c r="L44">
        <v>1</v>
      </c>
      <c r="M44">
        <f t="shared" si="0"/>
        <v>1</v>
      </c>
    </row>
    <row r="45" spans="11:13" x14ac:dyDescent="0.25">
      <c r="K45">
        <v>43</v>
      </c>
      <c r="L45">
        <v>1</v>
      </c>
      <c r="M45">
        <f t="shared" si="0"/>
        <v>1</v>
      </c>
    </row>
    <row r="46" spans="11:13" x14ac:dyDescent="0.25">
      <c r="K46">
        <v>44</v>
      </c>
      <c r="L46">
        <v>1</v>
      </c>
      <c r="M46">
        <f t="shared" si="0"/>
        <v>1</v>
      </c>
    </row>
    <row r="47" spans="11:13" x14ac:dyDescent="0.25">
      <c r="K47">
        <v>45</v>
      </c>
      <c r="L47">
        <v>1</v>
      </c>
      <c r="M47">
        <f t="shared" si="0"/>
        <v>1</v>
      </c>
    </row>
    <row r="48" spans="11:13" x14ac:dyDescent="0.25">
      <c r="K48">
        <v>46</v>
      </c>
      <c r="L48">
        <v>1</v>
      </c>
      <c r="M48">
        <f t="shared" si="0"/>
        <v>1</v>
      </c>
    </row>
    <row r="49" spans="11:13" x14ac:dyDescent="0.25">
      <c r="K49">
        <v>47</v>
      </c>
      <c r="L49">
        <v>1</v>
      </c>
      <c r="M49">
        <f t="shared" si="0"/>
        <v>1</v>
      </c>
    </row>
    <row r="50" spans="11:13" x14ac:dyDescent="0.25">
      <c r="K50">
        <v>48</v>
      </c>
      <c r="L50">
        <v>1</v>
      </c>
      <c r="M50">
        <f t="shared" si="0"/>
        <v>0</v>
      </c>
    </row>
    <row r="51" spans="11:13" x14ac:dyDescent="0.25">
      <c r="K51">
        <v>49</v>
      </c>
      <c r="L51">
        <v>1</v>
      </c>
      <c r="M51">
        <f t="shared" si="0"/>
        <v>0</v>
      </c>
    </row>
    <row r="52" spans="11:13" x14ac:dyDescent="0.25">
      <c r="K52">
        <v>50</v>
      </c>
      <c r="L52">
        <v>1</v>
      </c>
      <c r="M52">
        <f t="shared" si="0"/>
        <v>0</v>
      </c>
    </row>
    <row r="53" spans="11:13" x14ac:dyDescent="0.25">
      <c r="K53">
        <v>51</v>
      </c>
      <c r="L53">
        <v>1</v>
      </c>
      <c r="M53">
        <f t="shared" si="0"/>
        <v>0</v>
      </c>
    </row>
    <row r="54" spans="11:13" x14ac:dyDescent="0.25">
      <c r="K54">
        <v>52</v>
      </c>
      <c r="L54">
        <v>1</v>
      </c>
      <c r="M54">
        <f t="shared" si="0"/>
        <v>0</v>
      </c>
    </row>
    <row r="55" spans="11:13" x14ac:dyDescent="0.25">
      <c r="K55">
        <v>53</v>
      </c>
      <c r="L55">
        <v>1</v>
      </c>
      <c r="M55">
        <f t="shared" si="0"/>
        <v>0</v>
      </c>
    </row>
    <row r="56" spans="11:13" x14ac:dyDescent="0.25">
      <c r="K56">
        <v>54</v>
      </c>
      <c r="L56">
        <v>1</v>
      </c>
      <c r="M56">
        <f t="shared" si="0"/>
        <v>0</v>
      </c>
    </row>
    <row r="57" spans="11:13" x14ac:dyDescent="0.25">
      <c r="K57">
        <v>55</v>
      </c>
      <c r="L57">
        <v>1</v>
      </c>
      <c r="M57">
        <f t="shared" si="0"/>
        <v>0</v>
      </c>
    </row>
    <row r="58" spans="11:13" x14ac:dyDescent="0.25">
      <c r="K58">
        <v>56</v>
      </c>
      <c r="L58">
        <v>1</v>
      </c>
      <c r="M58">
        <f t="shared" si="0"/>
        <v>0</v>
      </c>
    </row>
    <row r="59" spans="11:13" x14ac:dyDescent="0.25">
      <c r="K59">
        <v>57</v>
      </c>
      <c r="L59">
        <v>1</v>
      </c>
      <c r="M59">
        <f t="shared" si="0"/>
        <v>0</v>
      </c>
    </row>
    <row r="60" spans="11:13" x14ac:dyDescent="0.25">
      <c r="K60">
        <v>58</v>
      </c>
      <c r="L60">
        <v>1</v>
      </c>
      <c r="M60">
        <f t="shared" si="0"/>
        <v>0</v>
      </c>
    </row>
    <row r="61" spans="11:13" x14ac:dyDescent="0.25">
      <c r="K61">
        <v>59</v>
      </c>
      <c r="L61">
        <v>1</v>
      </c>
      <c r="M61">
        <f t="shared" si="0"/>
        <v>0</v>
      </c>
    </row>
    <row r="62" spans="11:13" x14ac:dyDescent="0.25">
      <c r="K62">
        <v>60</v>
      </c>
      <c r="L62">
        <v>1</v>
      </c>
      <c r="M62">
        <f t="shared" si="0"/>
        <v>0</v>
      </c>
    </row>
    <row r="63" spans="11:13" x14ac:dyDescent="0.25">
      <c r="K63">
        <v>61</v>
      </c>
      <c r="L63">
        <v>1</v>
      </c>
      <c r="M63">
        <f t="shared" si="0"/>
        <v>0</v>
      </c>
    </row>
    <row r="64" spans="11:13" x14ac:dyDescent="0.25">
      <c r="K64">
        <v>62</v>
      </c>
      <c r="L64">
        <v>1</v>
      </c>
      <c r="M64">
        <f t="shared" si="0"/>
        <v>0</v>
      </c>
    </row>
    <row r="65" spans="11:13" x14ac:dyDescent="0.25">
      <c r="K65">
        <v>63</v>
      </c>
      <c r="L65">
        <v>1</v>
      </c>
      <c r="M65">
        <f t="shared" si="0"/>
        <v>0</v>
      </c>
    </row>
    <row r="66" spans="11:13" x14ac:dyDescent="0.25">
      <c r="K66">
        <v>64</v>
      </c>
      <c r="L66">
        <v>1</v>
      </c>
      <c r="M66">
        <f t="shared" si="0"/>
        <v>0</v>
      </c>
    </row>
    <row r="67" spans="11:13" x14ac:dyDescent="0.25">
      <c r="K67">
        <v>65</v>
      </c>
      <c r="L67">
        <v>1</v>
      </c>
      <c r="M67">
        <f t="shared" si="0"/>
        <v>0</v>
      </c>
    </row>
    <row r="68" spans="11:13" x14ac:dyDescent="0.25">
      <c r="K68">
        <v>66</v>
      </c>
      <c r="L68">
        <v>1</v>
      </c>
      <c r="M68">
        <f t="shared" ref="M68:M102" si="1">IF(K68&lt;=($P$2*100),1,0)</f>
        <v>0</v>
      </c>
    </row>
    <row r="69" spans="11:13" x14ac:dyDescent="0.25">
      <c r="K69">
        <v>67</v>
      </c>
      <c r="L69">
        <v>1</v>
      </c>
      <c r="M69">
        <f t="shared" si="1"/>
        <v>0</v>
      </c>
    </row>
    <row r="70" spans="11:13" x14ac:dyDescent="0.25">
      <c r="K70">
        <v>68</v>
      </c>
      <c r="L70">
        <v>1</v>
      </c>
      <c r="M70">
        <f t="shared" si="1"/>
        <v>0</v>
      </c>
    </row>
    <row r="71" spans="11:13" x14ac:dyDescent="0.25">
      <c r="K71">
        <v>69</v>
      </c>
      <c r="L71">
        <v>1</v>
      </c>
      <c r="M71">
        <f t="shared" si="1"/>
        <v>0</v>
      </c>
    </row>
    <row r="72" spans="11:13" x14ac:dyDescent="0.25">
      <c r="K72">
        <v>70</v>
      </c>
      <c r="L72">
        <v>1</v>
      </c>
      <c r="M72">
        <f t="shared" si="1"/>
        <v>0</v>
      </c>
    </row>
    <row r="73" spans="11:13" x14ac:dyDescent="0.25">
      <c r="K73">
        <v>71</v>
      </c>
      <c r="L73">
        <v>1</v>
      </c>
      <c r="M73">
        <f t="shared" si="1"/>
        <v>0</v>
      </c>
    </row>
    <row r="74" spans="11:13" x14ac:dyDescent="0.25">
      <c r="K74">
        <v>72</v>
      </c>
      <c r="L74">
        <v>1</v>
      </c>
      <c r="M74">
        <f t="shared" si="1"/>
        <v>0</v>
      </c>
    </row>
    <row r="75" spans="11:13" x14ac:dyDescent="0.25">
      <c r="K75">
        <v>73</v>
      </c>
      <c r="L75">
        <v>1</v>
      </c>
      <c r="M75">
        <f t="shared" si="1"/>
        <v>0</v>
      </c>
    </row>
    <row r="76" spans="11:13" x14ac:dyDescent="0.25">
      <c r="K76">
        <v>74</v>
      </c>
      <c r="L76">
        <v>1</v>
      </c>
      <c r="M76">
        <f t="shared" si="1"/>
        <v>0</v>
      </c>
    </row>
    <row r="77" spans="11:13" x14ac:dyDescent="0.25">
      <c r="K77">
        <v>75</v>
      </c>
      <c r="L77">
        <v>1</v>
      </c>
      <c r="M77">
        <f t="shared" si="1"/>
        <v>0</v>
      </c>
    </row>
    <row r="78" spans="11:13" x14ac:dyDescent="0.25">
      <c r="K78">
        <v>76</v>
      </c>
      <c r="L78">
        <v>1</v>
      </c>
      <c r="M78">
        <f t="shared" si="1"/>
        <v>0</v>
      </c>
    </row>
    <row r="79" spans="11:13" x14ac:dyDescent="0.25">
      <c r="K79">
        <v>77</v>
      </c>
      <c r="L79">
        <v>1</v>
      </c>
      <c r="M79">
        <f t="shared" si="1"/>
        <v>0</v>
      </c>
    </row>
    <row r="80" spans="11:13" x14ac:dyDescent="0.25">
      <c r="K80">
        <v>78</v>
      </c>
      <c r="L80">
        <v>1</v>
      </c>
      <c r="M80">
        <f t="shared" si="1"/>
        <v>0</v>
      </c>
    </row>
    <row r="81" spans="11:13" x14ac:dyDescent="0.25">
      <c r="K81">
        <v>79</v>
      </c>
      <c r="L81">
        <v>1</v>
      </c>
      <c r="M81">
        <f t="shared" si="1"/>
        <v>0</v>
      </c>
    </row>
    <row r="82" spans="11:13" x14ac:dyDescent="0.25">
      <c r="K82">
        <v>80</v>
      </c>
      <c r="L82">
        <v>1</v>
      </c>
      <c r="M82">
        <f t="shared" si="1"/>
        <v>0</v>
      </c>
    </row>
    <row r="83" spans="11:13" x14ac:dyDescent="0.25">
      <c r="K83">
        <v>81</v>
      </c>
      <c r="L83">
        <v>1</v>
      </c>
      <c r="M83">
        <f t="shared" si="1"/>
        <v>0</v>
      </c>
    </row>
    <row r="84" spans="11:13" x14ac:dyDescent="0.25">
      <c r="K84">
        <v>82</v>
      </c>
      <c r="L84">
        <v>1</v>
      </c>
      <c r="M84">
        <f t="shared" si="1"/>
        <v>0</v>
      </c>
    </row>
    <row r="85" spans="11:13" x14ac:dyDescent="0.25">
      <c r="K85">
        <v>83</v>
      </c>
      <c r="L85">
        <v>1</v>
      </c>
      <c r="M85">
        <f t="shared" si="1"/>
        <v>0</v>
      </c>
    </row>
    <row r="86" spans="11:13" x14ac:dyDescent="0.25">
      <c r="K86">
        <v>84</v>
      </c>
      <c r="L86">
        <v>1</v>
      </c>
      <c r="M86">
        <f t="shared" si="1"/>
        <v>0</v>
      </c>
    </row>
    <row r="87" spans="11:13" x14ac:dyDescent="0.25">
      <c r="K87">
        <v>85</v>
      </c>
      <c r="L87">
        <v>1</v>
      </c>
      <c r="M87">
        <f t="shared" si="1"/>
        <v>0</v>
      </c>
    </row>
    <row r="88" spans="11:13" x14ac:dyDescent="0.25">
      <c r="K88">
        <v>86</v>
      </c>
      <c r="L88">
        <v>1</v>
      </c>
      <c r="M88">
        <f t="shared" si="1"/>
        <v>0</v>
      </c>
    </row>
    <row r="89" spans="11:13" x14ac:dyDescent="0.25">
      <c r="K89">
        <v>87</v>
      </c>
      <c r="L89">
        <v>1</v>
      </c>
      <c r="M89">
        <f t="shared" si="1"/>
        <v>0</v>
      </c>
    </row>
    <row r="90" spans="11:13" x14ac:dyDescent="0.25">
      <c r="K90">
        <v>88</v>
      </c>
      <c r="L90">
        <v>1</v>
      </c>
      <c r="M90">
        <f t="shared" si="1"/>
        <v>0</v>
      </c>
    </row>
    <row r="91" spans="11:13" x14ac:dyDescent="0.25">
      <c r="K91">
        <v>89</v>
      </c>
      <c r="L91">
        <v>1</v>
      </c>
      <c r="M91">
        <f t="shared" si="1"/>
        <v>0</v>
      </c>
    </row>
    <row r="92" spans="11:13" x14ac:dyDescent="0.25">
      <c r="K92">
        <v>90</v>
      </c>
      <c r="L92">
        <v>1</v>
      </c>
      <c r="M92">
        <f t="shared" si="1"/>
        <v>0</v>
      </c>
    </row>
    <row r="93" spans="11:13" x14ac:dyDescent="0.25">
      <c r="K93">
        <v>91</v>
      </c>
      <c r="L93">
        <v>1</v>
      </c>
      <c r="M93">
        <f t="shared" si="1"/>
        <v>0</v>
      </c>
    </row>
    <row r="94" spans="11:13" x14ac:dyDescent="0.25">
      <c r="K94">
        <v>92</v>
      </c>
      <c r="L94">
        <v>1</v>
      </c>
      <c r="M94">
        <f t="shared" si="1"/>
        <v>0</v>
      </c>
    </row>
    <row r="95" spans="11:13" x14ac:dyDescent="0.25">
      <c r="K95">
        <v>93</v>
      </c>
      <c r="L95">
        <v>1</v>
      </c>
      <c r="M95">
        <f t="shared" si="1"/>
        <v>0</v>
      </c>
    </row>
    <row r="96" spans="11:13" x14ac:dyDescent="0.25">
      <c r="K96">
        <v>94</v>
      </c>
      <c r="L96">
        <v>1</v>
      </c>
      <c r="M96">
        <f t="shared" si="1"/>
        <v>0</v>
      </c>
    </row>
    <row r="97" spans="11:13" x14ac:dyDescent="0.25">
      <c r="K97">
        <v>95</v>
      </c>
      <c r="L97">
        <v>1</v>
      </c>
      <c r="M97">
        <f t="shared" si="1"/>
        <v>0</v>
      </c>
    </row>
    <row r="98" spans="11:13" x14ac:dyDescent="0.25">
      <c r="K98">
        <v>96</v>
      </c>
      <c r="L98">
        <v>1</v>
      </c>
      <c r="M98">
        <f t="shared" si="1"/>
        <v>0</v>
      </c>
    </row>
    <row r="99" spans="11:13" x14ac:dyDescent="0.25">
      <c r="K99">
        <v>97</v>
      </c>
      <c r="L99">
        <v>1</v>
      </c>
      <c r="M99">
        <f t="shared" si="1"/>
        <v>0</v>
      </c>
    </row>
    <row r="100" spans="11:13" x14ac:dyDescent="0.25">
      <c r="K100">
        <v>98</v>
      </c>
      <c r="L100">
        <v>1</v>
      </c>
      <c r="M100">
        <f t="shared" si="1"/>
        <v>0</v>
      </c>
    </row>
    <row r="101" spans="11:13" x14ac:dyDescent="0.25">
      <c r="K101">
        <v>99</v>
      </c>
      <c r="L101">
        <v>1</v>
      </c>
      <c r="M101">
        <f t="shared" si="1"/>
        <v>0</v>
      </c>
    </row>
    <row r="102" spans="11:13" x14ac:dyDescent="0.25">
      <c r="K102">
        <v>100</v>
      </c>
      <c r="L102">
        <v>1</v>
      </c>
      <c r="M102">
        <f t="shared" si="1"/>
        <v>0</v>
      </c>
    </row>
    <row r="103" spans="11:13" x14ac:dyDescent="0.25">
      <c r="K103" s="2" t="s">
        <v>82</v>
      </c>
      <c r="L103" s="2">
        <v>100</v>
      </c>
      <c r="M103" s="2">
        <f>200-(P2*100)</f>
        <v>153</v>
      </c>
    </row>
  </sheetData>
  <hyperlinks>
    <hyperlink ref="A1" location="'TOC Gallery'!A1" display="'TOC Gallery'!A1" xr:uid="{0F8D300D-082F-4524-A886-AAAC62479C1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7675-6A6C-40EB-9CE4-224F12AE5A60}">
  <sheetPr>
    <tabColor rgb="FF92D050"/>
  </sheetPr>
  <dimension ref="A1:P103"/>
  <sheetViews>
    <sheetView tabSelected="1" workbookViewId="0">
      <selection activeCell="L2" sqref="L2"/>
    </sheetView>
  </sheetViews>
  <sheetFormatPr defaultRowHeight="15" x14ac:dyDescent="0.25"/>
  <cols>
    <col min="1" max="1" width="2.7109375" style="30" customWidth="1"/>
    <col min="2" max="8" width="9.140625" style="30"/>
    <col min="9" max="9" width="9.140625" style="31"/>
    <col min="11" max="11" width="9.7109375" bestFit="1" customWidth="1"/>
    <col min="15" max="15" width="10.28515625" bestFit="1" customWidth="1"/>
  </cols>
  <sheetData>
    <row r="1" spans="1:16" ht="18.75" x14ac:dyDescent="0.3">
      <c r="A1" s="37">
        <v>3</v>
      </c>
      <c r="B1" s="40" t="s">
        <v>42</v>
      </c>
      <c r="C1" s="38"/>
      <c r="D1" s="38"/>
      <c r="E1" s="38"/>
      <c r="F1" s="38"/>
      <c r="G1" s="38"/>
      <c r="H1" s="38"/>
      <c r="I1" s="39"/>
    </row>
    <row r="2" spans="1:16" x14ac:dyDescent="0.25">
      <c r="K2" s="3" t="s">
        <v>41</v>
      </c>
      <c r="L2" s="3" t="s">
        <v>5</v>
      </c>
      <c r="M2" s="3" t="s">
        <v>40</v>
      </c>
      <c r="N2" s="2"/>
      <c r="O2" s="2" t="s">
        <v>37</v>
      </c>
      <c r="P2" s="41">
        <v>0.5</v>
      </c>
    </row>
    <row r="3" spans="1:16" x14ac:dyDescent="0.25">
      <c r="K3">
        <v>1</v>
      </c>
      <c r="L3">
        <v>1</v>
      </c>
      <c r="M3">
        <f>IF(K3&lt;=($P$2*100),1,0)</f>
        <v>1</v>
      </c>
    </row>
    <row r="4" spans="1:16" x14ac:dyDescent="0.25">
      <c r="K4">
        <v>2</v>
      </c>
      <c r="L4">
        <v>1</v>
      </c>
      <c r="M4">
        <f t="shared" ref="M4:M67" si="0">IF(K4&lt;=($P$2*100),1,0)</f>
        <v>1</v>
      </c>
    </row>
    <row r="5" spans="1:16" x14ac:dyDescent="0.25">
      <c r="K5">
        <v>3</v>
      </c>
      <c r="L5">
        <v>1</v>
      </c>
      <c r="M5">
        <f t="shared" si="0"/>
        <v>1</v>
      </c>
    </row>
    <row r="6" spans="1:16" x14ac:dyDescent="0.25">
      <c r="K6">
        <v>4</v>
      </c>
      <c r="L6">
        <v>1</v>
      </c>
      <c r="M6">
        <f t="shared" si="0"/>
        <v>1</v>
      </c>
    </row>
    <row r="7" spans="1:16" x14ac:dyDescent="0.25">
      <c r="K7">
        <v>5</v>
      </c>
      <c r="L7">
        <v>1</v>
      </c>
      <c r="M7">
        <f t="shared" si="0"/>
        <v>1</v>
      </c>
    </row>
    <row r="8" spans="1:16" x14ac:dyDescent="0.25">
      <c r="K8">
        <v>6</v>
      </c>
      <c r="L8">
        <v>1</v>
      </c>
      <c r="M8">
        <f t="shared" si="0"/>
        <v>1</v>
      </c>
    </row>
    <row r="9" spans="1:16" x14ac:dyDescent="0.25">
      <c r="K9">
        <v>7</v>
      </c>
      <c r="L9">
        <v>1</v>
      </c>
      <c r="M9">
        <f t="shared" si="0"/>
        <v>1</v>
      </c>
    </row>
    <row r="10" spans="1:16" x14ac:dyDescent="0.25">
      <c r="K10">
        <v>8</v>
      </c>
      <c r="L10">
        <v>1</v>
      </c>
      <c r="M10">
        <f t="shared" si="0"/>
        <v>1</v>
      </c>
    </row>
    <row r="11" spans="1:16" x14ac:dyDescent="0.25">
      <c r="K11">
        <v>9</v>
      </c>
      <c r="L11">
        <v>1</v>
      </c>
      <c r="M11">
        <f t="shared" si="0"/>
        <v>1</v>
      </c>
    </row>
    <row r="12" spans="1:16" x14ac:dyDescent="0.25">
      <c r="K12">
        <v>10</v>
      </c>
      <c r="L12">
        <v>1</v>
      </c>
      <c r="M12">
        <f t="shared" si="0"/>
        <v>1</v>
      </c>
    </row>
    <row r="13" spans="1:16" x14ac:dyDescent="0.25">
      <c r="K13">
        <v>11</v>
      </c>
      <c r="L13">
        <v>1</v>
      </c>
      <c r="M13">
        <f t="shared" si="0"/>
        <v>1</v>
      </c>
    </row>
    <row r="14" spans="1:16" x14ac:dyDescent="0.25">
      <c r="K14">
        <v>12</v>
      </c>
      <c r="L14">
        <v>1</v>
      </c>
      <c r="M14">
        <f t="shared" si="0"/>
        <v>1</v>
      </c>
    </row>
    <row r="15" spans="1:16" x14ac:dyDescent="0.25">
      <c r="K15">
        <v>13</v>
      </c>
      <c r="L15">
        <v>1</v>
      </c>
      <c r="M15">
        <f t="shared" si="0"/>
        <v>1</v>
      </c>
    </row>
    <row r="16" spans="1:16" x14ac:dyDescent="0.25">
      <c r="K16">
        <v>14</v>
      </c>
      <c r="L16">
        <v>1</v>
      </c>
      <c r="M16">
        <f t="shared" si="0"/>
        <v>1</v>
      </c>
    </row>
    <row r="17" spans="11:13" x14ac:dyDescent="0.25">
      <c r="K17">
        <v>15</v>
      </c>
      <c r="L17">
        <v>1</v>
      </c>
      <c r="M17">
        <f t="shared" si="0"/>
        <v>1</v>
      </c>
    </row>
    <row r="18" spans="11:13" x14ac:dyDescent="0.25">
      <c r="K18">
        <v>16</v>
      </c>
      <c r="L18">
        <v>1</v>
      </c>
      <c r="M18">
        <f t="shared" si="0"/>
        <v>1</v>
      </c>
    </row>
    <row r="19" spans="11:13" x14ac:dyDescent="0.25">
      <c r="K19">
        <v>17</v>
      </c>
      <c r="L19">
        <v>1</v>
      </c>
      <c r="M19">
        <f t="shared" si="0"/>
        <v>1</v>
      </c>
    </row>
    <row r="20" spans="11:13" x14ac:dyDescent="0.25">
      <c r="K20">
        <v>18</v>
      </c>
      <c r="L20">
        <v>1</v>
      </c>
      <c r="M20">
        <f t="shared" si="0"/>
        <v>1</v>
      </c>
    </row>
    <row r="21" spans="11:13" x14ac:dyDescent="0.25">
      <c r="K21">
        <v>19</v>
      </c>
      <c r="L21">
        <v>1</v>
      </c>
      <c r="M21">
        <f t="shared" si="0"/>
        <v>1</v>
      </c>
    </row>
    <row r="22" spans="11:13" x14ac:dyDescent="0.25">
      <c r="K22">
        <v>20</v>
      </c>
      <c r="L22">
        <v>1</v>
      </c>
      <c r="M22">
        <f t="shared" si="0"/>
        <v>1</v>
      </c>
    </row>
    <row r="23" spans="11:13" x14ac:dyDescent="0.25">
      <c r="K23">
        <v>21</v>
      </c>
      <c r="L23">
        <v>1</v>
      </c>
      <c r="M23">
        <f t="shared" si="0"/>
        <v>1</v>
      </c>
    </row>
    <row r="24" spans="11:13" x14ac:dyDescent="0.25">
      <c r="K24">
        <v>22</v>
      </c>
      <c r="L24">
        <v>1</v>
      </c>
      <c r="M24">
        <f t="shared" si="0"/>
        <v>1</v>
      </c>
    </row>
    <row r="25" spans="11:13" x14ac:dyDescent="0.25">
      <c r="K25">
        <v>23</v>
      </c>
      <c r="L25">
        <v>1</v>
      </c>
      <c r="M25">
        <f t="shared" si="0"/>
        <v>1</v>
      </c>
    </row>
    <row r="26" spans="11:13" x14ac:dyDescent="0.25">
      <c r="K26">
        <v>24</v>
      </c>
      <c r="L26">
        <v>1</v>
      </c>
      <c r="M26">
        <f t="shared" si="0"/>
        <v>1</v>
      </c>
    </row>
    <row r="27" spans="11:13" x14ac:dyDescent="0.25">
      <c r="K27">
        <v>25</v>
      </c>
      <c r="L27">
        <v>1</v>
      </c>
      <c r="M27">
        <f t="shared" si="0"/>
        <v>1</v>
      </c>
    </row>
    <row r="28" spans="11:13" x14ac:dyDescent="0.25">
      <c r="K28">
        <v>26</v>
      </c>
      <c r="L28">
        <v>1</v>
      </c>
      <c r="M28">
        <f t="shared" si="0"/>
        <v>1</v>
      </c>
    </row>
    <row r="29" spans="11:13" x14ac:dyDescent="0.25">
      <c r="K29">
        <v>27</v>
      </c>
      <c r="L29">
        <v>1</v>
      </c>
      <c r="M29">
        <f t="shared" si="0"/>
        <v>1</v>
      </c>
    </row>
    <row r="30" spans="11:13" x14ac:dyDescent="0.25">
      <c r="K30">
        <v>28</v>
      </c>
      <c r="L30">
        <v>1</v>
      </c>
      <c r="M30">
        <f t="shared" si="0"/>
        <v>1</v>
      </c>
    </row>
    <row r="31" spans="11:13" x14ac:dyDescent="0.25">
      <c r="K31">
        <v>29</v>
      </c>
      <c r="L31">
        <v>1</v>
      </c>
      <c r="M31">
        <f t="shared" si="0"/>
        <v>1</v>
      </c>
    </row>
    <row r="32" spans="11:13" x14ac:dyDescent="0.25">
      <c r="K32">
        <v>30</v>
      </c>
      <c r="L32">
        <v>1</v>
      </c>
      <c r="M32">
        <f t="shared" si="0"/>
        <v>1</v>
      </c>
    </row>
    <row r="33" spans="11:13" x14ac:dyDescent="0.25">
      <c r="K33">
        <v>31</v>
      </c>
      <c r="L33">
        <v>1</v>
      </c>
      <c r="M33">
        <f t="shared" si="0"/>
        <v>1</v>
      </c>
    </row>
    <row r="34" spans="11:13" x14ac:dyDescent="0.25">
      <c r="K34">
        <v>32</v>
      </c>
      <c r="L34">
        <v>1</v>
      </c>
      <c r="M34">
        <f t="shared" si="0"/>
        <v>1</v>
      </c>
    </row>
    <row r="35" spans="11:13" x14ac:dyDescent="0.25">
      <c r="K35">
        <v>33</v>
      </c>
      <c r="L35">
        <v>1</v>
      </c>
      <c r="M35">
        <f t="shared" si="0"/>
        <v>1</v>
      </c>
    </row>
    <row r="36" spans="11:13" x14ac:dyDescent="0.25">
      <c r="K36">
        <v>34</v>
      </c>
      <c r="L36">
        <v>1</v>
      </c>
      <c r="M36">
        <f t="shared" si="0"/>
        <v>1</v>
      </c>
    </row>
    <row r="37" spans="11:13" x14ac:dyDescent="0.25">
      <c r="K37">
        <v>35</v>
      </c>
      <c r="L37">
        <v>1</v>
      </c>
      <c r="M37">
        <f t="shared" si="0"/>
        <v>1</v>
      </c>
    </row>
    <row r="38" spans="11:13" x14ac:dyDescent="0.25">
      <c r="K38">
        <v>36</v>
      </c>
      <c r="L38">
        <v>1</v>
      </c>
      <c r="M38">
        <f t="shared" si="0"/>
        <v>1</v>
      </c>
    </row>
    <row r="39" spans="11:13" x14ac:dyDescent="0.25">
      <c r="K39">
        <v>37</v>
      </c>
      <c r="L39">
        <v>1</v>
      </c>
      <c r="M39">
        <f t="shared" si="0"/>
        <v>1</v>
      </c>
    </row>
    <row r="40" spans="11:13" x14ac:dyDescent="0.25">
      <c r="K40">
        <v>38</v>
      </c>
      <c r="L40">
        <v>1</v>
      </c>
      <c r="M40">
        <f t="shared" si="0"/>
        <v>1</v>
      </c>
    </row>
    <row r="41" spans="11:13" x14ac:dyDescent="0.25">
      <c r="K41">
        <v>39</v>
      </c>
      <c r="L41">
        <v>1</v>
      </c>
      <c r="M41">
        <f t="shared" si="0"/>
        <v>1</v>
      </c>
    </row>
    <row r="42" spans="11:13" x14ac:dyDescent="0.25">
      <c r="K42">
        <v>40</v>
      </c>
      <c r="L42">
        <v>1</v>
      </c>
      <c r="M42">
        <f t="shared" si="0"/>
        <v>1</v>
      </c>
    </row>
    <row r="43" spans="11:13" x14ac:dyDescent="0.25">
      <c r="K43">
        <v>41</v>
      </c>
      <c r="L43">
        <v>1</v>
      </c>
      <c r="M43">
        <f t="shared" si="0"/>
        <v>1</v>
      </c>
    </row>
    <row r="44" spans="11:13" x14ac:dyDescent="0.25">
      <c r="K44">
        <v>42</v>
      </c>
      <c r="L44">
        <v>1</v>
      </c>
      <c r="M44">
        <f t="shared" si="0"/>
        <v>1</v>
      </c>
    </row>
    <row r="45" spans="11:13" x14ac:dyDescent="0.25">
      <c r="K45">
        <v>43</v>
      </c>
      <c r="L45">
        <v>1</v>
      </c>
      <c r="M45">
        <f t="shared" si="0"/>
        <v>1</v>
      </c>
    </row>
    <row r="46" spans="11:13" x14ac:dyDescent="0.25">
      <c r="K46">
        <v>44</v>
      </c>
      <c r="L46">
        <v>1</v>
      </c>
      <c r="M46">
        <f t="shared" si="0"/>
        <v>1</v>
      </c>
    </row>
    <row r="47" spans="11:13" x14ac:dyDescent="0.25">
      <c r="K47">
        <v>45</v>
      </c>
      <c r="L47">
        <v>1</v>
      </c>
      <c r="M47">
        <f t="shared" si="0"/>
        <v>1</v>
      </c>
    </row>
    <row r="48" spans="11:13" x14ac:dyDescent="0.25">
      <c r="K48">
        <v>46</v>
      </c>
      <c r="L48">
        <v>1</v>
      </c>
      <c r="M48">
        <f t="shared" si="0"/>
        <v>1</v>
      </c>
    </row>
    <row r="49" spans="11:13" x14ac:dyDescent="0.25">
      <c r="K49">
        <v>47</v>
      </c>
      <c r="L49">
        <v>1</v>
      </c>
      <c r="M49">
        <f t="shared" si="0"/>
        <v>1</v>
      </c>
    </row>
    <row r="50" spans="11:13" x14ac:dyDescent="0.25">
      <c r="K50">
        <v>48</v>
      </c>
      <c r="L50">
        <v>1</v>
      </c>
      <c r="M50">
        <f t="shared" si="0"/>
        <v>1</v>
      </c>
    </row>
    <row r="51" spans="11:13" x14ac:dyDescent="0.25">
      <c r="K51">
        <v>49</v>
      </c>
      <c r="L51">
        <v>1</v>
      </c>
      <c r="M51">
        <f t="shared" si="0"/>
        <v>1</v>
      </c>
    </row>
    <row r="52" spans="11:13" x14ac:dyDescent="0.25">
      <c r="K52">
        <v>50</v>
      </c>
      <c r="L52">
        <v>1</v>
      </c>
      <c r="M52">
        <f t="shared" si="0"/>
        <v>1</v>
      </c>
    </row>
    <row r="53" spans="11:13" x14ac:dyDescent="0.25">
      <c r="K53">
        <v>51</v>
      </c>
      <c r="L53">
        <v>1</v>
      </c>
      <c r="M53">
        <f t="shared" si="0"/>
        <v>0</v>
      </c>
    </row>
    <row r="54" spans="11:13" x14ac:dyDescent="0.25">
      <c r="K54">
        <v>52</v>
      </c>
      <c r="L54">
        <v>1</v>
      </c>
      <c r="M54">
        <f t="shared" si="0"/>
        <v>0</v>
      </c>
    </row>
    <row r="55" spans="11:13" x14ac:dyDescent="0.25">
      <c r="K55">
        <v>53</v>
      </c>
      <c r="L55">
        <v>1</v>
      </c>
      <c r="M55">
        <f t="shared" si="0"/>
        <v>0</v>
      </c>
    </row>
    <row r="56" spans="11:13" x14ac:dyDescent="0.25">
      <c r="K56">
        <v>54</v>
      </c>
      <c r="L56">
        <v>1</v>
      </c>
      <c r="M56">
        <f t="shared" si="0"/>
        <v>0</v>
      </c>
    </row>
    <row r="57" spans="11:13" x14ac:dyDescent="0.25">
      <c r="K57">
        <v>55</v>
      </c>
      <c r="L57">
        <v>1</v>
      </c>
      <c r="M57">
        <f t="shared" si="0"/>
        <v>0</v>
      </c>
    </row>
    <row r="58" spans="11:13" x14ac:dyDescent="0.25">
      <c r="K58">
        <v>56</v>
      </c>
      <c r="L58">
        <v>1</v>
      </c>
      <c r="M58">
        <f t="shared" si="0"/>
        <v>0</v>
      </c>
    </row>
    <row r="59" spans="11:13" x14ac:dyDescent="0.25">
      <c r="K59">
        <v>57</v>
      </c>
      <c r="L59">
        <v>1</v>
      </c>
      <c r="M59">
        <f t="shared" si="0"/>
        <v>0</v>
      </c>
    </row>
    <row r="60" spans="11:13" x14ac:dyDescent="0.25">
      <c r="K60">
        <v>58</v>
      </c>
      <c r="L60">
        <v>1</v>
      </c>
      <c r="M60">
        <f t="shared" si="0"/>
        <v>0</v>
      </c>
    </row>
    <row r="61" spans="11:13" x14ac:dyDescent="0.25">
      <c r="K61">
        <v>59</v>
      </c>
      <c r="L61">
        <v>1</v>
      </c>
      <c r="M61">
        <f t="shared" si="0"/>
        <v>0</v>
      </c>
    </row>
    <row r="62" spans="11:13" x14ac:dyDescent="0.25">
      <c r="K62">
        <v>60</v>
      </c>
      <c r="L62">
        <v>1</v>
      </c>
      <c r="M62">
        <f t="shared" si="0"/>
        <v>0</v>
      </c>
    </row>
    <row r="63" spans="11:13" x14ac:dyDescent="0.25">
      <c r="K63">
        <v>61</v>
      </c>
      <c r="L63">
        <v>1</v>
      </c>
      <c r="M63">
        <f t="shared" si="0"/>
        <v>0</v>
      </c>
    </row>
    <row r="64" spans="11:13" x14ac:dyDescent="0.25">
      <c r="K64">
        <v>62</v>
      </c>
      <c r="L64">
        <v>1</v>
      </c>
      <c r="M64">
        <f t="shared" si="0"/>
        <v>0</v>
      </c>
    </row>
    <row r="65" spans="11:13" x14ac:dyDescent="0.25">
      <c r="K65">
        <v>63</v>
      </c>
      <c r="L65">
        <v>1</v>
      </c>
      <c r="M65">
        <f t="shared" si="0"/>
        <v>0</v>
      </c>
    </row>
    <row r="66" spans="11:13" x14ac:dyDescent="0.25">
      <c r="K66">
        <v>64</v>
      </c>
      <c r="L66">
        <v>1</v>
      </c>
      <c r="M66">
        <f t="shared" si="0"/>
        <v>0</v>
      </c>
    </row>
    <row r="67" spans="11:13" x14ac:dyDescent="0.25">
      <c r="K67">
        <v>65</v>
      </c>
      <c r="L67">
        <v>1</v>
      </c>
      <c r="M67">
        <f t="shared" si="0"/>
        <v>0</v>
      </c>
    </row>
    <row r="68" spans="11:13" x14ac:dyDescent="0.25">
      <c r="K68">
        <v>66</v>
      </c>
      <c r="L68">
        <v>1</v>
      </c>
      <c r="M68">
        <f t="shared" ref="M68:M102" si="1">IF(K68&lt;=($P$2*100),1,0)</f>
        <v>0</v>
      </c>
    </row>
    <row r="69" spans="11:13" x14ac:dyDescent="0.25">
      <c r="K69">
        <v>67</v>
      </c>
      <c r="L69">
        <v>1</v>
      </c>
      <c r="M69">
        <f t="shared" si="1"/>
        <v>0</v>
      </c>
    </row>
    <row r="70" spans="11:13" x14ac:dyDescent="0.25">
      <c r="K70">
        <v>68</v>
      </c>
      <c r="L70">
        <v>1</v>
      </c>
      <c r="M70">
        <f t="shared" si="1"/>
        <v>0</v>
      </c>
    </row>
    <row r="71" spans="11:13" x14ac:dyDescent="0.25">
      <c r="K71">
        <v>69</v>
      </c>
      <c r="L71">
        <v>1</v>
      </c>
      <c r="M71">
        <f t="shared" si="1"/>
        <v>0</v>
      </c>
    </row>
    <row r="72" spans="11:13" x14ac:dyDescent="0.25">
      <c r="K72">
        <v>70</v>
      </c>
      <c r="L72">
        <v>1</v>
      </c>
      <c r="M72">
        <f t="shared" si="1"/>
        <v>0</v>
      </c>
    </row>
    <row r="73" spans="11:13" x14ac:dyDescent="0.25">
      <c r="K73">
        <v>71</v>
      </c>
      <c r="L73">
        <v>1</v>
      </c>
      <c r="M73">
        <f t="shared" si="1"/>
        <v>0</v>
      </c>
    </row>
    <row r="74" spans="11:13" x14ac:dyDescent="0.25">
      <c r="K74">
        <v>72</v>
      </c>
      <c r="L74">
        <v>1</v>
      </c>
      <c r="M74">
        <f t="shared" si="1"/>
        <v>0</v>
      </c>
    </row>
    <row r="75" spans="11:13" x14ac:dyDescent="0.25">
      <c r="K75">
        <v>73</v>
      </c>
      <c r="L75">
        <v>1</v>
      </c>
      <c r="M75">
        <f t="shared" si="1"/>
        <v>0</v>
      </c>
    </row>
    <row r="76" spans="11:13" x14ac:dyDescent="0.25">
      <c r="K76">
        <v>74</v>
      </c>
      <c r="L76">
        <v>1</v>
      </c>
      <c r="M76">
        <f t="shared" si="1"/>
        <v>0</v>
      </c>
    </row>
    <row r="77" spans="11:13" x14ac:dyDescent="0.25">
      <c r="K77">
        <v>75</v>
      </c>
      <c r="L77">
        <v>1</v>
      </c>
      <c r="M77">
        <f t="shared" si="1"/>
        <v>0</v>
      </c>
    </row>
    <row r="78" spans="11:13" x14ac:dyDescent="0.25">
      <c r="K78">
        <v>76</v>
      </c>
      <c r="L78">
        <v>1</v>
      </c>
      <c r="M78">
        <f t="shared" si="1"/>
        <v>0</v>
      </c>
    </row>
    <row r="79" spans="11:13" x14ac:dyDescent="0.25">
      <c r="K79">
        <v>77</v>
      </c>
      <c r="L79">
        <v>1</v>
      </c>
      <c r="M79">
        <f t="shared" si="1"/>
        <v>0</v>
      </c>
    </row>
    <row r="80" spans="11:13" x14ac:dyDescent="0.25">
      <c r="K80">
        <v>78</v>
      </c>
      <c r="L80">
        <v>1</v>
      </c>
      <c r="M80">
        <f t="shared" si="1"/>
        <v>0</v>
      </c>
    </row>
    <row r="81" spans="11:13" x14ac:dyDescent="0.25">
      <c r="K81">
        <v>79</v>
      </c>
      <c r="L81">
        <v>1</v>
      </c>
      <c r="M81">
        <f t="shared" si="1"/>
        <v>0</v>
      </c>
    </row>
    <row r="82" spans="11:13" x14ac:dyDescent="0.25">
      <c r="K82">
        <v>80</v>
      </c>
      <c r="L82">
        <v>1</v>
      </c>
      <c r="M82">
        <f t="shared" si="1"/>
        <v>0</v>
      </c>
    </row>
    <row r="83" spans="11:13" x14ac:dyDescent="0.25">
      <c r="K83">
        <v>81</v>
      </c>
      <c r="L83">
        <v>1</v>
      </c>
      <c r="M83">
        <f t="shared" si="1"/>
        <v>0</v>
      </c>
    </row>
    <row r="84" spans="11:13" x14ac:dyDescent="0.25">
      <c r="K84">
        <v>82</v>
      </c>
      <c r="L84">
        <v>1</v>
      </c>
      <c r="M84">
        <f t="shared" si="1"/>
        <v>0</v>
      </c>
    </row>
    <row r="85" spans="11:13" x14ac:dyDescent="0.25">
      <c r="K85">
        <v>83</v>
      </c>
      <c r="L85">
        <v>1</v>
      </c>
      <c r="M85">
        <f t="shared" si="1"/>
        <v>0</v>
      </c>
    </row>
    <row r="86" spans="11:13" x14ac:dyDescent="0.25">
      <c r="K86">
        <v>84</v>
      </c>
      <c r="L86">
        <v>1</v>
      </c>
      <c r="M86">
        <f t="shared" si="1"/>
        <v>0</v>
      </c>
    </row>
    <row r="87" spans="11:13" x14ac:dyDescent="0.25">
      <c r="K87">
        <v>85</v>
      </c>
      <c r="L87">
        <v>1</v>
      </c>
      <c r="M87">
        <f t="shared" si="1"/>
        <v>0</v>
      </c>
    </row>
    <row r="88" spans="11:13" x14ac:dyDescent="0.25">
      <c r="K88">
        <v>86</v>
      </c>
      <c r="L88">
        <v>1</v>
      </c>
      <c r="M88">
        <f t="shared" si="1"/>
        <v>0</v>
      </c>
    </row>
    <row r="89" spans="11:13" x14ac:dyDescent="0.25">
      <c r="K89">
        <v>87</v>
      </c>
      <c r="L89">
        <v>1</v>
      </c>
      <c r="M89">
        <f t="shared" si="1"/>
        <v>0</v>
      </c>
    </row>
    <row r="90" spans="11:13" x14ac:dyDescent="0.25">
      <c r="K90">
        <v>88</v>
      </c>
      <c r="L90">
        <v>1</v>
      </c>
      <c r="M90">
        <f t="shared" si="1"/>
        <v>0</v>
      </c>
    </row>
    <row r="91" spans="11:13" x14ac:dyDescent="0.25">
      <c r="K91">
        <v>89</v>
      </c>
      <c r="L91">
        <v>1</v>
      </c>
      <c r="M91">
        <f t="shared" si="1"/>
        <v>0</v>
      </c>
    </row>
    <row r="92" spans="11:13" x14ac:dyDescent="0.25">
      <c r="K92">
        <v>90</v>
      </c>
      <c r="L92">
        <v>1</v>
      </c>
      <c r="M92">
        <f t="shared" si="1"/>
        <v>0</v>
      </c>
    </row>
    <row r="93" spans="11:13" x14ac:dyDescent="0.25">
      <c r="K93">
        <v>91</v>
      </c>
      <c r="L93">
        <v>1</v>
      </c>
      <c r="M93">
        <f t="shared" si="1"/>
        <v>0</v>
      </c>
    </row>
    <row r="94" spans="11:13" x14ac:dyDescent="0.25">
      <c r="K94">
        <v>92</v>
      </c>
      <c r="L94">
        <v>1</v>
      </c>
      <c r="M94">
        <f t="shared" si="1"/>
        <v>0</v>
      </c>
    </row>
    <row r="95" spans="11:13" x14ac:dyDescent="0.25">
      <c r="K95">
        <v>93</v>
      </c>
      <c r="L95">
        <v>1</v>
      </c>
      <c r="M95">
        <f t="shared" si="1"/>
        <v>0</v>
      </c>
    </row>
    <row r="96" spans="11:13" x14ac:dyDescent="0.25">
      <c r="K96">
        <v>94</v>
      </c>
      <c r="L96">
        <v>1</v>
      </c>
      <c r="M96">
        <f t="shared" si="1"/>
        <v>0</v>
      </c>
    </row>
    <row r="97" spans="11:13" x14ac:dyDescent="0.25">
      <c r="K97">
        <v>95</v>
      </c>
      <c r="L97">
        <v>1</v>
      </c>
      <c r="M97">
        <f t="shared" si="1"/>
        <v>0</v>
      </c>
    </row>
    <row r="98" spans="11:13" x14ac:dyDescent="0.25">
      <c r="K98">
        <v>96</v>
      </c>
      <c r="L98">
        <v>1</v>
      </c>
      <c r="M98">
        <f t="shared" si="1"/>
        <v>0</v>
      </c>
    </row>
    <row r="99" spans="11:13" x14ac:dyDescent="0.25">
      <c r="K99">
        <v>97</v>
      </c>
      <c r="L99">
        <v>1</v>
      </c>
      <c r="M99">
        <f t="shared" si="1"/>
        <v>0</v>
      </c>
    </row>
    <row r="100" spans="11:13" x14ac:dyDescent="0.25">
      <c r="K100">
        <v>98</v>
      </c>
      <c r="L100">
        <v>1</v>
      </c>
      <c r="M100">
        <f t="shared" si="1"/>
        <v>0</v>
      </c>
    </row>
    <row r="101" spans="11:13" x14ac:dyDescent="0.25">
      <c r="K101">
        <v>99</v>
      </c>
      <c r="L101">
        <v>1</v>
      </c>
      <c r="M101">
        <f t="shared" si="1"/>
        <v>0</v>
      </c>
    </row>
    <row r="102" spans="11:13" x14ac:dyDescent="0.25">
      <c r="K102">
        <v>100</v>
      </c>
      <c r="L102">
        <v>1</v>
      </c>
      <c r="M102">
        <f t="shared" si="1"/>
        <v>0</v>
      </c>
    </row>
    <row r="103" spans="11:13" x14ac:dyDescent="0.25">
      <c r="K103" s="2" t="s">
        <v>82</v>
      </c>
      <c r="L103" s="2">
        <v>100</v>
      </c>
      <c r="M103" s="2">
        <f>200-(P2*100)</f>
        <v>150</v>
      </c>
    </row>
  </sheetData>
  <hyperlinks>
    <hyperlink ref="A1" location="'TOC Gallery'!A1" display="'TOC Gallery'!A1" xr:uid="{C0C52011-17C8-4C22-AD23-5028EDE2EB1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42C03-39C7-4BEB-BBD3-AD03F12A43C8}">
  <sheetPr>
    <tabColor rgb="FF92D050"/>
  </sheetPr>
  <dimension ref="A1:O5"/>
  <sheetViews>
    <sheetView workbookViewId="0">
      <selection activeCell="K4" sqref="K4"/>
    </sheetView>
  </sheetViews>
  <sheetFormatPr defaultRowHeight="15" x14ac:dyDescent="0.25"/>
  <cols>
    <col min="1" max="1" width="2.7109375" style="30" customWidth="1"/>
    <col min="2" max="8" width="9.140625" style="30"/>
    <col min="9" max="9" width="9.140625" style="31"/>
    <col min="11" max="11" width="9.7109375" bestFit="1" customWidth="1"/>
    <col min="14" max="14" width="10.28515625" bestFit="1" customWidth="1"/>
  </cols>
  <sheetData>
    <row r="1" spans="1:15" ht="18.75" x14ac:dyDescent="0.3">
      <c r="A1" s="37">
        <v>3</v>
      </c>
      <c r="B1" s="40" t="s">
        <v>83</v>
      </c>
      <c r="C1" s="38"/>
      <c r="D1" s="38"/>
      <c r="E1" s="38"/>
      <c r="F1" s="38"/>
      <c r="G1" s="38"/>
      <c r="H1" s="38"/>
      <c r="I1" s="39"/>
    </row>
    <row r="2" spans="1:15" x14ac:dyDescent="0.25">
      <c r="K2" s="3" t="s">
        <v>41</v>
      </c>
      <c r="L2" s="3" t="s">
        <v>40</v>
      </c>
      <c r="M2" s="2"/>
      <c r="N2" s="2" t="s">
        <v>37</v>
      </c>
      <c r="O2" s="41">
        <v>0.47</v>
      </c>
    </row>
    <row r="3" spans="1:15" x14ac:dyDescent="0.25">
      <c r="K3" t="s">
        <v>40</v>
      </c>
      <c r="L3">
        <f>O2*100</f>
        <v>47</v>
      </c>
    </row>
    <row r="4" spans="1:15" x14ac:dyDescent="0.25">
      <c r="K4" t="s">
        <v>5</v>
      </c>
      <c r="L4">
        <f>100-L3</f>
        <v>53</v>
      </c>
    </row>
    <row r="5" spans="1:15" x14ac:dyDescent="0.25">
      <c r="K5" t="s">
        <v>84</v>
      </c>
      <c r="L5">
        <f>200-SUM(L3:L4)</f>
        <v>100</v>
      </c>
    </row>
  </sheetData>
  <hyperlinks>
    <hyperlink ref="A1" location="'TOC Gallery'!A1" display="'TOC Gallery'!A1" xr:uid="{EB462353-479A-4EA9-B00A-8DB0DD60EF8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031F-B38B-4745-AE0C-D43322BE4706}">
  <sheetPr>
    <tabColor theme="1" tint="0.34998626667073579"/>
  </sheetPr>
  <dimension ref="A1"/>
  <sheetViews>
    <sheetView showGridLines="0" workbookViewId="0">
      <selection activeCell="Q20" sqref="Q20"/>
    </sheetView>
  </sheetViews>
  <sheetFormatPr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941B-B21F-441E-8E09-AAD3727FA08B}">
  <sheetPr>
    <tabColor theme="1" tint="0.34998626667073579"/>
  </sheetPr>
  <dimension ref="A1:Z103"/>
  <sheetViews>
    <sheetView workbookViewId="0">
      <selection activeCell="B1" sqref="B1"/>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DATE(1900,T5,1)</f>
        <v>45139</v>
      </c>
      <c r="V3" s="2" t="s">
        <v>18</v>
      </c>
      <c r="W3" s="2" t="s">
        <v>0</v>
      </c>
      <c r="Y3" s="2" t="s">
        <v>22</v>
      </c>
      <c r="Z3" s="2" t="s">
        <v>78</v>
      </c>
    </row>
    <row r="4" spans="1:26" x14ac:dyDescent="0.25">
      <c r="H4">
        <v>1</v>
      </c>
      <c r="I4">
        <v>1</v>
      </c>
      <c r="J4">
        <v>6</v>
      </c>
      <c r="K4" s="10">
        <f>$T$3-WEEKDAY($T$3,$T$7)+H4</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 t="shared" ref="K5:K45" si="1">$T$3-WEEKDAY($T$3,$T$7)+H5</f>
        <v>45138</v>
      </c>
      <c r="L5" s="10"/>
      <c r="M5">
        <f t="shared" si="0"/>
        <v>2</v>
      </c>
      <c r="N5">
        <v>6</v>
      </c>
      <c r="P5" t="str">
        <f t="shared" ref="P5:P10" si="2">LEFT(TEXT(K5,"DDD"),1)</f>
        <v>M</v>
      </c>
      <c r="Q5">
        <v>0</v>
      </c>
      <c r="S5" s="19" t="s">
        <v>52</v>
      </c>
      <c r="T5">
        <v>1484</v>
      </c>
      <c r="V5" s="9">
        <v>45079</v>
      </c>
      <c r="W5" t="s">
        <v>20</v>
      </c>
      <c r="Y5" t="s">
        <v>69</v>
      </c>
      <c r="Z5">
        <v>11</v>
      </c>
    </row>
    <row r="6" spans="1:26" x14ac:dyDescent="0.25">
      <c r="H6">
        <v>3</v>
      </c>
      <c r="I6">
        <v>3</v>
      </c>
      <c r="J6">
        <v>6</v>
      </c>
      <c r="K6" s="10">
        <f t="shared" si="1"/>
        <v>45139</v>
      </c>
      <c r="L6" s="10"/>
      <c r="M6">
        <f t="shared" si="0"/>
        <v>3</v>
      </c>
      <c r="N6">
        <v>6</v>
      </c>
      <c r="P6" t="str">
        <f t="shared" si="2"/>
        <v>T</v>
      </c>
      <c r="Q6">
        <v>0</v>
      </c>
      <c r="S6" s="19" t="s">
        <v>33</v>
      </c>
      <c r="T6" t="s">
        <v>75</v>
      </c>
      <c r="V6" s="9">
        <v>45080</v>
      </c>
      <c r="W6" t="s">
        <v>21</v>
      </c>
      <c r="Y6" t="s">
        <v>70</v>
      </c>
      <c r="Z6">
        <v>12</v>
      </c>
    </row>
    <row r="7" spans="1:26" x14ac:dyDescent="0.25">
      <c r="H7">
        <v>4</v>
      </c>
      <c r="I7">
        <v>4</v>
      </c>
      <c r="J7">
        <v>6</v>
      </c>
      <c r="K7" s="10">
        <f t="shared" si="1"/>
        <v>45140</v>
      </c>
      <c r="L7" s="10"/>
      <c r="M7">
        <f t="shared" si="0"/>
        <v>4</v>
      </c>
      <c r="N7">
        <v>6</v>
      </c>
      <c r="P7" t="str">
        <f t="shared" si="2"/>
        <v>W</v>
      </c>
      <c r="Q7">
        <v>0</v>
      </c>
      <c r="S7" s="19" t="s">
        <v>76</v>
      </c>
      <c r="T7">
        <f>VLOOKUP(T6,$Y$4:$Z$10,2,FALSE)</f>
        <v>1</v>
      </c>
      <c r="V7" s="9">
        <v>45081</v>
      </c>
      <c r="W7" t="s">
        <v>20</v>
      </c>
      <c r="Y7" t="s">
        <v>71</v>
      </c>
      <c r="Z7">
        <v>13</v>
      </c>
    </row>
    <row r="8" spans="1:26" x14ac:dyDescent="0.25">
      <c r="H8">
        <v>5</v>
      </c>
      <c r="I8">
        <v>5</v>
      </c>
      <c r="J8">
        <v>6</v>
      </c>
      <c r="K8" s="10">
        <f t="shared" si="1"/>
        <v>45141</v>
      </c>
      <c r="L8" s="10"/>
      <c r="M8">
        <f t="shared" si="0"/>
        <v>5</v>
      </c>
      <c r="N8">
        <v>6</v>
      </c>
      <c r="P8" t="str">
        <f t="shared" si="2"/>
        <v>T</v>
      </c>
      <c r="Q8">
        <v>0</v>
      </c>
      <c r="S8" s="1"/>
      <c r="V8" s="9">
        <v>45082</v>
      </c>
      <c r="W8" t="s">
        <v>21</v>
      </c>
      <c r="Y8" t="s">
        <v>72</v>
      </c>
      <c r="Z8">
        <v>14</v>
      </c>
    </row>
    <row r="9" spans="1:26" x14ac:dyDescent="0.25">
      <c r="H9">
        <v>6</v>
      </c>
      <c r="I9">
        <v>6</v>
      </c>
      <c r="J9">
        <v>6</v>
      </c>
      <c r="K9" s="10">
        <f t="shared" si="1"/>
        <v>45142</v>
      </c>
      <c r="L9" s="10"/>
      <c r="M9">
        <f t="shared" si="0"/>
        <v>6</v>
      </c>
      <c r="N9">
        <v>6</v>
      </c>
      <c r="P9" t="str">
        <f t="shared" si="2"/>
        <v>F</v>
      </c>
      <c r="Q9">
        <v>0</v>
      </c>
      <c r="S9" s="1"/>
      <c r="V9" s="9">
        <v>45083</v>
      </c>
      <c r="W9" t="s">
        <v>20</v>
      </c>
      <c r="Y9" t="s">
        <v>73</v>
      </c>
      <c r="Z9">
        <v>15</v>
      </c>
    </row>
    <row r="10" spans="1:26" x14ac:dyDescent="0.25">
      <c r="H10">
        <v>7</v>
      </c>
      <c r="I10">
        <v>7</v>
      </c>
      <c r="J10">
        <v>6</v>
      </c>
      <c r="K10" s="10">
        <f t="shared" si="1"/>
        <v>45143</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1"/>
        <v>45145</v>
      </c>
      <c r="L12" s="10"/>
      <c r="M12" t="e">
        <f t="shared" si="0"/>
        <v>#N/A</v>
      </c>
      <c r="N12">
        <f t="shared" si="4"/>
        <v>5</v>
      </c>
      <c r="S12" s="1"/>
      <c r="V12" s="9">
        <v>45086</v>
      </c>
      <c r="W12" t="s">
        <v>20</v>
      </c>
    </row>
    <row r="13" spans="1:26" x14ac:dyDescent="0.25">
      <c r="H13">
        <v>10</v>
      </c>
      <c r="I13">
        <f t="shared" si="5"/>
        <v>3</v>
      </c>
      <c r="J13">
        <f t="shared" si="3"/>
        <v>5</v>
      </c>
      <c r="K13" s="10">
        <f t="shared" si="1"/>
        <v>45146</v>
      </c>
      <c r="L13" s="10"/>
      <c r="M13">
        <f t="shared" si="0"/>
        <v>3</v>
      </c>
      <c r="N13">
        <f t="shared" si="4"/>
        <v>5</v>
      </c>
      <c r="S13" s="1"/>
      <c r="V13" s="9">
        <v>45087</v>
      </c>
      <c r="W13" t="s">
        <v>20</v>
      </c>
    </row>
    <row r="14" spans="1:26" x14ac:dyDescent="0.25">
      <c r="H14">
        <v>11</v>
      </c>
      <c r="I14">
        <f t="shared" si="5"/>
        <v>4</v>
      </c>
      <c r="J14">
        <f t="shared" si="3"/>
        <v>5</v>
      </c>
      <c r="K14" s="10">
        <f t="shared" si="1"/>
        <v>45147</v>
      </c>
      <c r="L14" s="10"/>
      <c r="M14">
        <f t="shared" si="0"/>
        <v>4</v>
      </c>
      <c r="N14">
        <f t="shared" si="4"/>
        <v>5</v>
      </c>
      <c r="S14" s="1"/>
      <c r="V14" s="9">
        <v>45088</v>
      </c>
      <c r="W14" t="s">
        <v>20</v>
      </c>
    </row>
    <row r="15" spans="1:26" x14ac:dyDescent="0.25">
      <c r="H15">
        <v>12</v>
      </c>
      <c r="I15">
        <f t="shared" si="5"/>
        <v>5</v>
      </c>
      <c r="J15">
        <f t="shared" si="3"/>
        <v>5</v>
      </c>
      <c r="K15" s="10">
        <f t="shared" si="1"/>
        <v>45148</v>
      </c>
      <c r="L15" s="10"/>
      <c r="M15">
        <f t="shared" si="0"/>
        <v>5</v>
      </c>
      <c r="N15">
        <f t="shared" si="4"/>
        <v>5</v>
      </c>
      <c r="S15" s="1"/>
      <c r="V15" s="9">
        <v>45089</v>
      </c>
      <c r="W15" t="s">
        <v>20</v>
      </c>
    </row>
    <row r="16" spans="1:26" x14ac:dyDescent="0.25">
      <c r="H16">
        <v>13</v>
      </c>
      <c r="I16">
        <f t="shared" si="5"/>
        <v>6</v>
      </c>
      <c r="J16">
        <f t="shared" si="3"/>
        <v>5</v>
      </c>
      <c r="K16" s="10">
        <f t="shared" si="1"/>
        <v>45149</v>
      </c>
      <c r="L16" s="10"/>
      <c r="M16">
        <f t="shared" si="0"/>
        <v>6</v>
      </c>
      <c r="N16">
        <f t="shared" si="4"/>
        <v>5</v>
      </c>
      <c r="S16" s="1"/>
      <c r="V16" s="9">
        <v>45090</v>
      </c>
      <c r="W16" t="s">
        <v>21</v>
      </c>
    </row>
    <row r="17" spans="8:23" x14ac:dyDescent="0.25">
      <c r="H17">
        <v>14</v>
      </c>
      <c r="I17">
        <f t="shared" si="5"/>
        <v>7</v>
      </c>
      <c r="J17">
        <f t="shared" si="3"/>
        <v>5</v>
      </c>
      <c r="K17" s="10">
        <f t="shared" si="1"/>
        <v>45150</v>
      </c>
      <c r="L17" s="10"/>
      <c r="M17">
        <f t="shared" si="0"/>
        <v>7</v>
      </c>
      <c r="N17">
        <f t="shared" si="4"/>
        <v>5</v>
      </c>
      <c r="S17" s="1"/>
      <c r="V17" s="9">
        <v>45091</v>
      </c>
      <c r="W17" t="s">
        <v>20</v>
      </c>
    </row>
    <row r="18" spans="8:23" x14ac:dyDescent="0.25">
      <c r="H18">
        <v>15</v>
      </c>
      <c r="I18">
        <f t="shared" si="5"/>
        <v>1</v>
      </c>
      <c r="J18">
        <f t="shared" si="3"/>
        <v>4</v>
      </c>
      <c r="K18" s="10">
        <f t="shared" si="1"/>
        <v>45151</v>
      </c>
      <c r="L18" s="10"/>
      <c r="M18">
        <f t="shared" si="0"/>
        <v>1</v>
      </c>
      <c r="N18">
        <f t="shared" si="4"/>
        <v>4</v>
      </c>
      <c r="S18" s="1"/>
      <c r="V18" s="9">
        <v>45092</v>
      </c>
      <c r="W18" t="s">
        <v>21</v>
      </c>
    </row>
    <row r="19" spans="8:23" x14ac:dyDescent="0.25">
      <c r="H19">
        <v>16</v>
      </c>
      <c r="I19">
        <f t="shared" si="5"/>
        <v>2</v>
      </c>
      <c r="J19">
        <f t="shared" si="3"/>
        <v>4</v>
      </c>
      <c r="K19" s="10">
        <f t="shared" si="1"/>
        <v>45152</v>
      </c>
      <c r="L19" s="10"/>
      <c r="M19" t="e">
        <f t="shared" si="0"/>
        <v>#N/A</v>
      </c>
      <c r="N19">
        <f t="shared" si="4"/>
        <v>4</v>
      </c>
      <c r="S19" s="1"/>
      <c r="V19" s="9">
        <v>45093</v>
      </c>
      <c r="W19" t="s">
        <v>20</v>
      </c>
    </row>
    <row r="20" spans="8:23" x14ac:dyDescent="0.25">
      <c r="H20">
        <v>17</v>
      </c>
      <c r="I20">
        <f t="shared" si="5"/>
        <v>3</v>
      </c>
      <c r="J20">
        <f t="shared" si="3"/>
        <v>4</v>
      </c>
      <c r="K20" s="10">
        <f t="shared" si="1"/>
        <v>45153</v>
      </c>
      <c r="L20" s="10"/>
      <c r="M20">
        <f t="shared" si="0"/>
        <v>3</v>
      </c>
      <c r="N20">
        <f t="shared" si="4"/>
        <v>4</v>
      </c>
      <c r="S20" s="1"/>
      <c r="V20" s="9">
        <v>45094</v>
      </c>
      <c r="W20" t="s">
        <v>20</v>
      </c>
    </row>
    <row r="21" spans="8:23" x14ac:dyDescent="0.25">
      <c r="H21">
        <v>18</v>
      </c>
      <c r="I21">
        <f t="shared" si="5"/>
        <v>4</v>
      </c>
      <c r="J21">
        <f t="shared" si="3"/>
        <v>4</v>
      </c>
      <c r="K21" s="10">
        <f t="shared" si="1"/>
        <v>45154</v>
      </c>
      <c r="L21" s="10"/>
      <c r="M21">
        <f t="shared" si="0"/>
        <v>4</v>
      </c>
      <c r="N21">
        <f t="shared" si="4"/>
        <v>4</v>
      </c>
      <c r="S21" s="1"/>
      <c r="V21" s="9">
        <v>45095</v>
      </c>
      <c r="W21" t="s">
        <v>20</v>
      </c>
    </row>
    <row r="22" spans="8:23" x14ac:dyDescent="0.25">
      <c r="H22">
        <v>19</v>
      </c>
      <c r="I22">
        <f t="shared" si="5"/>
        <v>5</v>
      </c>
      <c r="J22">
        <f t="shared" si="3"/>
        <v>4</v>
      </c>
      <c r="K22" s="10">
        <f t="shared" si="1"/>
        <v>45155</v>
      </c>
      <c r="L22" s="10"/>
      <c r="M22">
        <f t="shared" si="0"/>
        <v>5</v>
      </c>
      <c r="N22">
        <f t="shared" si="4"/>
        <v>4</v>
      </c>
      <c r="S22" s="1"/>
      <c r="V22" s="9">
        <v>45096</v>
      </c>
      <c r="W22" t="s">
        <v>20</v>
      </c>
    </row>
    <row r="23" spans="8:23" x14ac:dyDescent="0.25">
      <c r="H23">
        <v>20</v>
      </c>
      <c r="I23">
        <f t="shared" si="5"/>
        <v>6</v>
      </c>
      <c r="J23">
        <f t="shared" si="3"/>
        <v>4</v>
      </c>
      <c r="K23" s="10">
        <f t="shared" si="1"/>
        <v>45156</v>
      </c>
      <c r="L23" s="10"/>
      <c r="M23">
        <f t="shared" si="0"/>
        <v>6</v>
      </c>
      <c r="N23">
        <f t="shared" si="4"/>
        <v>4</v>
      </c>
      <c r="S23" s="1"/>
      <c r="V23" s="9">
        <v>45097</v>
      </c>
      <c r="W23" t="s">
        <v>20</v>
      </c>
    </row>
    <row r="24" spans="8:23" x14ac:dyDescent="0.25">
      <c r="H24">
        <v>21</v>
      </c>
      <c r="I24">
        <f t="shared" si="5"/>
        <v>7</v>
      </c>
      <c r="J24">
        <f t="shared" si="3"/>
        <v>4</v>
      </c>
      <c r="K24" s="10">
        <f t="shared" si="1"/>
        <v>45157</v>
      </c>
      <c r="L24" s="10"/>
      <c r="M24">
        <f t="shared" si="0"/>
        <v>7</v>
      </c>
      <c r="N24">
        <f t="shared" si="4"/>
        <v>4</v>
      </c>
      <c r="S24" s="1"/>
      <c r="V24" s="9">
        <v>45098</v>
      </c>
      <c r="W24" t="s">
        <v>21</v>
      </c>
    </row>
    <row r="25" spans="8:23" x14ac:dyDescent="0.25">
      <c r="H25">
        <v>22</v>
      </c>
      <c r="I25">
        <f t="shared" si="5"/>
        <v>1</v>
      </c>
      <c r="J25">
        <f t="shared" si="3"/>
        <v>3</v>
      </c>
      <c r="K25" s="10">
        <f t="shared" si="1"/>
        <v>45158</v>
      </c>
      <c r="L25" s="10"/>
      <c r="M25">
        <f t="shared" si="0"/>
        <v>1</v>
      </c>
      <c r="N25">
        <f t="shared" si="4"/>
        <v>3</v>
      </c>
      <c r="S25" s="1"/>
      <c r="V25" s="9">
        <v>45099</v>
      </c>
      <c r="W25" t="s">
        <v>20</v>
      </c>
    </row>
    <row r="26" spans="8:23" x14ac:dyDescent="0.25">
      <c r="H26">
        <v>23</v>
      </c>
      <c r="I26">
        <f t="shared" si="5"/>
        <v>2</v>
      </c>
      <c r="J26">
        <f t="shared" si="3"/>
        <v>3</v>
      </c>
      <c r="K26" s="10">
        <f t="shared" si="1"/>
        <v>45159</v>
      </c>
      <c r="L26" s="10"/>
      <c r="M26">
        <f t="shared" si="0"/>
        <v>2</v>
      </c>
      <c r="N26">
        <f t="shared" si="4"/>
        <v>3</v>
      </c>
      <c r="S26" s="1"/>
      <c r="V26" s="9">
        <v>45100</v>
      </c>
      <c r="W26" t="s">
        <v>20</v>
      </c>
    </row>
    <row r="27" spans="8:23" x14ac:dyDescent="0.25">
      <c r="H27">
        <v>24</v>
      </c>
      <c r="I27">
        <f t="shared" si="5"/>
        <v>3</v>
      </c>
      <c r="J27">
        <f t="shared" si="3"/>
        <v>3</v>
      </c>
      <c r="K27" s="10">
        <f t="shared" si="1"/>
        <v>45160</v>
      </c>
      <c r="L27" s="10"/>
      <c r="M27">
        <f t="shared" si="0"/>
        <v>3</v>
      </c>
      <c r="N27">
        <f t="shared" si="4"/>
        <v>3</v>
      </c>
      <c r="S27" s="1"/>
      <c r="V27" s="9">
        <v>45101</v>
      </c>
      <c r="W27" t="s">
        <v>21</v>
      </c>
    </row>
    <row r="28" spans="8:23" x14ac:dyDescent="0.25">
      <c r="H28">
        <v>25</v>
      </c>
      <c r="I28">
        <f t="shared" si="5"/>
        <v>4</v>
      </c>
      <c r="J28">
        <f t="shared" si="3"/>
        <v>3</v>
      </c>
      <c r="K28" s="10">
        <f t="shared" si="1"/>
        <v>45161</v>
      </c>
      <c r="L28" s="10"/>
      <c r="M28" t="e">
        <f t="shared" si="0"/>
        <v>#N/A</v>
      </c>
      <c r="N28">
        <f t="shared" si="4"/>
        <v>3</v>
      </c>
      <c r="S28" s="1"/>
      <c r="V28" s="9">
        <v>45102</v>
      </c>
      <c r="W28" t="s">
        <v>21</v>
      </c>
    </row>
    <row r="29" spans="8:23" x14ac:dyDescent="0.25">
      <c r="H29">
        <v>26</v>
      </c>
      <c r="I29">
        <f t="shared" si="5"/>
        <v>5</v>
      </c>
      <c r="J29">
        <f t="shared" si="3"/>
        <v>3</v>
      </c>
      <c r="K29" s="10">
        <f t="shared" si="1"/>
        <v>45162</v>
      </c>
      <c r="L29" s="10"/>
      <c r="M29">
        <f t="shared" si="0"/>
        <v>5</v>
      </c>
      <c r="N29">
        <f t="shared" si="4"/>
        <v>3</v>
      </c>
      <c r="S29" s="1"/>
      <c r="V29" s="9">
        <v>45103</v>
      </c>
      <c r="W29" t="s">
        <v>21</v>
      </c>
    </row>
    <row r="30" spans="8:23" x14ac:dyDescent="0.25">
      <c r="H30">
        <v>27</v>
      </c>
      <c r="I30">
        <f t="shared" si="5"/>
        <v>6</v>
      </c>
      <c r="J30">
        <f t="shared" si="3"/>
        <v>3</v>
      </c>
      <c r="K30" s="10">
        <f t="shared" si="1"/>
        <v>45163</v>
      </c>
      <c r="L30" s="10"/>
      <c r="M30">
        <f t="shared" si="0"/>
        <v>6</v>
      </c>
      <c r="N30">
        <f t="shared" si="4"/>
        <v>3</v>
      </c>
      <c r="S30" s="1"/>
      <c r="V30" s="9">
        <v>45104</v>
      </c>
      <c r="W30" t="s">
        <v>20</v>
      </c>
    </row>
    <row r="31" spans="8:23" x14ac:dyDescent="0.25">
      <c r="H31">
        <v>28</v>
      </c>
      <c r="I31">
        <f t="shared" si="5"/>
        <v>7</v>
      </c>
      <c r="J31">
        <f t="shared" si="3"/>
        <v>3</v>
      </c>
      <c r="K31" s="10">
        <f t="shared" si="1"/>
        <v>45164</v>
      </c>
      <c r="L31" s="10"/>
      <c r="M31">
        <f t="shared" si="0"/>
        <v>7</v>
      </c>
      <c r="N31">
        <f t="shared" si="4"/>
        <v>3</v>
      </c>
      <c r="S31" s="1"/>
      <c r="V31" s="9">
        <v>45105</v>
      </c>
      <c r="W31" t="s">
        <v>20</v>
      </c>
    </row>
    <row r="32" spans="8:23" x14ac:dyDescent="0.25">
      <c r="H32">
        <v>29</v>
      </c>
      <c r="I32">
        <f t="shared" si="5"/>
        <v>1</v>
      </c>
      <c r="J32">
        <f t="shared" si="3"/>
        <v>2</v>
      </c>
      <c r="K32" s="10">
        <f t="shared" si="1"/>
        <v>45165</v>
      </c>
      <c r="L32" s="10"/>
      <c r="M32">
        <f t="shared" si="0"/>
        <v>1</v>
      </c>
      <c r="N32">
        <f t="shared" si="4"/>
        <v>2</v>
      </c>
      <c r="S32" s="1"/>
      <c r="V32" s="9">
        <v>45106</v>
      </c>
      <c r="W32" t="s">
        <v>20</v>
      </c>
    </row>
    <row r="33" spans="8:23" x14ac:dyDescent="0.25">
      <c r="H33">
        <v>30</v>
      </c>
      <c r="I33">
        <f t="shared" si="5"/>
        <v>2</v>
      </c>
      <c r="J33">
        <f t="shared" si="3"/>
        <v>2</v>
      </c>
      <c r="K33" s="10">
        <f t="shared" si="1"/>
        <v>45166</v>
      </c>
      <c r="L33" s="10"/>
      <c r="M33" t="e">
        <f t="shared" si="0"/>
        <v>#N/A</v>
      </c>
      <c r="N33">
        <f t="shared" si="4"/>
        <v>2</v>
      </c>
      <c r="S33" s="1"/>
      <c r="V33" s="9">
        <v>45107</v>
      </c>
      <c r="W33" t="s">
        <v>21</v>
      </c>
    </row>
    <row r="34" spans="8:23" x14ac:dyDescent="0.25">
      <c r="H34">
        <v>31</v>
      </c>
      <c r="I34">
        <f t="shared" si="5"/>
        <v>3</v>
      </c>
      <c r="J34">
        <f t="shared" si="3"/>
        <v>2</v>
      </c>
      <c r="K34" s="10">
        <f t="shared" si="1"/>
        <v>45167</v>
      </c>
      <c r="L34" s="10"/>
      <c r="M34" t="e">
        <f t="shared" si="0"/>
        <v>#N/A</v>
      </c>
      <c r="N34">
        <f t="shared" si="4"/>
        <v>2</v>
      </c>
      <c r="S34" s="1"/>
      <c r="V34" s="9">
        <v>45108</v>
      </c>
      <c r="W34" t="s">
        <v>20</v>
      </c>
    </row>
    <row r="35" spans="8:23" x14ac:dyDescent="0.25">
      <c r="H35">
        <v>32</v>
      </c>
      <c r="I35">
        <f t="shared" si="5"/>
        <v>4</v>
      </c>
      <c r="J35">
        <f t="shared" si="3"/>
        <v>2</v>
      </c>
      <c r="K35" s="10">
        <f t="shared" si="1"/>
        <v>45168</v>
      </c>
      <c r="L35" s="10"/>
      <c r="M35">
        <f t="shared" si="0"/>
        <v>4</v>
      </c>
      <c r="N35">
        <f t="shared" si="4"/>
        <v>2</v>
      </c>
      <c r="S35" s="1"/>
      <c r="V35" s="9">
        <v>45109</v>
      </c>
      <c r="W35" t="s">
        <v>20</v>
      </c>
    </row>
    <row r="36" spans="8:23" x14ac:dyDescent="0.25">
      <c r="H36">
        <v>33</v>
      </c>
      <c r="I36">
        <f t="shared" si="5"/>
        <v>5</v>
      </c>
      <c r="J36">
        <f t="shared" si="3"/>
        <v>2</v>
      </c>
      <c r="K36" s="10">
        <f t="shared" si="1"/>
        <v>45169</v>
      </c>
      <c r="L36" s="10"/>
      <c r="M36">
        <f t="shared" si="0"/>
        <v>5</v>
      </c>
      <c r="N36">
        <f t="shared" si="4"/>
        <v>2</v>
      </c>
      <c r="S36" s="1"/>
      <c r="V36" s="9">
        <v>45110</v>
      </c>
      <c r="W36" t="s">
        <v>21</v>
      </c>
    </row>
    <row r="37" spans="8:23" x14ac:dyDescent="0.25">
      <c r="H37">
        <v>34</v>
      </c>
      <c r="I37">
        <f t="shared" si="5"/>
        <v>6</v>
      </c>
      <c r="J37">
        <f t="shared" si="3"/>
        <v>2</v>
      </c>
      <c r="K37" s="10">
        <f t="shared" si="1"/>
        <v>45170</v>
      </c>
      <c r="L37" s="10"/>
      <c r="M37" t="e">
        <f t="shared" si="0"/>
        <v>#N/A</v>
      </c>
      <c r="N37">
        <f t="shared" si="4"/>
        <v>2</v>
      </c>
      <c r="S37" s="1"/>
      <c r="V37" s="9">
        <v>45111</v>
      </c>
      <c r="W37" t="s">
        <v>21</v>
      </c>
    </row>
    <row r="38" spans="8:23" x14ac:dyDescent="0.25">
      <c r="H38">
        <v>35</v>
      </c>
      <c r="I38">
        <f t="shared" si="5"/>
        <v>7</v>
      </c>
      <c r="J38">
        <f t="shared" si="3"/>
        <v>2</v>
      </c>
      <c r="K38" s="10">
        <f t="shared" si="1"/>
        <v>45171</v>
      </c>
      <c r="L38" s="10"/>
      <c r="M38" t="e">
        <f t="shared" si="0"/>
        <v>#N/A</v>
      </c>
      <c r="N38">
        <f t="shared" si="4"/>
        <v>2</v>
      </c>
      <c r="S38" s="1"/>
      <c r="V38" s="9">
        <v>45112</v>
      </c>
      <c r="W38" t="s">
        <v>20</v>
      </c>
    </row>
    <row r="39" spans="8:23" x14ac:dyDescent="0.25">
      <c r="H39">
        <v>36</v>
      </c>
      <c r="I39">
        <f t="shared" si="5"/>
        <v>1</v>
      </c>
      <c r="J39">
        <f t="shared" si="3"/>
        <v>1</v>
      </c>
      <c r="K39" s="10">
        <f t="shared" si="1"/>
        <v>45172</v>
      </c>
      <c r="L39" s="10"/>
      <c r="M39" t="e">
        <f t="shared" si="0"/>
        <v>#N/A</v>
      </c>
      <c r="N39">
        <f t="shared" si="4"/>
        <v>1</v>
      </c>
      <c r="S39" s="1"/>
      <c r="V39" s="9">
        <v>45113</v>
      </c>
      <c r="W39" t="s">
        <v>20</v>
      </c>
    </row>
    <row r="40" spans="8:23" x14ac:dyDescent="0.25">
      <c r="H40">
        <v>37</v>
      </c>
      <c r="I40">
        <f t="shared" si="5"/>
        <v>2</v>
      </c>
      <c r="J40">
        <f t="shared" si="3"/>
        <v>1</v>
      </c>
      <c r="K40" s="10">
        <f t="shared" si="1"/>
        <v>45173</v>
      </c>
      <c r="L40" s="10"/>
      <c r="M40" t="e">
        <f t="shared" si="0"/>
        <v>#N/A</v>
      </c>
      <c r="N40">
        <f t="shared" si="4"/>
        <v>1</v>
      </c>
      <c r="S40" s="1"/>
      <c r="V40" s="9">
        <v>45114</v>
      </c>
      <c r="W40" t="s">
        <v>20</v>
      </c>
    </row>
    <row r="41" spans="8:23" x14ac:dyDescent="0.25">
      <c r="H41">
        <v>38</v>
      </c>
      <c r="I41">
        <f t="shared" si="5"/>
        <v>3</v>
      </c>
      <c r="J41">
        <f t="shared" si="3"/>
        <v>1</v>
      </c>
      <c r="K41" s="10">
        <f t="shared" si="1"/>
        <v>45174</v>
      </c>
      <c r="L41" s="10"/>
      <c r="M41" t="e">
        <f t="shared" si="0"/>
        <v>#N/A</v>
      </c>
      <c r="N41">
        <f t="shared" si="4"/>
        <v>1</v>
      </c>
      <c r="S41" s="1"/>
      <c r="V41" s="9">
        <v>45115</v>
      </c>
      <c r="W41" t="s">
        <v>20</v>
      </c>
    </row>
    <row r="42" spans="8:23" x14ac:dyDescent="0.25">
      <c r="H42">
        <v>39</v>
      </c>
      <c r="I42">
        <f t="shared" si="5"/>
        <v>4</v>
      </c>
      <c r="J42">
        <f t="shared" si="3"/>
        <v>1</v>
      </c>
      <c r="K42" s="10">
        <f t="shared" si="1"/>
        <v>45175</v>
      </c>
      <c r="L42" s="10"/>
      <c r="M42" t="e">
        <f t="shared" si="0"/>
        <v>#N/A</v>
      </c>
      <c r="N42">
        <f t="shared" si="4"/>
        <v>1</v>
      </c>
      <c r="S42" s="1"/>
      <c r="V42" s="9">
        <v>45116</v>
      </c>
      <c r="W42" t="s">
        <v>20</v>
      </c>
    </row>
    <row r="43" spans="8:23" x14ac:dyDescent="0.25">
      <c r="H43">
        <v>40</v>
      </c>
      <c r="I43">
        <f t="shared" si="5"/>
        <v>5</v>
      </c>
      <c r="J43">
        <f t="shared" si="3"/>
        <v>1</v>
      </c>
      <c r="K43" s="10">
        <f t="shared" si="1"/>
        <v>45176</v>
      </c>
      <c r="L43" s="10"/>
      <c r="M43" t="e">
        <f t="shared" si="0"/>
        <v>#N/A</v>
      </c>
      <c r="N43">
        <f t="shared" si="4"/>
        <v>1</v>
      </c>
      <c r="S43" s="1"/>
      <c r="V43" s="9">
        <v>45117</v>
      </c>
      <c r="W43" t="s">
        <v>20</v>
      </c>
    </row>
    <row r="44" spans="8:23" x14ac:dyDescent="0.25">
      <c r="H44">
        <v>41</v>
      </c>
      <c r="I44">
        <f t="shared" si="5"/>
        <v>6</v>
      </c>
      <c r="J44">
        <f t="shared" si="3"/>
        <v>1</v>
      </c>
      <c r="K44" s="10">
        <f t="shared" si="1"/>
        <v>45177</v>
      </c>
      <c r="L44" s="10"/>
      <c r="M44" t="e">
        <f t="shared" si="0"/>
        <v>#N/A</v>
      </c>
      <c r="N44">
        <f t="shared" si="4"/>
        <v>1</v>
      </c>
      <c r="S44" s="1"/>
      <c r="V44" s="9">
        <v>45118</v>
      </c>
      <c r="W44" t="s">
        <v>21</v>
      </c>
    </row>
    <row r="45" spans="8:23" x14ac:dyDescent="0.25">
      <c r="H45">
        <v>42</v>
      </c>
      <c r="I45">
        <f t="shared" si="5"/>
        <v>7</v>
      </c>
      <c r="J45">
        <f t="shared" si="3"/>
        <v>1</v>
      </c>
      <c r="K45" s="10">
        <f t="shared" si="1"/>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20</v>
      </c>
    </row>
    <row r="49" spans="19:23" x14ac:dyDescent="0.25">
      <c r="S49" s="1"/>
      <c r="V49" s="9">
        <v>45123</v>
      </c>
      <c r="W49" t="s">
        <v>20</v>
      </c>
    </row>
    <row r="50" spans="19:23" x14ac:dyDescent="0.25">
      <c r="S50" s="1"/>
      <c r="V50" s="9">
        <v>45124</v>
      </c>
      <c r="W50" t="s">
        <v>21</v>
      </c>
    </row>
    <row r="51" spans="19:23" x14ac:dyDescent="0.25">
      <c r="S51" s="1"/>
      <c r="V51" s="9">
        <v>45125</v>
      </c>
      <c r="W51" t="s">
        <v>20</v>
      </c>
    </row>
    <row r="52" spans="19:23" x14ac:dyDescent="0.25">
      <c r="S52" s="1"/>
      <c r="V52" s="9">
        <v>45126</v>
      </c>
      <c r="W52" t="s">
        <v>20</v>
      </c>
    </row>
    <row r="53" spans="19:23" x14ac:dyDescent="0.25">
      <c r="S53" s="1"/>
      <c r="V53" s="9">
        <v>45127</v>
      </c>
      <c r="W53" t="s">
        <v>20</v>
      </c>
    </row>
    <row r="54" spans="19:23" x14ac:dyDescent="0.25">
      <c r="S54" s="1"/>
      <c r="V54" s="9">
        <v>45128</v>
      </c>
      <c r="W54" t="s">
        <v>20</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20</v>
      </c>
    </row>
    <row r="66" spans="19:23" x14ac:dyDescent="0.25">
      <c r="S66" s="1"/>
      <c r="V66" s="9">
        <v>45140</v>
      </c>
      <c r="W66" t="s">
        <v>20</v>
      </c>
    </row>
    <row r="67" spans="19:23" x14ac:dyDescent="0.25">
      <c r="S67" s="1"/>
      <c r="V67" s="9">
        <v>45141</v>
      </c>
      <c r="W67" t="s">
        <v>20</v>
      </c>
    </row>
    <row r="68" spans="19:23" x14ac:dyDescent="0.25">
      <c r="S68" s="1"/>
      <c r="V68" s="9">
        <v>45142</v>
      </c>
      <c r="W68" t="s">
        <v>20</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dataValidations count="1">
    <dataValidation type="list" allowBlank="1" showInputMessage="1" showErrorMessage="1" sqref="T6" xr:uid="{C989CA46-90B5-41ED-87F9-E7CF9D04E06B}">
      <formula1>$Y$4:$Y$10</formula1>
    </dataValidation>
  </dataValidations>
  <hyperlinks>
    <hyperlink ref="A1" location="'TOC Gallery'!A1" tooltip="Go To: Table of Contents" display="'TOC Gallery'!A1" xr:uid="{DE38DB83-1E4B-40B0-935F-2AB72A45773C}"/>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3" r:id="rId4" name="Spinner 3">
              <controlPr defaultSize="0" autoPict="0">
                <anchor moveWithCells="1" sizeWithCells="1">
                  <from>
                    <xdr:col>4</xdr:col>
                    <xdr:colOff>85725</xdr:colOff>
                    <xdr:row>2</xdr:row>
                    <xdr:rowOff>28575</xdr:rowOff>
                  </from>
                  <to>
                    <xdr:col>4</xdr:col>
                    <xdr:colOff>342900</xdr:colOff>
                    <xdr:row>3</xdr:row>
                    <xdr:rowOff>142875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CA2F-C03D-457A-9599-81426DAD75A5}">
  <sheetPr>
    <tabColor theme="1" tint="0.34998626667073579"/>
  </sheetPr>
  <dimension ref="A1:Z103"/>
  <sheetViews>
    <sheetView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DATE(1900,T5,1)</f>
        <v>45078</v>
      </c>
      <c r="V3" s="2" t="s">
        <v>18</v>
      </c>
      <c r="W3" s="2" t="s">
        <v>0</v>
      </c>
      <c r="Y3" s="2" t="s">
        <v>22</v>
      </c>
      <c r="Z3" s="2" t="s">
        <v>78</v>
      </c>
    </row>
    <row r="4" spans="1:26" x14ac:dyDescent="0.25">
      <c r="H4">
        <v>1</v>
      </c>
      <c r="I4">
        <v>1</v>
      </c>
      <c r="J4">
        <v>6</v>
      </c>
      <c r="K4" s="10">
        <f>$T$3-WEEKDAY($T$3,$T$7)+H4</f>
        <v>45074</v>
      </c>
      <c r="L4" s="10"/>
      <c r="M4" t="e">
        <f t="shared" ref="M4:M45" si="0">IF(COUNTIFS($V$4:$V$95,$K4,$W$4:$W$95,"Yes")&gt;0,I4,NA())</f>
        <v>#N/A</v>
      </c>
      <c r="N4">
        <v>6</v>
      </c>
      <c r="P4" t="str">
        <f>LEFT(TEXT(K4,"DDD"),1)</f>
        <v>S</v>
      </c>
      <c r="Q4">
        <v>0</v>
      </c>
      <c r="S4" s="2" t="s">
        <v>34</v>
      </c>
      <c r="T4" t="str">
        <f>TEXT(T3,"mmmm yyyy")</f>
        <v>June 2023</v>
      </c>
      <c r="V4" s="9">
        <v>45078</v>
      </c>
      <c r="W4" t="s">
        <v>21</v>
      </c>
      <c r="Y4" t="s">
        <v>75</v>
      </c>
      <c r="Z4">
        <v>1</v>
      </c>
    </row>
    <row r="5" spans="1:26" x14ac:dyDescent="0.25">
      <c r="H5">
        <v>2</v>
      </c>
      <c r="I5">
        <v>2</v>
      </c>
      <c r="J5">
        <v>6</v>
      </c>
      <c r="K5" s="10">
        <f t="shared" ref="K5:K45" si="1">$T$3-WEEKDAY($T$3,$T$7)+H5</f>
        <v>45075</v>
      </c>
      <c r="L5" s="10"/>
      <c r="M5" t="e">
        <f t="shared" si="0"/>
        <v>#N/A</v>
      </c>
      <c r="N5">
        <v>6</v>
      </c>
      <c r="P5" t="str">
        <f t="shared" ref="P5:P10" si="2">LEFT(TEXT(K5,"DDD"),1)</f>
        <v>M</v>
      </c>
      <c r="Q5">
        <v>0</v>
      </c>
      <c r="S5" s="19" t="s">
        <v>52</v>
      </c>
      <c r="T5">
        <v>1482</v>
      </c>
      <c r="V5" s="9">
        <v>45079</v>
      </c>
      <c r="W5" t="s">
        <v>20</v>
      </c>
      <c r="Y5" t="s">
        <v>69</v>
      </c>
      <c r="Z5">
        <v>11</v>
      </c>
    </row>
    <row r="6" spans="1:26" x14ac:dyDescent="0.25">
      <c r="H6">
        <v>3</v>
      </c>
      <c r="I6">
        <v>3</v>
      </c>
      <c r="J6">
        <v>6</v>
      </c>
      <c r="K6" s="10">
        <f t="shared" si="1"/>
        <v>45076</v>
      </c>
      <c r="L6" s="10"/>
      <c r="M6" t="e">
        <f t="shared" si="0"/>
        <v>#N/A</v>
      </c>
      <c r="N6">
        <v>6</v>
      </c>
      <c r="P6" t="str">
        <f t="shared" si="2"/>
        <v>T</v>
      </c>
      <c r="Q6">
        <v>0</v>
      </c>
      <c r="S6" s="19" t="s">
        <v>33</v>
      </c>
      <c r="T6" t="s">
        <v>75</v>
      </c>
      <c r="V6" s="9">
        <v>45080</v>
      </c>
      <c r="W6" t="s">
        <v>21</v>
      </c>
      <c r="Y6" t="s">
        <v>70</v>
      </c>
      <c r="Z6">
        <v>12</v>
      </c>
    </row>
    <row r="7" spans="1:26" x14ac:dyDescent="0.25">
      <c r="H7">
        <v>4</v>
      </c>
      <c r="I7">
        <v>4</v>
      </c>
      <c r="J7">
        <v>6</v>
      </c>
      <c r="K7" s="10">
        <f t="shared" si="1"/>
        <v>45077</v>
      </c>
      <c r="L7" s="10"/>
      <c r="M7" t="e">
        <f t="shared" si="0"/>
        <v>#N/A</v>
      </c>
      <c r="N7">
        <v>6</v>
      </c>
      <c r="P7" t="str">
        <f t="shared" si="2"/>
        <v>W</v>
      </c>
      <c r="Q7">
        <v>0</v>
      </c>
      <c r="S7" s="19" t="s">
        <v>76</v>
      </c>
      <c r="T7">
        <f>VLOOKUP(T6,$Y$4:$Z$10,2,FALSE)</f>
        <v>1</v>
      </c>
      <c r="V7" s="9">
        <v>45081</v>
      </c>
      <c r="W7" t="s">
        <v>20</v>
      </c>
      <c r="Y7" t="s">
        <v>71</v>
      </c>
      <c r="Z7">
        <v>13</v>
      </c>
    </row>
    <row r="8" spans="1:26" x14ac:dyDescent="0.25">
      <c r="H8">
        <v>5</v>
      </c>
      <c r="I8">
        <v>5</v>
      </c>
      <c r="J8">
        <v>6</v>
      </c>
      <c r="K8" s="10">
        <f t="shared" si="1"/>
        <v>45078</v>
      </c>
      <c r="L8" s="10"/>
      <c r="M8" t="e">
        <f t="shared" si="0"/>
        <v>#N/A</v>
      </c>
      <c r="N8">
        <v>6</v>
      </c>
      <c r="P8" t="str">
        <f t="shared" si="2"/>
        <v>T</v>
      </c>
      <c r="Q8">
        <v>0</v>
      </c>
      <c r="S8" s="1"/>
      <c r="V8" s="9">
        <v>45082</v>
      </c>
      <c r="W8" t="s">
        <v>21</v>
      </c>
      <c r="Y8" t="s">
        <v>72</v>
      </c>
      <c r="Z8">
        <v>14</v>
      </c>
    </row>
    <row r="9" spans="1:26" x14ac:dyDescent="0.25">
      <c r="H9">
        <v>6</v>
      </c>
      <c r="I9">
        <v>6</v>
      </c>
      <c r="J9">
        <v>6</v>
      </c>
      <c r="K9" s="10">
        <f t="shared" si="1"/>
        <v>45079</v>
      </c>
      <c r="L9" s="10"/>
      <c r="M9">
        <f t="shared" si="0"/>
        <v>6</v>
      </c>
      <c r="N9">
        <v>6</v>
      </c>
      <c r="P9" t="str">
        <f t="shared" si="2"/>
        <v>F</v>
      </c>
      <c r="Q9">
        <v>0</v>
      </c>
      <c r="S9" s="1"/>
      <c r="V9" s="9">
        <v>45083</v>
      </c>
      <c r="W9" t="s">
        <v>20</v>
      </c>
      <c r="Y9" t="s">
        <v>73</v>
      </c>
      <c r="Z9">
        <v>15</v>
      </c>
    </row>
    <row r="10" spans="1:26" x14ac:dyDescent="0.25">
      <c r="H10">
        <v>7</v>
      </c>
      <c r="I10">
        <v>7</v>
      </c>
      <c r="J10">
        <v>6</v>
      </c>
      <c r="K10" s="10">
        <f t="shared" si="1"/>
        <v>45080</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45081</v>
      </c>
      <c r="L11" s="10"/>
      <c r="M11">
        <f t="shared" si="0"/>
        <v>1</v>
      </c>
      <c r="N11">
        <f t="shared" ref="N11:N45" si="4">N4-1</f>
        <v>5</v>
      </c>
      <c r="S11" s="1"/>
      <c r="V11" s="9">
        <v>45085</v>
      </c>
      <c r="W11" t="s">
        <v>21</v>
      </c>
    </row>
    <row r="12" spans="1:26" x14ac:dyDescent="0.25">
      <c r="H12">
        <v>9</v>
      </c>
      <c r="I12">
        <f t="shared" ref="I12:I45" si="5">I5</f>
        <v>2</v>
      </c>
      <c r="J12">
        <f t="shared" si="3"/>
        <v>5</v>
      </c>
      <c r="K12" s="10">
        <f t="shared" si="1"/>
        <v>45082</v>
      </c>
      <c r="L12" s="10"/>
      <c r="M12" t="e">
        <f t="shared" si="0"/>
        <v>#N/A</v>
      </c>
      <c r="N12">
        <f t="shared" si="4"/>
        <v>5</v>
      </c>
      <c r="S12" s="1"/>
      <c r="V12" s="9">
        <v>45086</v>
      </c>
      <c r="W12" t="s">
        <v>20</v>
      </c>
    </row>
    <row r="13" spans="1:26" x14ac:dyDescent="0.25">
      <c r="H13">
        <v>10</v>
      </c>
      <c r="I13">
        <f t="shared" si="5"/>
        <v>3</v>
      </c>
      <c r="J13">
        <f t="shared" si="3"/>
        <v>5</v>
      </c>
      <c r="K13" s="10">
        <f t="shared" si="1"/>
        <v>45083</v>
      </c>
      <c r="L13" s="10"/>
      <c r="M13">
        <f t="shared" si="0"/>
        <v>3</v>
      </c>
      <c r="N13">
        <f t="shared" si="4"/>
        <v>5</v>
      </c>
      <c r="S13" s="1"/>
      <c r="V13" s="9">
        <v>45087</v>
      </c>
      <c r="W13" t="s">
        <v>20</v>
      </c>
    </row>
    <row r="14" spans="1:26" x14ac:dyDescent="0.25">
      <c r="H14">
        <v>11</v>
      </c>
      <c r="I14">
        <f t="shared" si="5"/>
        <v>4</v>
      </c>
      <c r="J14">
        <f t="shared" si="3"/>
        <v>5</v>
      </c>
      <c r="K14" s="10">
        <f t="shared" si="1"/>
        <v>45084</v>
      </c>
      <c r="L14" s="10"/>
      <c r="M14" t="e">
        <f t="shared" si="0"/>
        <v>#N/A</v>
      </c>
      <c r="N14">
        <f t="shared" si="4"/>
        <v>5</v>
      </c>
      <c r="S14" s="1"/>
      <c r="V14" s="9">
        <v>45088</v>
      </c>
      <c r="W14" t="s">
        <v>20</v>
      </c>
    </row>
    <row r="15" spans="1:26" x14ac:dyDescent="0.25">
      <c r="H15">
        <v>12</v>
      </c>
      <c r="I15">
        <f t="shared" si="5"/>
        <v>5</v>
      </c>
      <c r="J15">
        <f t="shared" si="3"/>
        <v>5</v>
      </c>
      <c r="K15" s="10">
        <f t="shared" si="1"/>
        <v>45085</v>
      </c>
      <c r="L15" s="10"/>
      <c r="M15" t="e">
        <f t="shared" si="0"/>
        <v>#N/A</v>
      </c>
      <c r="N15">
        <f t="shared" si="4"/>
        <v>5</v>
      </c>
      <c r="S15" s="1"/>
      <c r="V15" s="9">
        <v>45089</v>
      </c>
      <c r="W15" t="s">
        <v>20</v>
      </c>
    </row>
    <row r="16" spans="1:26" x14ac:dyDescent="0.25">
      <c r="H16">
        <v>13</v>
      </c>
      <c r="I16">
        <f t="shared" si="5"/>
        <v>6</v>
      </c>
      <c r="J16">
        <f t="shared" si="3"/>
        <v>5</v>
      </c>
      <c r="K16" s="10">
        <f t="shared" si="1"/>
        <v>45086</v>
      </c>
      <c r="L16" s="10"/>
      <c r="M16">
        <f t="shared" si="0"/>
        <v>6</v>
      </c>
      <c r="N16">
        <f t="shared" si="4"/>
        <v>5</v>
      </c>
      <c r="S16" s="1"/>
      <c r="V16" s="9">
        <v>45090</v>
      </c>
      <c r="W16" t="s">
        <v>21</v>
      </c>
    </row>
    <row r="17" spans="8:23" x14ac:dyDescent="0.25">
      <c r="H17">
        <v>14</v>
      </c>
      <c r="I17">
        <f t="shared" si="5"/>
        <v>7</v>
      </c>
      <c r="J17">
        <f t="shared" si="3"/>
        <v>5</v>
      </c>
      <c r="K17" s="10">
        <f t="shared" si="1"/>
        <v>45087</v>
      </c>
      <c r="L17" s="10"/>
      <c r="M17">
        <f t="shared" si="0"/>
        <v>7</v>
      </c>
      <c r="N17">
        <f t="shared" si="4"/>
        <v>5</v>
      </c>
      <c r="S17" s="1"/>
      <c r="V17" s="9">
        <v>45091</v>
      </c>
      <c r="W17" t="s">
        <v>20</v>
      </c>
    </row>
    <row r="18" spans="8:23" x14ac:dyDescent="0.25">
      <c r="H18">
        <v>15</v>
      </c>
      <c r="I18">
        <f t="shared" si="5"/>
        <v>1</v>
      </c>
      <c r="J18">
        <f t="shared" si="3"/>
        <v>4</v>
      </c>
      <c r="K18" s="10">
        <f t="shared" si="1"/>
        <v>45088</v>
      </c>
      <c r="L18" s="10"/>
      <c r="M18">
        <f t="shared" si="0"/>
        <v>1</v>
      </c>
      <c r="N18">
        <f t="shared" si="4"/>
        <v>4</v>
      </c>
      <c r="S18" s="1"/>
      <c r="V18" s="9">
        <v>45092</v>
      </c>
      <c r="W18" t="s">
        <v>21</v>
      </c>
    </row>
    <row r="19" spans="8:23" x14ac:dyDescent="0.25">
      <c r="H19">
        <v>16</v>
      </c>
      <c r="I19">
        <f t="shared" si="5"/>
        <v>2</v>
      </c>
      <c r="J19">
        <f t="shared" si="3"/>
        <v>4</v>
      </c>
      <c r="K19" s="10">
        <f t="shared" si="1"/>
        <v>45089</v>
      </c>
      <c r="L19" s="10"/>
      <c r="M19">
        <f t="shared" si="0"/>
        <v>2</v>
      </c>
      <c r="N19">
        <f t="shared" si="4"/>
        <v>4</v>
      </c>
      <c r="S19" s="1"/>
      <c r="V19" s="9">
        <v>45093</v>
      </c>
      <c r="W19" t="s">
        <v>20</v>
      </c>
    </row>
    <row r="20" spans="8:23" x14ac:dyDescent="0.25">
      <c r="H20">
        <v>17</v>
      </c>
      <c r="I20">
        <f t="shared" si="5"/>
        <v>3</v>
      </c>
      <c r="J20">
        <f t="shared" si="3"/>
        <v>4</v>
      </c>
      <c r="K20" s="10">
        <f t="shared" si="1"/>
        <v>45090</v>
      </c>
      <c r="L20" s="10"/>
      <c r="M20" t="e">
        <f t="shared" si="0"/>
        <v>#N/A</v>
      </c>
      <c r="N20">
        <f t="shared" si="4"/>
        <v>4</v>
      </c>
      <c r="S20" s="1"/>
      <c r="V20" s="9">
        <v>45094</v>
      </c>
      <c r="W20" t="s">
        <v>20</v>
      </c>
    </row>
    <row r="21" spans="8:23" x14ac:dyDescent="0.25">
      <c r="H21">
        <v>18</v>
      </c>
      <c r="I21">
        <f t="shared" si="5"/>
        <v>4</v>
      </c>
      <c r="J21">
        <f t="shared" si="3"/>
        <v>4</v>
      </c>
      <c r="K21" s="10">
        <f t="shared" si="1"/>
        <v>45091</v>
      </c>
      <c r="L21" s="10"/>
      <c r="M21">
        <f t="shared" si="0"/>
        <v>4</v>
      </c>
      <c r="N21">
        <f t="shared" si="4"/>
        <v>4</v>
      </c>
      <c r="S21" s="1"/>
      <c r="V21" s="9">
        <v>45095</v>
      </c>
      <c r="W21" t="s">
        <v>21</v>
      </c>
    </row>
    <row r="22" spans="8:23" x14ac:dyDescent="0.25">
      <c r="H22">
        <v>19</v>
      </c>
      <c r="I22">
        <f t="shared" si="5"/>
        <v>5</v>
      </c>
      <c r="J22">
        <f t="shared" si="3"/>
        <v>4</v>
      </c>
      <c r="K22" s="10">
        <f t="shared" si="1"/>
        <v>45092</v>
      </c>
      <c r="L22" s="10"/>
      <c r="M22" t="e">
        <f t="shared" si="0"/>
        <v>#N/A</v>
      </c>
      <c r="N22">
        <f t="shared" si="4"/>
        <v>4</v>
      </c>
      <c r="S22" s="1"/>
      <c r="V22" s="9">
        <v>45096</v>
      </c>
      <c r="W22" t="s">
        <v>21</v>
      </c>
    </row>
    <row r="23" spans="8:23" x14ac:dyDescent="0.25">
      <c r="H23">
        <v>20</v>
      </c>
      <c r="I23">
        <f t="shared" si="5"/>
        <v>6</v>
      </c>
      <c r="J23">
        <f t="shared" si="3"/>
        <v>4</v>
      </c>
      <c r="K23" s="10">
        <f t="shared" si="1"/>
        <v>45093</v>
      </c>
      <c r="L23" s="10"/>
      <c r="M23">
        <f t="shared" si="0"/>
        <v>6</v>
      </c>
      <c r="N23">
        <f t="shared" si="4"/>
        <v>4</v>
      </c>
      <c r="S23" s="1"/>
      <c r="V23" s="9">
        <v>45097</v>
      </c>
      <c r="W23" t="s">
        <v>20</v>
      </c>
    </row>
    <row r="24" spans="8:23" x14ac:dyDescent="0.25">
      <c r="H24">
        <v>21</v>
      </c>
      <c r="I24">
        <f t="shared" si="5"/>
        <v>7</v>
      </c>
      <c r="J24">
        <f t="shared" si="3"/>
        <v>4</v>
      </c>
      <c r="K24" s="10">
        <f t="shared" si="1"/>
        <v>45094</v>
      </c>
      <c r="L24" s="10"/>
      <c r="M24">
        <f t="shared" si="0"/>
        <v>7</v>
      </c>
      <c r="N24">
        <f t="shared" si="4"/>
        <v>4</v>
      </c>
      <c r="S24" s="1"/>
      <c r="V24" s="9">
        <v>45098</v>
      </c>
      <c r="W24" t="s">
        <v>21</v>
      </c>
    </row>
    <row r="25" spans="8:23" x14ac:dyDescent="0.25">
      <c r="H25">
        <v>22</v>
      </c>
      <c r="I25">
        <f t="shared" si="5"/>
        <v>1</v>
      </c>
      <c r="J25">
        <f t="shared" si="3"/>
        <v>3</v>
      </c>
      <c r="K25" s="10">
        <f t="shared" si="1"/>
        <v>45095</v>
      </c>
      <c r="L25" s="10"/>
      <c r="M25" t="e">
        <f t="shared" si="0"/>
        <v>#N/A</v>
      </c>
      <c r="N25">
        <f t="shared" si="4"/>
        <v>3</v>
      </c>
      <c r="S25" s="1"/>
      <c r="V25" s="9">
        <v>45099</v>
      </c>
      <c r="W25" t="s">
        <v>20</v>
      </c>
    </row>
    <row r="26" spans="8:23" x14ac:dyDescent="0.25">
      <c r="H26">
        <v>23</v>
      </c>
      <c r="I26">
        <f t="shared" si="5"/>
        <v>2</v>
      </c>
      <c r="J26">
        <f t="shared" si="3"/>
        <v>3</v>
      </c>
      <c r="K26" s="10">
        <f t="shared" si="1"/>
        <v>45096</v>
      </c>
      <c r="L26" s="10"/>
      <c r="M26" t="e">
        <f t="shared" si="0"/>
        <v>#N/A</v>
      </c>
      <c r="N26">
        <f t="shared" si="4"/>
        <v>3</v>
      </c>
      <c r="S26" s="1"/>
      <c r="V26" s="9">
        <v>45100</v>
      </c>
      <c r="W26" t="s">
        <v>20</v>
      </c>
    </row>
    <row r="27" spans="8:23" x14ac:dyDescent="0.25">
      <c r="H27">
        <v>24</v>
      </c>
      <c r="I27">
        <f t="shared" si="5"/>
        <v>3</v>
      </c>
      <c r="J27">
        <f t="shared" si="3"/>
        <v>3</v>
      </c>
      <c r="K27" s="10">
        <f t="shared" si="1"/>
        <v>45097</v>
      </c>
      <c r="L27" s="10"/>
      <c r="M27">
        <f t="shared" si="0"/>
        <v>3</v>
      </c>
      <c r="N27">
        <f t="shared" si="4"/>
        <v>3</v>
      </c>
      <c r="S27" s="1"/>
      <c r="V27" s="9">
        <v>45101</v>
      </c>
      <c r="W27" t="s">
        <v>21</v>
      </c>
    </row>
    <row r="28" spans="8:23" x14ac:dyDescent="0.25">
      <c r="H28">
        <v>25</v>
      </c>
      <c r="I28">
        <f t="shared" si="5"/>
        <v>4</v>
      </c>
      <c r="J28">
        <f t="shared" si="3"/>
        <v>3</v>
      </c>
      <c r="K28" s="10">
        <f t="shared" si="1"/>
        <v>45098</v>
      </c>
      <c r="L28" s="10"/>
      <c r="M28" t="e">
        <f t="shared" si="0"/>
        <v>#N/A</v>
      </c>
      <c r="N28">
        <f t="shared" si="4"/>
        <v>3</v>
      </c>
      <c r="S28" s="1"/>
      <c r="V28" s="9">
        <v>45102</v>
      </c>
      <c r="W28" t="s">
        <v>21</v>
      </c>
    </row>
    <row r="29" spans="8:23" x14ac:dyDescent="0.25">
      <c r="H29">
        <v>26</v>
      </c>
      <c r="I29">
        <f t="shared" si="5"/>
        <v>5</v>
      </c>
      <c r="J29">
        <f t="shared" si="3"/>
        <v>3</v>
      </c>
      <c r="K29" s="10">
        <f t="shared" si="1"/>
        <v>45099</v>
      </c>
      <c r="L29" s="10"/>
      <c r="M29">
        <f t="shared" si="0"/>
        <v>5</v>
      </c>
      <c r="N29">
        <f t="shared" si="4"/>
        <v>3</v>
      </c>
      <c r="S29" s="1"/>
      <c r="V29" s="9">
        <v>45103</v>
      </c>
      <c r="W29" t="s">
        <v>21</v>
      </c>
    </row>
    <row r="30" spans="8:23" x14ac:dyDescent="0.25">
      <c r="H30">
        <v>27</v>
      </c>
      <c r="I30">
        <f t="shared" si="5"/>
        <v>6</v>
      </c>
      <c r="J30">
        <f t="shared" si="3"/>
        <v>3</v>
      </c>
      <c r="K30" s="10">
        <f t="shared" si="1"/>
        <v>45100</v>
      </c>
      <c r="L30" s="10"/>
      <c r="M30">
        <f t="shared" si="0"/>
        <v>6</v>
      </c>
      <c r="N30">
        <f t="shared" si="4"/>
        <v>3</v>
      </c>
      <c r="S30" s="1"/>
      <c r="V30" s="9">
        <v>45104</v>
      </c>
      <c r="W30" t="s">
        <v>20</v>
      </c>
    </row>
    <row r="31" spans="8:23" x14ac:dyDescent="0.25">
      <c r="H31">
        <v>28</v>
      </c>
      <c r="I31">
        <f t="shared" si="5"/>
        <v>7</v>
      </c>
      <c r="J31">
        <f t="shared" si="3"/>
        <v>3</v>
      </c>
      <c r="K31" s="10">
        <f t="shared" si="1"/>
        <v>45101</v>
      </c>
      <c r="L31" s="10"/>
      <c r="M31" t="e">
        <f t="shared" si="0"/>
        <v>#N/A</v>
      </c>
      <c r="N31">
        <f t="shared" si="4"/>
        <v>3</v>
      </c>
      <c r="S31" s="1"/>
      <c r="V31" s="9">
        <v>45105</v>
      </c>
      <c r="W31" t="s">
        <v>20</v>
      </c>
    </row>
    <row r="32" spans="8:23" x14ac:dyDescent="0.25">
      <c r="H32">
        <v>29</v>
      </c>
      <c r="I32">
        <f t="shared" si="5"/>
        <v>1</v>
      </c>
      <c r="J32">
        <f t="shared" si="3"/>
        <v>2</v>
      </c>
      <c r="K32" s="10">
        <f t="shared" si="1"/>
        <v>45102</v>
      </c>
      <c r="L32" s="10"/>
      <c r="M32" t="e">
        <f t="shared" si="0"/>
        <v>#N/A</v>
      </c>
      <c r="N32">
        <f t="shared" si="4"/>
        <v>2</v>
      </c>
      <c r="S32" s="1"/>
      <c r="V32" s="9">
        <v>45106</v>
      </c>
      <c r="W32" t="s">
        <v>20</v>
      </c>
    </row>
    <row r="33" spans="8:23" x14ac:dyDescent="0.25">
      <c r="H33">
        <v>30</v>
      </c>
      <c r="I33">
        <f t="shared" si="5"/>
        <v>2</v>
      </c>
      <c r="J33">
        <f t="shared" si="3"/>
        <v>2</v>
      </c>
      <c r="K33" s="10">
        <f t="shared" si="1"/>
        <v>45103</v>
      </c>
      <c r="L33" s="10"/>
      <c r="M33" t="e">
        <f t="shared" si="0"/>
        <v>#N/A</v>
      </c>
      <c r="N33">
        <f t="shared" si="4"/>
        <v>2</v>
      </c>
      <c r="S33" s="1"/>
      <c r="V33" s="9">
        <v>45107</v>
      </c>
      <c r="W33" t="s">
        <v>21</v>
      </c>
    </row>
    <row r="34" spans="8:23" x14ac:dyDescent="0.25">
      <c r="H34">
        <v>31</v>
      </c>
      <c r="I34">
        <f t="shared" si="5"/>
        <v>3</v>
      </c>
      <c r="J34">
        <f t="shared" si="3"/>
        <v>2</v>
      </c>
      <c r="K34" s="10">
        <f t="shared" si="1"/>
        <v>45104</v>
      </c>
      <c r="L34" s="10"/>
      <c r="M34">
        <f t="shared" si="0"/>
        <v>3</v>
      </c>
      <c r="N34">
        <f t="shared" si="4"/>
        <v>2</v>
      </c>
      <c r="S34" s="1"/>
      <c r="V34" s="9">
        <v>45108</v>
      </c>
      <c r="W34" t="s">
        <v>20</v>
      </c>
    </row>
    <row r="35" spans="8:23" x14ac:dyDescent="0.25">
      <c r="H35">
        <v>32</v>
      </c>
      <c r="I35">
        <f t="shared" si="5"/>
        <v>4</v>
      </c>
      <c r="J35">
        <f t="shared" si="3"/>
        <v>2</v>
      </c>
      <c r="K35" s="10">
        <f t="shared" si="1"/>
        <v>45105</v>
      </c>
      <c r="L35" s="10"/>
      <c r="M35">
        <f t="shared" si="0"/>
        <v>4</v>
      </c>
      <c r="N35">
        <f t="shared" si="4"/>
        <v>2</v>
      </c>
      <c r="S35" s="1"/>
      <c r="V35" s="9">
        <v>45109</v>
      </c>
      <c r="W35" t="s">
        <v>20</v>
      </c>
    </row>
    <row r="36" spans="8:23" x14ac:dyDescent="0.25">
      <c r="H36">
        <v>33</v>
      </c>
      <c r="I36">
        <f t="shared" si="5"/>
        <v>5</v>
      </c>
      <c r="J36">
        <f t="shared" si="3"/>
        <v>2</v>
      </c>
      <c r="K36" s="10">
        <f t="shared" si="1"/>
        <v>45106</v>
      </c>
      <c r="L36" s="10"/>
      <c r="M36">
        <f t="shared" si="0"/>
        <v>5</v>
      </c>
      <c r="N36">
        <f t="shared" si="4"/>
        <v>2</v>
      </c>
      <c r="S36" s="1"/>
      <c r="V36" s="9">
        <v>45110</v>
      </c>
      <c r="W36" t="s">
        <v>20</v>
      </c>
    </row>
    <row r="37" spans="8:23" x14ac:dyDescent="0.25">
      <c r="H37">
        <v>34</v>
      </c>
      <c r="I37">
        <f t="shared" si="5"/>
        <v>6</v>
      </c>
      <c r="J37">
        <f t="shared" si="3"/>
        <v>2</v>
      </c>
      <c r="K37" s="10">
        <f t="shared" si="1"/>
        <v>45107</v>
      </c>
      <c r="L37" s="10"/>
      <c r="M37" t="e">
        <f t="shared" si="0"/>
        <v>#N/A</v>
      </c>
      <c r="N37">
        <f t="shared" si="4"/>
        <v>2</v>
      </c>
      <c r="S37" s="1"/>
      <c r="V37" s="9">
        <v>45111</v>
      </c>
      <c r="W37" t="s">
        <v>21</v>
      </c>
    </row>
    <row r="38" spans="8:23" x14ac:dyDescent="0.25">
      <c r="H38">
        <v>35</v>
      </c>
      <c r="I38">
        <f t="shared" si="5"/>
        <v>7</v>
      </c>
      <c r="J38">
        <f t="shared" si="3"/>
        <v>2</v>
      </c>
      <c r="K38" s="10">
        <f t="shared" si="1"/>
        <v>45108</v>
      </c>
      <c r="L38" s="10"/>
      <c r="M38">
        <f t="shared" si="0"/>
        <v>7</v>
      </c>
      <c r="N38">
        <f t="shared" si="4"/>
        <v>2</v>
      </c>
      <c r="S38" s="1"/>
      <c r="V38" s="9">
        <v>45112</v>
      </c>
      <c r="W38" t="s">
        <v>20</v>
      </c>
    </row>
    <row r="39" spans="8:23" x14ac:dyDescent="0.25">
      <c r="H39">
        <v>36</v>
      </c>
      <c r="I39">
        <f t="shared" si="5"/>
        <v>1</v>
      </c>
      <c r="J39">
        <f t="shared" si="3"/>
        <v>1</v>
      </c>
      <c r="K39" s="10">
        <f t="shared" si="1"/>
        <v>45109</v>
      </c>
      <c r="L39" s="10"/>
      <c r="M39">
        <f t="shared" si="0"/>
        <v>1</v>
      </c>
      <c r="N39">
        <f t="shared" si="4"/>
        <v>1</v>
      </c>
      <c r="S39" s="1"/>
      <c r="V39" s="9">
        <v>45113</v>
      </c>
      <c r="W39" t="s">
        <v>20</v>
      </c>
    </row>
    <row r="40" spans="8:23" x14ac:dyDescent="0.25">
      <c r="H40">
        <v>37</v>
      </c>
      <c r="I40">
        <f t="shared" si="5"/>
        <v>2</v>
      </c>
      <c r="J40">
        <f t="shared" si="3"/>
        <v>1</v>
      </c>
      <c r="K40" s="10">
        <f t="shared" si="1"/>
        <v>45110</v>
      </c>
      <c r="L40" s="10"/>
      <c r="M40">
        <f t="shared" si="0"/>
        <v>2</v>
      </c>
      <c r="N40">
        <f t="shared" si="4"/>
        <v>1</v>
      </c>
      <c r="S40" s="1"/>
      <c r="V40" s="9">
        <v>45114</v>
      </c>
      <c r="W40" t="s">
        <v>20</v>
      </c>
    </row>
    <row r="41" spans="8:23" x14ac:dyDescent="0.25">
      <c r="H41">
        <v>38</v>
      </c>
      <c r="I41">
        <f t="shared" si="5"/>
        <v>3</v>
      </c>
      <c r="J41">
        <f t="shared" si="3"/>
        <v>1</v>
      </c>
      <c r="K41" s="10">
        <f t="shared" si="1"/>
        <v>45111</v>
      </c>
      <c r="L41" s="10"/>
      <c r="M41" t="e">
        <f t="shared" si="0"/>
        <v>#N/A</v>
      </c>
      <c r="N41">
        <f t="shared" si="4"/>
        <v>1</v>
      </c>
      <c r="S41" s="1"/>
      <c r="V41" s="9">
        <v>45115</v>
      </c>
      <c r="W41" t="s">
        <v>20</v>
      </c>
    </row>
    <row r="42" spans="8:23" x14ac:dyDescent="0.25">
      <c r="H42">
        <v>39</v>
      </c>
      <c r="I42">
        <f t="shared" si="5"/>
        <v>4</v>
      </c>
      <c r="J42">
        <f t="shared" si="3"/>
        <v>1</v>
      </c>
      <c r="K42" s="10">
        <f t="shared" si="1"/>
        <v>45112</v>
      </c>
      <c r="L42" s="10"/>
      <c r="M42">
        <f t="shared" si="0"/>
        <v>4</v>
      </c>
      <c r="N42">
        <f t="shared" si="4"/>
        <v>1</v>
      </c>
      <c r="S42" s="1"/>
      <c r="V42" s="9">
        <v>45116</v>
      </c>
      <c r="W42" t="s">
        <v>20</v>
      </c>
    </row>
    <row r="43" spans="8:23" x14ac:dyDescent="0.25">
      <c r="H43">
        <v>40</v>
      </c>
      <c r="I43">
        <f t="shared" si="5"/>
        <v>5</v>
      </c>
      <c r="J43">
        <f t="shared" si="3"/>
        <v>1</v>
      </c>
      <c r="K43" s="10">
        <f t="shared" si="1"/>
        <v>45113</v>
      </c>
      <c r="L43" s="10"/>
      <c r="M43">
        <f t="shared" si="0"/>
        <v>5</v>
      </c>
      <c r="N43">
        <f t="shared" si="4"/>
        <v>1</v>
      </c>
      <c r="S43" s="1"/>
      <c r="V43" s="9">
        <v>45117</v>
      </c>
      <c r="W43" t="s">
        <v>20</v>
      </c>
    </row>
    <row r="44" spans="8:23" x14ac:dyDescent="0.25">
      <c r="H44">
        <v>41</v>
      </c>
      <c r="I44">
        <f t="shared" si="5"/>
        <v>6</v>
      </c>
      <c r="J44">
        <f t="shared" si="3"/>
        <v>1</v>
      </c>
      <c r="K44" s="10">
        <f t="shared" si="1"/>
        <v>45114</v>
      </c>
      <c r="L44" s="10"/>
      <c r="M44">
        <f t="shared" si="0"/>
        <v>6</v>
      </c>
      <c r="N44">
        <f t="shared" si="4"/>
        <v>1</v>
      </c>
      <c r="S44" s="1"/>
      <c r="V44" s="9">
        <v>45118</v>
      </c>
      <c r="W44" t="s">
        <v>21</v>
      </c>
    </row>
    <row r="45" spans="8:23" x14ac:dyDescent="0.25">
      <c r="H45">
        <v>42</v>
      </c>
      <c r="I45">
        <f t="shared" si="5"/>
        <v>7</v>
      </c>
      <c r="J45">
        <f t="shared" si="3"/>
        <v>1</v>
      </c>
      <c r="K45" s="10">
        <f t="shared" si="1"/>
        <v>45115</v>
      </c>
      <c r="L45" s="10"/>
      <c r="M45">
        <f t="shared" si="0"/>
        <v>7</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21</v>
      </c>
    </row>
    <row r="49" spans="19:23" x14ac:dyDescent="0.25">
      <c r="S49" s="1"/>
      <c r="V49" s="9">
        <v>45123</v>
      </c>
      <c r="W49" t="s">
        <v>20</v>
      </c>
    </row>
    <row r="50" spans="19:23" x14ac:dyDescent="0.25">
      <c r="S50" s="1"/>
      <c r="V50" s="9">
        <v>45124</v>
      </c>
      <c r="W50" t="s">
        <v>21</v>
      </c>
    </row>
    <row r="51" spans="19:23" x14ac:dyDescent="0.25">
      <c r="S51" s="1"/>
      <c r="V51" s="9">
        <v>45125</v>
      </c>
      <c r="W51" t="s">
        <v>21</v>
      </c>
    </row>
    <row r="52" spans="19:23" x14ac:dyDescent="0.25">
      <c r="S52" s="1"/>
      <c r="V52" s="9">
        <v>45126</v>
      </c>
      <c r="W52" t="s">
        <v>21</v>
      </c>
    </row>
    <row r="53" spans="19:23" x14ac:dyDescent="0.25">
      <c r="S53" s="1"/>
      <c r="V53" s="9">
        <v>45127</v>
      </c>
      <c r="W53" t="s">
        <v>20</v>
      </c>
    </row>
    <row r="54" spans="19:23" x14ac:dyDescent="0.25">
      <c r="S54" s="1"/>
      <c r="V54" s="9">
        <v>45128</v>
      </c>
      <c r="W54" t="s">
        <v>21</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21</v>
      </c>
    </row>
    <row r="66" spans="19:23" x14ac:dyDescent="0.25">
      <c r="S66" s="1"/>
      <c r="V66" s="9">
        <v>45140</v>
      </c>
      <c r="W66" t="s">
        <v>21</v>
      </c>
    </row>
    <row r="67" spans="19:23" x14ac:dyDescent="0.25">
      <c r="S67" s="1"/>
      <c r="V67" s="9">
        <v>45141</v>
      </c>
      <c r="W67" t="s">
        <v>21</v>
      </c>
    </row>
    <row r="68" spans="19:23" x14ac:dyDescent="0.25">
      <c r="S68" s="1"/>
      <c r="V68" s="9">
        <v>45142</v>
      </c>
      <c r="W68" t="s">
        <v>21</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phoneticPr fontId="3" type="noConversion"/>
  <dataValidations count="1">
    <dataValidation type="list" allowBlank="1" showInputMessage="1" showErrorMessage="1" sqref="T6" xr:uid="{0CCC6725-FB9D-4F3C-B35E-85E24D37734A}">
      <formula1>$Y$4:$Y$10</formula1>
    </dataValidation>
  </dataValidations>
  <hyperlinks>
    <hyperlink ref="A1" location="'TOC Gallery'!A1" tooltip="Go To: Table of Contents" display="'TOC Gallery'!A1" xr:uid="{A4DE55C7-EAED-429F-B6A3-6FDBDF916A53}"/>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8F0E-0535-4E1C-9E52-16EB0039B6BA}">
  <sheetPr>
    <tabColor theme="1" tint="0.34998626667073579"/>
  </sheetPr>
  <dimension ref="A1:AC103"/>
  <sheetViews>
    <sheetView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5" width="10.28515625" customWidth="1"/>
    <col min="19" max="19" width="10.28515625" bestFit="1" customWidth="1"/>
    <col min="22" max="22" width="10.28515625" bestFit="1" customWidth="1"/>
    <col min="23" max="23" width="11.5703125" bestFit="1" customWidth="1"/>
    <col min="24" max="24" width="10.7109375" bestFit="1" customWidth="1"/>
    <col min="25" max="26" width="9.7109375" bestFit="1" customWidth="1"/>
    <col min="29" max="29" width="14.5703125" bestFit="1" customWidth="1"/>
  </cols>
  <sheetData>
    <row r="1" spans="1:29" ht="18.75" x14ac:dyDescent="0.3">
      <c r="A1" s="28">
        <v>3</v>
      </c>
      <c r="B1" s="29" t="s">
        <v>32</v>
      </c>
      <c r="H1" s="13" t="s">
        <v>1</v>
      </c>
      <c r="I1" s="27"/>
      <c r="J1" s="27"/>
      <c r="K1" s="27"/>
      <c r="L1" s="27"/>
      <c r="M1" s="27"/>
      <c r="N1" s="27"/>
      <c r="O1" s="27"/>
      <c r="P1" s="27"/>
      <c r="Q1" s="27"/>
      <c r="R1" s="27"/>
      <c r="S1" s="27"/>
      <c r="T1" s="27"/>
      <c r="U1" s="27"/>
      <c r="V1" s="27"/>
      <c r="W1" s="27"/>
      <c r="X1" s="27"/>
      <c r="Y1" s="27"/>
      <c r="Z1" s="27"/>
    </row>
    <row r="2" spans="1:29" x14ac:dyDescent="0.25">
      <c r="H2" s="33" t="s">
        <v>51</v>
      </c>
      <c r="I2" s="34"/>
      <c r="J2" s="34"/>
      <c r="K2" s="34"/>
      <c r="M2" s="32" t="s">
        <v>68</v>
      </c>
      <c r="N2" s="11"/>
      <c r="P2" s="20" t="s">
        <v>65</v>
      </c>
      <c r="Q2" s="21"/>
      <c r="S2" s="25" t="s">
        <v>35</v>
      </c>
      <c r="T2" s="26"/>
      <c r="V2" s="23" t="s">
        <v>67</v>
      </c>
      <c r="W2" s="24"/>
      <c r="Y2" s="22" t="s">
        <v>66</v>
      </c>
      <c r="Z2" s="22"/>
      <c r="AB2" s="33" t="s">
        <v>77</v>
      </c>
      <c r="AC2" s="33"/>
    </row>
    <row r="3" spans="1:29" x14ac:dyDescent="0.25">
      <c r="H3" s="2" t="s">
        <v>64</v>
      </c>
      <c r="I3" s="2" t="s">
        <v>15</v>
      </c>
      <c r="J3" s="2" t="s">
        <v>16</v>
      </c>
      <c r="K3" s="2" t="s">
        <v>19</v>
      </c>
      <c r="L3" s="2"/>
      <c r="M3" s="2" t="s">
        <v>15</v>
      </c>
      <c r="N3" s="2" t="s">
        <v>16</v>
      </c>
      <c r="O3" s="2"/>
      <c r="P3" s="2" t="s">
        <v>15</v>
      </c>
      <c r="Q3" s="2" t="s">
        <v>16</v>
      </c>
      <c r="R3" s="2"/>
      <c r="S3" s="2" t="s">
        <v>79</v>
      </c>
      <c r="T3" s="2" t="s">
        <v>17</v>
      </c>
      <c r="U3" s="2"/>
      <c r="V3" s="2" t="s">
        <v>33</v>
      </c>
      <c r="W3" s="9">
        <f>DATE(1900,W5,1)</f>
        <v>45108</v>
      </c>
      <c r="Y3" s="2" t="s">
        <v>18</v>
      </c>
      <c r="Z3" s="2" t="s">
        <v>0</v>
      </c>
      <c r="AB3" s="2" t="s">
        <v>22</v>
      </c>
      <c r="AC3" s="2" t="s">
        <v>78</v>
      </c>
    </row>
    <row r="4" spans="1:29" x14ac:dyDescent="0.25">
      <c r="H4">
        <v>1</v>
      </c>
      <c r="I4">
        <v>1</v>
      </c>
      <c r="J4">
        <v>6</v>
      </c>
      <c r="K4" s="10">
        <f t="shared" ref="K4:K45" si="0">$W$3-WEEKDAY($W$3,$W$7)+H4</f>
        <v>45102</v>
      </c>
      <c r="L4" s="10"/>
      <c r="M4" s="10">
        <f t="shared" ref="M4:M45" si="1">IF(MONTH($W$3)&lt;&gt;MONTH(K4),I4,NA())</f>
        <v>1</v>
      </c>
      <c r="N4">
        <v>6</v>
      </c>
      <c r="O4" s="10"/>
      <c r="P4" t="e">
        <f t="shared" ref="P4:P45" si="2">IF(COUNTIFS($Y$4:$Y$95,$K4,$Z$4:$Z$95,"Yes")&gt;0,I4,NA())</f>
        <v>#N/A</v>
      </c>
      <c r="Q4">
        <v>6</v>
      </c>
      <c r="S4" t="str">
        <f t="shared" ref="S4:S10" si="3">LEFT(TEXT(K4,"DDD"),1)</f>
        <v>S</v>
      </c>
      <c r="T4">
        <v>0</v>
      </c>
      <c r="V4" s="2" t="s">
        <v>34</v>
      </c>
      <c r="W4" t="str">
        <f>TEXT(W3,"mmmm yyyy")</f>
        <v>July 2023</v>
      </c>
      <c r="Y4" s="9">
        <v>45078</v>
      </c>
      <c r="Z4" t="s">
        <v>21</v>
      </c>
      <c r="AB4" t="s">
        <v>75</v>
      </c>
      <c r="AC4">
        <v>1</v>
      </c>
    </row>
    <row r="5" spans="1:29" x14ac:dyDescent="0.25">
      <c r="H5">
        <v>2</v>
      </c>
      <c r="I5">
        <v>2</v>
      </c>
      <c r="J5">
        <v>6</v>
      </c>
      <c r="K5" s="10">
        <f t="shared" si="0"/>
        <v>45103</v>
      </c>
      <c r="L5" s="10"/>
      <c r="M5" s="10">
        <f t="shared" si="1"/>
        <v>2</v>
      </c>
      <c r="N5">
        <v>6</v>
      </c>
      <c r="O5" s="10"/>
      <c r="P5" t="e">
        <f t="shared" si="2"/>
        <v>#N/A</v>
      </c>
      <c r="Q5">
        <v>6</v>
      </c>
      <c r="S5" t="str">
        <f t="shared" si="3"/>
        <v>M</v>
      </c>
      <c r="T5">
        <v>0</v>
      </c>
      <c r="V5" s="19" t="s">
        <v>52</v>
      </c>
      <c r="W5">
        <v>1483</v>
      </c>
      <c r="Y5" s="9">
        <v>45079</v>
      </c>
      <c r="Z5" t="s">
        <v>20</v>
      </c>
      <c r="AB5" t="s">
        <v>69</v>
      </c>
      <c r="AC5">
        <v>11</v>
      </c>
    </row>
    <row r="6" spans="1:29" x14ac:dyDescent="0.25">
      <c r="H6">
        <v>3</v>
      </c>
      <c r="I6">
        <v>3</v>
      </c>
      <c r="J6">
        <v>6</v>
      </c>
      <c r="K6" s="10">
        <f t="shared" si="0"/>
        <v>45104</v>
      </c>
      <c r="L6" s="10"/>
      <c r="M6" s="10">
        <f t="shared" si="1"/>
        <v>3</v>
      </c>
      <c r="N6">
        <v>6</v>
      </c>
      <c r="O6" s="10"/>
      <c r="P6">
        <f t="shared" si="2"/>
        <v>3</v>
      </c>
      <c r="Q6">
        <v>6</v>
      </c>
      <c r="S6" t="str">
        <f t="shared" si="3"/>
        <v>T</v>
      </c>
      <c r="T6">
        <v>0</v>
      </c>
      <c r="V6" s="19" t="s">
        <v>33</v>
      </c>
      <c r="W6" t="s">
        <v>75</v>
      </c>
      <c r="Y6" s="9">
        <v>45080</v>
      </c>
      <c r="Z6" t="s">
        <v>21</v>
      </c>
      <c r="AB6" t="s">
        <v>70</v>
      </c>
      <c r="AC6">
        <v>12</v>
      </c>
    </row>
    <row r="7" spans="1:29" x14ac:dyDescent="0.25">
      <c r="H7">
        <v>4</v>
      </c>
      <c r="I7">
        <v>4</v>
      </c>
      <c r="J7">
        <v>6</v>
      </c>
      <c r="K7" s="10">
        <f t="shared" si="0"/>
        <v>45105</v>
      </c>
      <c r="L7" s="10"/>
      <c r="M7" s="10">
        <f t="shared" si="1"/>
        <v>4</v>
      </c>
      <c r="N7">
        <v>6</v>
      </c>
      <c r="O7" s="10"/>
      <c r="P7">
        <f t="shared" si="2"/>
        <v>4</v>
      </c>
      <c r="Q7">
        <v>6</v>
      </c>
      <c r="S7" t="str">
        <f t="shared" si="3"/>
        <v>W</v>
      </c>
      <c r="T7">
        <v>0</v>
      </c>
      <c r="V7" s="19" t="s">
        <v>76</v>
      </c>
      <c r="W7">
        <f>VLOOKUP(W6,$AB$4:$AC$10,2,FALSE)</f>
        <v>1</v>
      </c>
      <c r="Y7" s="9">
        <v>45081</v>
      </c>
      <c r="Z7" t="s">
        <v>20</v>
      </c>
      <c r="AB7" t="s">
        <v>71</v>
      </c>
      <c r="AC7">
        <v>13</v>
      </c>
    </row>
    <row r="8" spans="1:29" x14ac:dyDescent="0.25">
      <c r="H8">
        <v>5</v>
      </c>
      <c r="I8">
        <v>5</v>
      </c>
      <c r="J8">
        <v>6</v>
      </c>
      <c r="K8" s="10">
        <f t="shared" si="0"/>
        <v>45106</v>
      </c>
      <c r="L8" s="10"/>
      <c r="M8" s="10">
        <f t="shared" si="1"/>
        <v>5</v>
      </c>
      <c r="N8">
        <v>6</v>
      </c>
      <c r="O8" s="10"/>
      <c r="P8">
        <f t="shared" si="2"/>
        <v>5</v>
      </c>
      <c r="Q8">
        <v>6</v>
      </c>
      <c r="S8" t="str">
        <f t="shared" si="3"/>
        <v>T</v>
      </c>
      <c r="T8">
        <v>0</v>
      </c>
      <c r="V8" s="1"/>
      <c r="Y8" s="9">
        <v>45082</v>
      </c>
      <c r="Z8" t="s">
        <v>21</v>
      </c>
      <c r="AB8" t="s">
        <v>72</v>
      </c>
      <c r="AC8">
        <v>14</v>
      </c>
    </row>
    <row r="9" spans="1:29" x14ac:dyDescent="0.25">
      <c r="H9">
        <v>6</v>
      </c>
      <c r="I9">
        <v>6</v>
      </c>
      <c r="J9">
        <v>6</v>
      </c>
      <c r="K9" s="10">
        <f t="shared" si="0"/>
        <v>45107</v>
      </c>
      <c r="L9" s="10"/>
      <c r="M9" s="10">
        <f t="shared" si="1"/>
        <v>6</v>
      </c>
      <c r="N9">
        <v>6</v>
      </c>
      <c r="O9" s="10"/>
      <c r="P9" t="e">
        <f t="shared" si="2"/>
        <v>#N/A</v>
      </c>
      <c r="Q9">
        <v>6</v>
      </c>
      <c r="S9" t="str">
        <f t="shared" si="3"/>
        <v>F</v>
      </c>
      <c r="T9">
        <v>0</v>
      </c>
      <c r="V9" s="1"/>
      <c r="Y9" s="9">
        <v>45083</v>
      </c>
      <c r="Z9" t="s">
        <v>20</v>
      </c>
      <c r="AB9" t="s">
        <v>73</v>
      </c>
      <c r="AC9">
        <v>15</v>
      </c>
    </row>
    <row r="10" spans="1:29" x14ac:dyDescent="0.25">
      <c r="H10">
        <v>7</v>
      </c>
      <c r="I10">
        <v>7</v>
      </c>
      <c r="J10">
        <v>6</v>
      </c>
      <c r="K10" s="10">
        <f t="shared" si="0"/>
        <v>45108</v>
      </c>
      <c r="L10" s="10"/>
      <c r="M10" s="10" t="e">
        <f t="shared" si="1"/>
        <v>#N/A</v>
      </c>
      <c r="N10">
        <v>6</v>
      </c>
      <c r="O10" s="10"/>
      <c r="P10">
        <f t="shared" si="2"/>
        <v>7</v>
      </c>
      <c r="Q10">
        <v>6</v>
      </c>
      <c r="S10" t="str">
        <f t="shared" si="3"/>
        <v>S</v>
      </c>
      <c r="T10">
        <v>0</v>
      </c>
      <c r="V10" s="1"/>
      <c r="Y10" s="9">
        <v>45084</v>
      </c>
      <c r="Z10" t="s">
        <v>21</v>
      </c>
      <c r="AB10" t="s">
        <v>74</v>
      </c>
      <c r="AC10">
        <v>16</v>
      </c>
    </row>
    <row r="11" spans="1:29" x14ac:dyDescent="0.25">
      <c r="H11">
        <v>8</v>
      </c>
      <c r="I11">
        <f>I4</f>
        <v>1</v>
      </c>
      <c r="J11">
        <f t="shared" ref="J11:J45" si="4">J4-1</f>
        <v>5</v>
      </c>
      <c r="K11" s="10">
        <f t="shared" si="0"/>
        <v>45109</v>
      </c>
      <c r="L11" s="10"/>
      <c r="M11" s="10" t="e">
        <f t="shared" si="1"/>
        <v>#N/A</v>
      </c>
      <c r="N11">
        <f>N4-1</f>
        <v>5</v>
      </c>
      <c r="O11" s="10"/>
      <c r="P11">
        <f t="shared" si="2"/>
        <v>1</v>
      </c>
      <c r="Q11">
        <f t="shared" ref="Q11:Q45" si="5">Q4-1</f>
        <v>5</v>
      </c>
      <c r="V11" s="1"/>
      <c r="Y11" s="9">
        <v>45085</v>
      </c>
      <c r="Z11" t="s">
        <v>21</v>
      </c>
    </row>
    <row r="12" spans="1:29" x14ac:dyDescent="0.25">
      <c r="H12">
        <v>9</v>
      </c>
      <c r="I12">
        <f t="shared" ref="I12:I45" si="6">I5</f>
        <v>2</v>
      </c>
      <c r="J12">
        <f t="shared" si="4"/>
        <v>5</v>
      </c>
      <c r="K12" s="10">
        <f t="shared" si="0"/>
        <v>45110</v>
      </c>
      <c r="L12" s="10"/>
      <c r="M12" s="10" t="e">
        <f t="shared" si="1"/>
        <v>#N/A</v>
      </c>
      <c r="N12">
        <f t="shared" ref="N12:N45" si="7">N5-1</f>
        <v>5</v>
      </c>
      <c r="O12" s="10"/>
      <c r="P12">
        <f t="shared" si="2"/>
        <v>2</v>
      </c>
      <c r="Q12">
        <f t="shared" si="5"/>
        <v>5</v>
      </c>
      <c r="V12" s="1"/>
      <c r="Y12" s="9">
        <v>45086</v>
      </c>
      <c r="Z12" t="s">
        <v>20</v>
      </c>
    </row>
    <row r="13" spans="1:29" x14ac:dyDescent="0.25">
      <c r="H13">
        <v>10</v>
      </c>
      <c r="I13">
        <f t="shared" si="6"/>
        <v>3</v>
      </c>
      <c r="J13">
        <f t="shared" si="4"/>
        <v>5</v>
      </c>
      <c r="K13" s="10">
        <f t="shared" si="0"/>
        <v>45111</v>
      </c>
      <c r="L13" s="10"/>
      <c r="M13" s="10" t="e">
        <f t="shared" si="1"/>
        <v>#N/A</v>
      </c>
      <c r="N13">
        <f t="shared" si="7"/>
        <v>5</v>
      </c>
      <c r="O13" s="10"/>
      <c r="P13" t="e">
        <f t="shared" si="2"/>
        <v>#N/A</v>
      </c>
      <c r="Q13">
        <f t="shared" si="5"/>
        <v>5</v>
      </c>
      <c r="V13" s="1"/>
      <c r="Y13" s="9">
        <v>45087</v>
      </c>
      <c r="Z13" t="s">
        <v>20</v>
      </c>
    </row>
    <row r="14" spans="1:29" x14ac:dyDescent="0.25">
      <c r="H14">
        <v>11</v>
      </c>
      <c r="I14">
        <f t="shared" si="6"/>
        <v>4</v>
      </c>
      <c r="J14">
        <f t="shared" si="4"/>
        <v>5</v>
      </c>
      <c r="K14" s="10">
        <f t="shared" si="0"/>
        <v>45112</v>
      </c>
      <c r="L14" s="10"/>
      <c r="M14" s="10" t="e">
        <f t="shared" si="1"/>
        <v>#N/A</v>
      </c>
      <c r="N14">
        <f t="shared" si="7"/>
        <v>5</v>
      </c>
      <c r="O14" s="10"/>
      <c r="P14">
        <f t="shared" si="2"/>
        <v>4</v>
      </c>
      <c r="Q14">
        <f t="shared" si="5"/>
        <v>5</v>
      </c>
      <c r="V14" s="1"/>
      <c r="Y14" s="9">
        <v>45088</v>
      </c>
      <c r="Z14" t="s">
        <v>20</v>
      </c>
    </row>
    <row r="15" spans="1:29" x14ac:dyDescent="0.25">
      <c r="H15">
        <v>12</v>
      </c>
      <c r="I15">
        <f t="shared" si="6"/>
        <v>5</v>
      </c>
      <c r="J15">
        <f t="shared" si="4"/>
        <v>5</v>
      </c>
      <c r="K15" s="10">
        <f t="shared" si="0"/>
        <v>45113</v>
      </c>
      <c r="L15" s="10"/>
      <c r="M15" s="10" t="e">
        <f t="shared" si="1"/>
        <v>#N/A</v>
      </c>
      <c r="N15">
        <f t="shared" si="7"/>
        <v>5</v>
      </c>
      <c r="O15" s="10"/>
      <c r="P15">
        <f t="shared" si="2"/>
        <v>5</v>
      </c>
      <c r="Q15">
        <f t="shared" si="5"/>
        <v>5</v>
      </c>
      <c r="V15" s="1"/>
      <c r="Y15" s="9">
        <v>45089</v>
      </c>
      <c r="Z15" t="s">
        <v>20</v>
      </c>
    </row>
    <row r="16" spans="1:29" x14ac:dyDescent="0.25">
      <c r="H16">
        <v>13</v>
      </c>
      <c r="I16">
        <f t="shared" si="6"/>
        <v>6</v>
      </c>
      <c r="J16">
        <f t="shared" si="4"/>
        <v>5</v>
      </c>
      <c r="K16" s="10">
        <f t="shared" si="0"/>
        <v>45114</v>
      </c>
      <c r="L16" s="10"/>
      <c r="M16" s="10" t="e">
        <f t="shared" si="1"/>
        <v>#N/A</v>
      </c>
      <c r="N16">
        <f t="shared" si="7"/>
        <v>5</v>
      </c>
      <c r="O16" s="10"/>
      <c r="P16">
        <f t="shared" si="2"/>
        <v>6</v>
      </c>
      <c r="Q16">
        <f t="shared" si="5"/>
        <v>5</v>
      </c>
      <c r="V16" s="1"/>
      <c r="Y16" s="9">
        <v>45090</v>
      </c>
      <c r="Z16" t="s">
        <v>21</v>
      </c>
    </row>
    <row r="17" spans="8:26" x14ac:dyDescent="0.25">
      <c r="H17">
        <v>14</v>
      </c>
      <c r="I17">
        <f t="shared" si="6"/>
        <v>7</v>
      </c>
      <c r="J17">
        <f t="shared" si="4"/>
        <v>5</v>
      </c>
      <c r="K17" s="10">
        <f t="shared" si="0"/>
        <v>45115</v>
      </c>
      <c r="L17" s="10"/>
      <c r="M17" s="10" t="e">
        <f t="shared" si="1"/>
        <v>#N/A</v>
      </c>
      <c r="N17">
        <f t="shared" si="7"/>
        <v>5</v>
      </c>
      <c r="O17" s="10"/>
      <c r="P17">
        <f t="shared" si="2"/>
        <v>7</v>
      </c>
      <c r="Q17">
        <f t="shared" si="5"/>
        <v>5</v>
      </c>
      <c r="V17" s="1"/>
      <c r="Y17" s="9">
        <v>45091</v>
      </c>
      <c r="Z17" t="s">
        <v>20</v>
      </c>
    </row>
    <row r="18" spans="8:26" x14ac:dyDescent="0.25">
      <c r="H18">
        <v>15</v>
      </c>
      <c r="I18">
        <f t="shared" si="6"/>
        <v>1</v>
      </c>
      <c r="J18">
        <f t="shared" si="4"/>
        <v>4</v>
      </c>
      <c r="K18" s="10">
        <f t="shared" si="0"/>
        <v>45116</v>
      </c>
      <c r="L18" s="10"/>
      <c r="M18" s="10" t="e">
        <f t="shared" si="1"/>
        <v>#N/A</v>
      </c>
      <c r="N18">
        <f t="shared" si="7"/>
        <v>4</v>
      </c>
      <c r="O18" s="10"/>
      <c r="P18">
        <f t="shared" si="2"/>
        <v>1</v>
      </c>
      <c r="Q18">
        <f t="shared" si="5"/>
        <v>4</v>
      </c>
      <c r="V18" s="1"/>
      <c r="Y18" s="9">
        <v>45092</v>
      </c>
      <c r="Z18" t="s">
        <v>21</v>
      </c>
    </row>
    <row r="19" spans="8:26" x14ac:dyDescent="0.25">
      <c r="H19">
        <v>16</v>
      </c>
      <c r="I19">
        <f t="shared" si="6"/>
        <v>2</v>
      </c>
      <c r="J19">
        <f t="shared" si="4"/>
        <v>4</v>
      </c>
      <c r="K19" s="10">
        <f t="shared" si="0"/>
        <v>45117</v>
      </c>
      <c r="L19" s="10"/>
      <c r="M19" s="10" t="e">
        <f t="shared" si="1"/>
        <v>#N/A</v>
      </c>
      <c r="N19">
        <f t="shared" si="7"/>
        <v>4</v>
      </c>
      <c r="O19" s="10"/>
      <c r="P19">
        <f t="shared" si="2"/>
        <v>2</v>
      </c>
      <c r="Q19">
        <f t="shared" si="5"/>
        <v>4</v>
      </c>
      <c r="V19" s="1"/>
      <c r="Y19" s="9">
        <v>45093</v>
      </c>
      <c r="Z19" t="s">
        <v>20</v>
      </c>
    </row>
    <row r="20" spans="8:26" x14ac:dyDescent="0.25">
      <c r="H20">
        <v>17</v>
      </c>
      <c r="I20">
        <f t="shared" si="6"/>
        <v>3</v>
      </c>
      <c r="J20">
        <f t="shared" si="4"/>
        <v>4</v>
      </c>
      <c r="K20" s="10">
        <f t="shared" si="0"/>
        <v>45118</v>
      </c>
      <c r="L20" s="10"/>
      <c r="M20" s="10" t="e">
        <f t="shared" si="1"/>
        <v>#N/A</v>
      </c>
      <c r="N20">
        <f t="shared" si="7"/>
        <v>4</v>
      </c>
      <c r="O20" s="10"/>
      <c r="P20" t="e">
        <f t="shared" si="2"/>
        <v>#N/A</v>
      </c>
      <c r="Q20">
        <f t="shared" si="5"/>
        <v>4</v>
      </c>
      <c r="V20" s="1"/>
      <c r="Y20" s="9">
        <v>45094</v>
      </c>
      <c r="Z20" t="s">
        <v>20</v>
      </c>
    </row>
    <row r="21" spans="8:26" x14ac:dyDescent="0.25">
      <c r="H21">
        <v>18</v>
      </c>
      <c r="I21">
        <f t="shared" si="6"/>
        <v>4</v>
      </c>
      <c r="J21">
        <f t="shared" si="4"/>
        <v>4</v>
      </c>
      <c r="K21" s="10">
        <f t="shared" si="0"/>
        <v>45119</v>
      </c>
      <c r="L21" s="10"/>
      <c r="M21" s="10" t="e">
        <f t="shared" si="1"/>
        <v>#N/A</v>
      </c>
      <c r="N21">
        <f t="shared" si="7"/>
        <v>4</v>
      </c>
      <c r="O21" s="10"/>
      <c r="P21">
        <f t="shared" si="2"/>
        <v>4</v>
      </c>
      <c r="Q21">
        <f t="shared" si="5"/>
        <v>4</v>
      </c>
      <c r="V21" s="1"/>
      <c r="Y21" s="9">
        <v>45095</v>
      </c>
      <c r="Z21" t="s">
        <v>20</v>
      </c>
    </row>
    <row r="22" spans="8:26" x14ac:dyDescent="0.25">
      <c r="H22">
        <v>19</v>
      </c>
      <c r="I22">
        <f t="shared" si="6"/>
        <v>5</v>
      </c>
      <c r="J22">
        <f t="shared" si="4"/>
        <v>4</v>
      </c>
      <c r="K22" s="10">
        <f t="shared" si="0"/>
        <v>45120</v>
      </c>
      <c r="L22" s="10"/>
      <c r="M22" s="10" t="e">
        <f t="shared" si="1"/>
        <v>#N/A</v>
      </c>
      <c r="N22">
        <f t="shared" si="7"/>
        <v>4</v>
      </c>
      <c r="O22" s="10"/>
      <c r="P22">
        <f t="shared" si="2"/>
        <v>5</v>
      </c>
      <c r="Q22">
        <f t="shared" si="5"/>
        <v>4</v>
      </c>
      <c r="V22" s="1"/>
      <c r="Y22" s="9">
        <v>45096</v>
      </c>
      <c r="Z22" t="s">
        <v>20</v>
      </c>
    </row>
    <row r="23" spans="8:26" x14ac:dyDescent="0.25">
      <c r="H23">
        <v>20</v>
      </c>
      <c r="I23">
        <f t="shared" si="6"/>
        <v>6</v>
      </c>
      <c r="J23">
        <f t="shared" si="4"/>
        <v>4</v>
      </c>
      <c r="K23" s="10">
        <f t="shared" si="0"/>
        <v>45121</v>
      </c>
      <c r="L23" s="10"/>
      <c r="M23" s="10" t="e">
        <f t="shared" si="1"/>
        <v>#N/A</v>
      </c>
      <c r="N23">
        <f t="shared" si="7"/>
        <v>4</v>
      </c>
      <c r="O23" s="10"/>
      <c r="P23">
        <f t="shared" si="2"/>
        <v>6</v>
      </c>
      <c r="Q23">
        <f t="shared" si="5"/>
        <v>4</v>
      </c>
      <c r="V23" s="1"/>
      <c r="Y23" s="9">
        <v>45097</v>
      </c>
      <c r="Z23" t="s">
        <v>20</v>
      </c>
    </row>
    <row r="24" spans="8:26" x14ac:dyDescent="0.25">
      <c r="H24">
        <v>21</v>
      </c>
      <c r="I24">
        <f t="shared" si="6"/>
        <v>7</v>
      </c>
      <c r="J24">
        <f t="shared" si="4"/>
        <v>4</v>
      </c>
      <c r="K24" s="10">
        <f t="shared" si="0"/>
        <v>45122</v>
      </c>
      <c r="L24" s="10"/>
      <c r="M24" s="10" t="e">
        <f t="shared" si="1"/>
        <v>#N/A</v>
      </c>
      <c r="N24">
        <f t="shared" si="7"/>
        <v>4</v>
      </c>
      <c r="O24" s="10"/>
      <c r="P24">
        <f t="shared" si="2"/>
        <v>7</v>
      </c>
      <c r="Q24">
        <f t="shared" si="5"/>
        <v>4</v>
      </c>
      <c r="V24" s="1"/>
      <c r="Y24" s="9">
        <v>45098</v>
      </c>
      <c r="Z24" t="s">
        <v>21</v>
      </c>
    </row>
    <row r="25" spans="8:26" x14ac:dyDescent="0.25">
      <c r="H25">
        <v>22</v>
      </c>
      <c r="I25">
        <f t="shared" si="6"/>
        <v>1</v>
      </c>
      <c r="J25">
        <f t="shared" si="4"/>
        <v>3</v>
      </c>
      <c r="K25" s="10">
        <f t="shared" si="0"/>
        <v>45123</v>
      </c>
      <c r="L25" s="10"/>
      <c r="M25" s="10" t="e">
        <f t="shared" si="1"/>
        <v>#N/A</v>
      </c>
      <c r="N25">
        <f t="shared" si="7"/>
        <v>3</v>
      </c>
      <c r="O25" s="10"/>
      <c r="P25">
        <f t="shared" si="2"/>
        <v>1</v>
      </c>
      <c r="Q25">
        <f t="shared" si="5"/>
        <v>3</v>
      </c>
      <c r="V25" s="1"/>
      <c r="Y25" s="9">
        <v>45099</v>
      </c>
      <c r="Z25" t="s">
        <v>20</v>
      </c>
    </row>
    <row r="26" spans="8:26" x14ac:dyDescent="0.25">
      <c r="H26">
        <v>23</v>
      </c>
      <c r="I26">
        <f t="shared" si="6"/>
        <v>2</v>
      </c>
      <c r="J26">
        <f t="shared" si="4"/>
        <v>3</v>
      </c>
      <c r="K26" s="10">
        <f t="shared" si="0"/>
        <v>45124</v>
      </c>
      <c r="L26" s="10"/>
      <c r="M26" s="10" t="e">
        <f t="shared" si="1"/>
        <v>#N/A</v>
      </c>
      <c r="N26">
        <f t="shared" si="7"/>
        <v>3</v>
      </c>
      <c r="O26" s="10"/>
      <c r="P26" t="e">
        <f t="shared" si="2"/>
        <v>#N/A</v>
      </c>
      <c r="Q26">
        <f t="shared" si="5"/>
        <v>3</v>
      </c>
      <c r="V26" s="1"/>
      <c r="Y26" s="9">
        <v>45100</v>
      </c>
      <c r="Z26" t="s">
        <v>20</v>
      </c>
    </row>
    <row r="27" spans="8:26" x14ac:dyDescent="0.25">
      <c r="H27">
        <v>24</v>
      </c>
      <c r="I27">
        <f t="shared" si="6"/>
        <v>3</v>
      </c>
      <c r="J27">
        <f t="shared" si="4"/>
        <v>3</v>
      </c>
      <c r="K27" s="10">
        <f t="shared" si="0"/>
        <v>45125</v>
      </c>
      <c r="L27" s="10"/>
      <c r="M27" s="10" t="e">
        <f t="shared" si="1"/>
        <v>#N/A</v>
      </c>
      <c r="N27">
        <f t="shared" si="7"/>
        <v>3</v>
      </c>
      <c r="O27" s="10"/>
      <c r="P27">
        <f t="shared" si="2"/>
        <v>3</v>
      </c>
      <c r="Q27">
        <f t="shared" si="5"/>
        <v>3</v>
      </c>
      <c r="V27" s="1"/>
      <c r="Y27" s="9">
        <v>45101</v>
      </c>
      <c r="Z27" t="s">
        <v>21</v>
      </c>
    </row>
    <row r="28" spans="8:26" x14ac:dyDescent="0.25">
      <c r="H28">
        <v>25</v>
      </c>
      <c r="I28">
        <f t="shared" si="6"/>
        <v>4</v>
      </c>
      <c r="J28">
        <f t="shared" si="4"/>
        <v>3</v>
      </c>
      <c r="K28" s="10">
        <f t="shared" si="0"/>
        <v>45126</v>
      </c>
      <c r="L28" s="10"/>
      <c r="M28" s="10" t="e">
        <f t="shared" si="1"/>
        <v>#N/A</v>
      </c>
      <c r="N28">
        <f t="shared" si="7"/>
        <v>3</v>
      </c>
      <c r="O28" s="10"/>
      <c r="P28">
        <f t="shared" si="2"/>
        <v>4</v>
      </c>
      <c r="Q28">
        <f t="shared" si="5"/>
        <v>3</v>
      </c>
      <c r="V28" s="1"/>
      <c r="Y28" s="9">
        <v>45102</v>
      </c>
      <c r="Z28" t="s">
        <v>21</v>
      </c>
    </row>
    <row r="29" spans="8:26" x14ac:dyDescent="0.25">
      <c r="H29">
        <v>26</v>
      </c>
      <c r="I29">
        <f t="shared" si="6"/>
        <v>5</v>
      </c>
      <c r="J29">
        <f t="shared" si="4"/>
        <v>3</v>
      </c>
      <c r="K29" s="10">
        <f t="shared" si="0"/>
        <v>45127</v>
      </c>
      <c r="L29" s="10"/>
      <c r="M29" s="10" t="e">
        <f t="shared" si="1"/>
        <v>#N/A</v>
      </c>
      <c r="N29">
        <f t="shared" si="7"/>
        <v>3</v>
      </c>
      <c r="O29" s="10"/>
      <c r="P29">
        <f t="shared" si="2"/>
        <v>5</v>
      </c>
      <c r="Q29">
        <f t="shared" si="5"/>
        <v>3</v>
      </c>
      <c r="V29" s="1"/>
      <c r="Y29" s="9">
        <v>45103</v>
      </c>
      <c r="Z29" t="s">
        <v>21</v>
      </c>
    </row>
    <row r="30" spans="8:26" x14ac:dyDescent="0.25">
      <c r="H30">
        <v>27</v>
      </c>
      <c r="I30">
        <f t="shared" si="6"/>
        <v>6</v>
      </c>
      <c r="J30">
        <f t="shared" si="4"/>
        <v>3</v>
      </c>
      <c r="K30" s="10">
        <f t="shared" si="0"/>
        <v>45128</v>
      </c>
      <c r="L30" s="10"/>
      <c r="M30" s="10" t="e">
        <f t="shared" si="1"/>
        <v>#N/A</v>
      </c>
      <c r="N30">
        <f t="shared" si="7"/>
        <v>3</v>
      </c>
      <c r="O30" s="10"/>
      <c r="P30">
        <f t="shared" si="2"/>
        <v>6</v>
      </c>
      <c r="Q30">
        <f t="shared" si="5"/>
        <v>3</v>
      </c>
      <c r="V30" s="1"/>
      <c r="Y30" s="9">
        <v>45104</v>
      </c>
      <c r="Z30" t="s">
        <v>20</v>
      </c>
    </row>
    <row r="31" spans="8:26" x14ac:dyDescent="0.25">
      <c r="H31">
        <v>28</v>
      </c>
      <c r="I31">
        <f t="shared" si="6"/>
        <v>7</v>
      </c>
      <c r="J31">
        <f t="shared" si="4"/>
        <v>3</v>
      </c>
      <c r="K31" s="10">
        <f t="shared" si="0"/>
        <v>45129</v>
      </c>
      <c r="L31" s="10"/>
      <c r="M31" s="10" t="e">
        <f t="shared" si="1"/>
        <v>#N/A</v>
      </c>
      <c r="N31">
        <f t="shared" si="7"/>
        <v>3</v>
      </c>
      <c r="O31" s="10"/>
      <c r="P31">
        <f t="shared" si="2"/>
        <v>7</v>
      </c>
      <c r="Q31">
        <f t="shared" si="5"/>
        <v>3</v>
      </c>
      <c r="V31" s="1"/>
      <c r="Y31" s="9">
        <v>45105</v>
      </c>
      <c r="Z31" t="s">
        <v>20</v>
      </c>
    </row>
    <row r="32" spans="8:26" x14ac:dyDescent="0.25">
      <c r="H32">
        <v>29</v>
      </c>
      <c r="I32">
        <f t="shared" si="6"/>
        <v>1</v>
      </c>
      <c r="J32">
        <f t="shared" si="4"/>
        <v>2</v>
      </c>
      <c r="K32" s="10">
        <f t="shared" si="0"/>
        <v>45130</v>
      </c>
      <c r="L32" s="10"/>
      <c r="M32" s="10" t="e">
        <f t="shared" si="1"/>
        <v>#N/A</v>
      </c>
      <c r="N32">
        <f t="shared" si="7"/>
        <v>2</v>
      </c>
      <c r="O32" s="10"/>
      <c r="P32" t="e">
        <f t="shared" si="2"/>
        <v>#N/A</v>
      </c>
      <c r="Q32">
        <f t="shared" si="5"/>
        <v>2</v>
      </c>
      <c r="V32" s="1"/>
      <c r="Y32" s="9">
        <v>45106</v>
      </c>
      <c r="Z32" t="s">
        <v>20</v>
      </c>
    </row>
    <row r="33" spans="8:26" x14ac:dyDescent="0.25">
      <c r="H33">
        <v>30</v>
      </c>
      <c r="I33">
        <f t="shared" si="6"/>
        <v>2</v>
      </c>
      <c r="J33">
        <f t="shared" si="4"/>
        <v>2</v>
      </c>
      <c r="K33" s="10">
        <f t="shared" si="0"/>
        <v>45131</v>
      </c>
      <c r="L33" s="10"/>
      <c r="M33" s="10" t="e">
        <f t="shared" si="1"/>
        <v>#N/A</v>
      </c>
      <c r="N33">
        <f t="shared" si="7"/>
        <v>2</v>
      </c>
      <c r="O33" s="10"/>
      <c r="P33">
        <f t="shared" si="2"/>
        <v>2</v>
      </c>
      <c r="Q33">
        <f t="shared" si="5"/>
        <v>2</v>
      </c>
      <c r="V33" s="1"/>
      <c r="Y33" s="9">
        <v>45107</v>
      </c>
      <c r="Z33" t="s">
        <v>21</v>
      </c>
    </row>
    <row r="34" spans="8:26" x14ac:dyDescent="0.25">
      <c r="H34">
        <v>31</v>
      </c>
      <c r="I34">
        <f t="shared" si="6"/>
        <v>3</v>
      </c>
      <c r="J34">
        <f t="shared" si="4"/>
        <v>2</v>
      </c>
      <c r="K34" s="10">
        <f t="shared" si="0"/>
        <v>45132</v>
      </c>
      <c r="L34" s="10"/>
      <c r="M34" s="10" t="e">
        <f t="shared" si="1"/>
        <v>#N/A</v>
      </c>
      <c r="N34">
        <f t="shared" si="7"/>
        <v>2</v>
      </c>
      <c r="O34" s="10"/>
      <c r="P34">
        <f t="shared" si="2"/>
        <v>3</v>
      </c>
      <c r="Q34">
        <f t="shared" si="5"/>
        <v>2</v>
      </c>
      <c r="V34" s="1"/>
      <c r="Y34" s="9">
        <v>45108</v>
      </c>
      <c r="Z34" t="s">
        <v>20</v>
      </c>
    </row>
    <row r="35" spans="8:26" x14ac:dyDescent="0.25">
      <c r="H35">
        <v>32</v>
      </c>
      <c r="I35">
        <f t="shared" si="6"/>
        <v>4</v>
      </c>
      <c r="J35">
        <f t="shared" si="4"/>
        <v>2</v>
      </c>
      <c r="K35" s="10">
        <f t="shared" si="0"/>
        <v>45133</v>
      </c>
      <c r="L35" s="10"/>
      <c r="M35" s="10" t="e">
        <f t="shared" si="1"/>
        <v>#N/A</v>
      </c>
      <c r="N35">
        <f t="shared" si="7"/>
        <v>2</v>
      </c>
      <c r="O35" s="10"/>
      <c r="P35">
        <f t="shared" si="2"/>
        <v>4</v>
      </c>
      <c r="Q35">
        <f t="shared" si="5"/>
        <v>2</v>
      </c>
      <c r="V35" s="1"/>
      <c r="Y35" s="9">
        <v>45109</v>
      </c>
      <c r="Z35" t="s">
        <v>20</v>
      </c>
    </row>
    <row r="36" spans="8:26" x14ac:dyDescent="0.25">
      <c r="H36">
        <v>33</v>
      </c>
      <c r="I36">
        <f t="shared" si="6"/>
        <v>5</v>
      </c>
      <c r="J36">
        <f t="shared" si="4"/>
        <v>2</v>
      </c>
      <c r="K36" s="10">
        <f t="shared" si="0"/>
        <v>45134</v>
      </c>
      <c r="L36" s="10"/>
      <c r="M36" s="10" t="e">
        <f t="shared" si="1"/>
        <v>#N/A</v>
      </c>
      <c r="N36">
        <f t="shared" si="7"/>
        <v>2</v>
      </c>
      <c r="O36" s="10"/>
      <c r="P36">
        <f t="shared" si="2"/>
        <v>5</v>
      </c>
      <c r="Q36">
        <f t="shared" si="5"/>
        <v>2</v>
      </c>
      <c r="V36" s="1"/>
      <c r="Y36" s="9">
        <v>45110</v>
      </c>
      <c r="Z36" t="s">
        <v>20</v>
      </c>
    </row>
    <row r="37" spans="8:26" x14ac:dyDescent="0.25">
      <c r="H37">
        <v>34</v>
      </c>
      <c r="I37">
        <f t="shared" si="6"/>
        <v>6</v>
      </c>
      <c r="J37">
        <f t="shared" si="4"/>
        <v>2</v>
      </c>
      <c r="K37" s="10">
        <f t="shared" si="0"/>
        <v>45135</v>
      </c>
      <c r="L37" s="10"/>
      <c r="M37" s="10" t="e">
        <f t="shared" si="1"/>
        <v>#N/A</v>
      </c>
      <c r="N37">
        <f t="shared" si="7"/>
        <v>2</v>
      </c>
      <c r="O37" s="10"/>
      <c r="P37" t="e">
        <f t="shared" si="2"/>
        <v>#N/A</v>
      </c>
      <c r="Q37">
        <f t="shared" si="5"/>
        <v>2</v>
      </c>
      <c r="V37" s="1"/>
      <c r="Y37" s="9">
        <v>45111</v>
      </c>
      <c r="Z37" t="s">
        <v>21</v>
      </c>
    </row>
    <row r="38" spans="8:26" x14ac:dyDescent="0.25">
      <c r="H38">
        <v>35</v>
      </c>
      <c r="I38">
        <f t="shared" si="6"/>
        <v>7</v>
      </c>
      <c r="J38">
        <f t="shared" si="4"/>
        <v>2</v>
      </c>
      <c r="K38" s="10">
        <f t="shared" si="0"/>
        <v>45136</v>
      </c>
      <c r="L38" s="10"/>
      <c r="M38" s="10" t="e">
        <f t="shared" si="1"/>
        <v>#N/A</v>
      </c>
      <c r="N38">
        <f t="shared" si="7"/>
        <v>2</v>
      </c>
      <c r="O38" s="10"/>
      <c r="P38">
        <f t="shared" si="2"/>
        <v>7</v>
      </c>
      <c r="Q38">
        <f t="shared" si="5"/>
        <v>2</v>
      </c>
      <c r="V38" s="1"/>
      <c r="Y38" s="9">
        <v>45112</v>
      </c>
      <c r="Z38" t="s">
        <v>20</v>
      </c>
    </row>
    <row r="39" spans="8:26" x14ac:dyDescent="0.25">
      <c r="H39">
        <v>36</v>
      </c>
      <c r="I39">
        <f t="shared" si="6"/>
        <v>1</v>
      </c>
      <c r="J39">
        <f t="shared" si="4"/>
        <v>1</v>
      </c>
      <c r="K39" s="10">
        <f t="shared" si="0"/>
        <v>45137</v>
      </c>
      <c r="L39" s="10"/>
      <c r="M39" s="10" t="e">
        <f t="shared" si="1"/>
        <v>#N/A</v>
      </c>
      <c r="N39">
        <f t="shared" si="7"/>
        <v>1</v>
      </c>
      <c r="O39" s="10"/>
      <c r="P39">
        <f t="shared" si="2"/>
        <v>1</v>
      </c>
      <c r="Q39">
        <f t="shared" si="5"/>
        <v>1</v>
      </c>
      <c r="V39" s="1"/>
      <c r="Y39" s="9">
        <v>45113</v>
      </c>
      <c r="Z39" t="s">
        <v>20</v>
      </c>
    </row>
    <row r="40" spans="8:26" x14ac:dyDescent="0.25">
      <c r="H40">
        <v>37</v>
      </c>
      <c r="I40">
        <f t="shared" si="6"/>
        <v>2</v>
      </c>
      <c r="J40">
        <f t="shared" si="4"/>
        <v>1</v>
      </c>
      <c r="K40" s="10">
        <f t="shared" si="0"/>
        <v>45138</v>
      </c>
      <c r="L40" s="10"/>
      <c r="M40" s="10" t="e">
        <f t="shared" si="1"/>
        <v>#N/A</v>
      </c>
      <c r="N40">
        <f t="shared" si="7"/>
        <v>1</v>
      </c>
      <c r="O40" s="10"/>
      <c r="P40">
        <f t="shared" si="2"/>
        <v>2</v>
      </c>
      <c r="Q40">
        <f t="shared" si="5"/>
        <v>1</v>
      </c>
      <c r="V40" s="1"/>
      <c r="Y40" s="9">
        <v>45114</v>
      </c>
      <c r="Z40" t="s">
        <v>20</v>
      </c>
    </row>
    <row r="41" spans="8:26" x14ac:dyDescent="0.25">
      <c r="H41">
        <v>38</v>
      </c>
      <c r="I41">
        <f t="shared" si="6"/>
        <v>3</v>
      </c>
      <c r="J41">
        <f t="shared" si="4"/>
        <v>1</v>
      </c>
      <c r="K41" s="10">
        <f t="shared" si="0"/>
        <v>45139</v>
      </c>
      <c r="L41" s="10"/>
      <c r="M41" s="10">
        <f t="shared" si="1"/>
        <v>3</v>
      </c>
      <c r="N41">
        <f t="shared" si="7"/>
        <v>1</v>
      </c>
      <c r="O41" s="10"/>
      <c r="P41">
        <f t="shared" si="2"/>
        <v>3</v>
      </c>
      <c r="Q41">
        <f t="shared" si="5"/>
        <v>1</v>
      </c>
      <c r="V41" s="1"/>
      <c r="Y41" s="9">
        <v>45115</v>
      </c>
      <c r="Z41" t="s">
        <v>20</v>
      </c>
    </row>
    <row r="42" spans="8:26" x14ac:dyDescent="0.25">
      <c r="H42">
        <v>39</v>
      </c>
      <c r="I42">
        <f t="shared" si="6"/>
        <v>4</v>
      </c>
      <c r="J42">
        <f t="shared" si="4"/>
        <v>1</v>
      </c>
      <c r="K42" s="10">
        <f t="shared" si="0"/>
        <v>45140</v>
      </c>
      <c r="L42" s="10"/>
      <c r="M42" s="10">
        <f t="shared" si="1"/>
        <v>4</v>
      </c>
      <c r="N42">
        <f t="shared" si="7"/>
        <v>1</v>
      </c>
      <c r="O42" s="10"/>
      <c r="P42">
        <f t="shared" si="2"/>
        <v>4</v>
      </c>
      <c r="Q42">
        <f t="shared" si="5"/>
        <v>1</v>
      </c>
      <c r="V42" s="1"/>
      <c r="Y42" s="9">
        <v>45116</v>
      </c>
      <c r="Z42" t="s">
        <v>20</v>
      </c>
    </row>
    <row r="43" spans="8:26" x14ac:dyDescent="0.25">
      <c r="H43">
        <v>40</v>
      </c>
      <c r="I43">
        <f t="shared" si="6"/>
        <v>5</v>
      </c>
      <c r="J43">
        <f t="shared" si="4"/>
        <v>1</v>
      </c>
      <c r="K43" s="10">
        <f t="shared" si="0"/>
        <v>45141</v>
      </c>
      <c r="L43" s="10"/>
      <c r="M43" s="10">
        <f t="shared" si="1"/>
        <v>5</v>
      </c>
      <c r="N43">
        <f t="shared" si="7"/>
        <v>1</v>
      </c>
      <c r="O43" s="10"/>
      <c r="P43">
        <f t="shared" si="2"/>
        <v>5</v>
      </c>
      <c r="Q43">
        <f t="shared" si="5"/>
        <v>1</v>
      </c>
      <c r="V43" s="1"/>
      <c r="Y43" s="9">
        <v>45117</v>
      </c>
      <c r="Z43" t="s">
        <v>20</v>
      </c>
    </row>
    <row r="44" spans="8:26" x14ac:dyDescent="0.25">
      <c r="H44">
        <v>41</v>
      </c>
      <c r="I44">
        <f t="shared" si="6"/>
        <v>6</v>
      </c>
      <c r="J44">
        <f t="shared" si="4"/>
        <v>1</v>
      </c>
      <c r="K44" s="10">
        <f t="shared" si="0"/>
        <v>45142</v>
      </c>
      <c r="L44" s="10"/>
      <c r="M44" s="10">
        <f t="shared" si="1"/>
        <v>6</v>
      </c>
      <c r="N44">
        <f t="shared" si="7"/>
        <v>1</v>
      </c>
      <c r="O44" s="10"/>
      <c r="P44">
        <f t="shared" si="2"/>
        <v>6</v>
      </c>
      <c r="Q44">
        <f t="shared" si="5"/>
        <v>1</v>
      </c>
      <c r="V44" s="1"/>
      <c r="Y44" s="9">
        <v>45118</v>
      </c>
      <c r="Z44" t="s">
        <v>21</v>
      </c>
    </row>
    <row r="45" spans="8:26" x14ac:dyDescent="0.25">
      <c r="H45">
        <v>42</v>
      </c>
      <c r="I45">
        <f t="shared" si="6"/>
        <v>7</v>
      </c>
      <c r="J45">
        <f t="shared" si="4"/>
        <v>1</v>
      </c>
      <c r="K45" s="10">
        <f t="shared" si="0"/>
        <v>45143</v>
      </c>
      <c r="L45" s="10"/>
      <c r="M45" s="10">
        <f t="shared" si="1"/>
        <v>7</v>
      </c>
      <c r="N45">
        <f t="shared" si="7"/>
        <v>1</v>
      </c>
      <c r="O45" s="10"/>
      <c r="P45" t="e">
        <f t="shared" si="2"/>
        <v>#N/A</v>
      </c>
      <c r="Q45">
        <f t="shared" si="5"/>
        <v>1</v>
      </c>
      <c r="V45" s="1"/>
      <c r="Y45" s="9">
        <v>45119</v>
      </c>
      <c r="Z45" t="s">
        <v>20</v>
      </c>
    </row>
    <row r="46" spans="8:26" x14ac:dyDescent="0.25">
      <c r="V46" s="1"/>
      <c r="Y46" s="9">
        <v>45120</v>
      </c>
      <c r="Z46" t="s">
        <v>20</v>
      </c>
    </row>
    <row r="47" spans="8:26" x14ac:dyDescent="0.25">
      <c r="V47" s="1"/>
      <c r="Y47" s="9">
        <v>45121</v>
      </c>
      <c r="Z47" t="s">
        <v>20</v>
      </c>
    </row>
    <row r="48" spans="8:26" x14ac:dyDescent="0.25">
      <c r="V48" s="1"/>
      <c r="Y48" s="9">
        <v>45122</v>
      </c>
      <c r="Z48" t="s">
        <v>20</v>
      </c>
    </row>
    <row r="49" spans="22:26" x14ac:dyDescent="0.25">
      <c r="V49" s="1"/>
      <c r="Y49" s="9">
        <v>45123</v>
      </c>
      <c r="Z49" t="s">
        <v>20</v>
      </c>
    </row>
    <row r="50" spans="22:26" x14ac:dyDescent="0.25">
      <c r="V50" s="1"/>
      <c r="Y50" s="9">
        <v>45124</v>
      </c>
      <c r="Z50" t="s">
        <v>21</v>
      </c>
    </row>
    <row r="51" spans="22:26" x14ac:dyDescent="0.25">
      <c r="V51" s="1"/>
      <c r="Y51" s="9">
        <v>45125</v>
      </c>
      <c r="Z51" t="s">
        <v>20</v>
      </c>
    </row>
    <row r="52" spans="22:26" x14ac:dyDescent="0.25">
      <c r="V52" s="1"/>
      <c r="Y52" s="9">
        <v>45126</v>
      </c>
      <c r="Z52" t="s">
        <v>20</v>
      </c>
    </row>
    <row r="53" spans="22:26" x14ac:dyDescent="0.25">
      <c r="V53" s="1"/>
      <c r="Y53" s="9">
        <v>45127</v>
      </c>
      <c r="Z53" t="s">
        <v>20</v>
      </c>
    </row>
    <row r="54" spans="22:26" x14ac:dyDescent="0.25">
      <c r="V54" s="1"/>
      <c r="Y54" s="9">
        <v>45128</v>
      </c>
      <c r="Z54" t="s">
        <v>20</v>
      </c>
    </row>
    <row r="55" spans="22:26" x14ac:dyDescent="0.25">
      <c r="V55" s="1"/>
      <c r="Y55" s="9">
        <v>45129</v>
      </c>
      <c r="Z55" t="s">
        <v>20</v>
      </c>
    </row>
    <row r="56" spans="22:26" x14ac:dyDescent="0.25">
      <c r="V56" s="1"/>
      <c r="Y56" s="9">
        <v>45130</v>
      </c>
      <c r="Z56" t="s">
        <v>21</v>
      </c>
    </row>
    <row r="57" spans="22:26" x14ac:dyDescent="0.25">
      <c r="V57" s="1"/>
      <c r="Y57" s="9">
        <v>45131</v>
      </c>
      <c r="Z57" t="s">
        <v>20</v>
      </c>
    </row>
    <row r="58" spans="22:26" x14ac:dyDescent="0.25">
      <c r="V58" s="1"/>
      <c r="Y58" s="9">
        <v>45132</v>
      </c>
      <c r="Z58" t="s">
        <v>20</v>
      </c>
    </row>
    <row r="59" spans="22:26" x14ac:dyDescent="0.25">
      <c r="V59" s="1"/>
      <c r="Y59" s="9">
        <v>45133</v>
      </c>
      <c r="Z59" t="s">
        <v>20</v>
      </c>
    </row>
    <row r="60" spans="22:26" x14ac:dyDescent="0.25">
      <c r="V60" s="1"/>
      <c r="Y60" s="9">
        <v>45134</v>
      </c>
      <c r="Z60" t="s">
        <v>20</v>
      </c>
    </row>
    <row r="61" spans="22:26" x14ac:dyDescent="0.25">
      <c r="V61" s="1"/>
      <c r="Y61" s="9">
        <v>45135</v>
      </c>
      <c r="Z61" t="s">
        <v>21</v>
      </c>
    </row>
    <row r="62" spans="22:26" x14ac:dyDescent="0.25">
      <c r="V62" s="1"/>
      <c r="Y62" s="9">
        <v>45136</v>
      </c>
      <c r="Z62" t="s">
        <v>20</v>
      </c>
    </row>
    <row r="63" spans="22:26" x14ac:dyDescent="0.25">
      <c r="V63" s="1"/>
      <c r="Y63" s="9">
        <v>45137</v>
      </c>
      <c r="Z63" t="s">
        <v>20</v>
      </c>
    </row>
    <row r="64" spans="22:26" x14ac:dyDescent="0.25">
      <c r="V64" s="1"/>
      <c r="Y64" s="9">
        <v>45138</v>
      </c>
      <c r="Z64" t="s">
        <v>20</v>
      </c>
    </row>
    <row r="65" spans="22:26" x14ac:dyDescent="0.25">
      <c r="V65" s="1"/>
      <c r="Y65" s="9">
        <v>45139</v>
      </c>
      <c r="Z65" t="s">
        <v>20</v>
      </c>
    </row>
    <row r="66" spans="22:26" x14ac:dyDescent="0.25">
      <c r="V66" s="1"/>
      <c r="Y66" s="9">
        <v>45140</v>
      </c>
      <c r="Z66" t="s">
        <v>20</v>
      </c>
    </row>
    <row r="67" spans="22:26" x14ac:dyDescent="0.25">
      <c r="V67" s="1"/>
      <c r="Y67" s="9">
        <v>45141</v>
      </c>
      <c r="Z67" t="s">
        <v>20</v>
      </c>
    </row>
    <row r="68" spans="22:26" x14ac:dyDescent="0.25">
      <c r="V68" s="1"/>
      <c r="Y68" s="9">
        <v>45142</v>
      </c>
      <c r="Z68" t="s">
        <v>20</v>
      </c>
    </row>
    <row r="69" spans="22:26" x14ac:dyDescent="0.25">
      <c r="V69" s="1"/>
      <c r="Y69" s="9">
        <v>45143</v>
      </c>
      <c r="Z69" t="s">
        <v>21</v>
      </c>
    </row>
    <row r="70" spans="22:26" x14ac:dyDescent="0.25">
      <c r="V70" s="1"/>
      <c r="Y70" s="9">
        <v>45144</v>
      </c>
      <c r="Z70" t="s">
        <v>21</v>
      </c>
    </row>
    <row r="71" spans="22:26" x14ac:dyDescent="0.25">
      <c r="V71" s="1"/>
      <c r="Y71" s="9">
        <v>45145</v>
      </c>
      <c r="Z71" t="s">
        <v>21</v>
      </c>
    </row>
    <row r="72" spans="22:26" x14ac:dyDescent="0.25">
      <c r="V72" s="1"/>
      <c r="Y72" s="9">
        <v>45146</v>
      </c>
      <c r="Z72" t="s">
        <v>20</v>
      </c>
    </row>
    <row r="73" spans="22:26" x14ac:dyDescent="0.25">
      <c r="V73" s="1"/>
      <c r="Y73" s="9">
        <v>45147</v>
      </c>
      <c r="Z73" t="s">
        <v>20</v>
      </c>
    </row>
    <row r="74" spans="22:26" x14ac:dyDescent="0.25">
      <c r="V74" s="1"/>
      <c r="Y74" s="9">
        <v>45148</v>
      </c>
      <c r="Z74" t="s">
        <v>20</v>
      </c>
    </row>
    <row r="75" spans="22:26" x14ac:dyDescent="0.25">
      <c r="V75" s="1"/>
      <c r="Y75" s="9">
        <v>45149</v>
      </c>
      <c r="Z75" t="s">
        <v>20</v>
      </c>
    </row>
    <row r="76" spans="22:26" x14ac:dyDescent="0.25">
      <c r="V76" s="1"/>
      <c r="Y76" s="9">
        <v>45150</v>
      </c>
      <c r="Z76" t="s">
        <v>20</v>
      </c>
    </row>
    <row r="77" spans="22:26" x14ac:dyDescent="0.25">
      <c r="V77" s="1"/>
      <c r="Y77" s="9">
        <v>45151</v>
      </c>
      <c r="Z77" t="s">
        <v>20</v>
      </c>
    </row>
    <row r="78" spans="22:26" x14ac:dyDescent="0.25">
      <c r="V78" s="1"/>
      <c r="Y78" s="9">
        <v>45152</v>
      </c>
      <c r="Z78" t="s">
        <v>21</v>
      </c>
    </row>
    <row r="79" spans="22:26" x14ac:dyDescent="0.25">
      <c r="V79" s="1"/>
      <c r="Y79" s="9">
        <v>45153</v>
      </c>
      <c r="Z79" t="s">
        <v>20</v>
      </c>
    </row>
    <row r="80" spans="22:26" x14ac:dyDescent="0.25">
      <c r="V80" s="1"/>
      <c r="Y80" s="9">
        <v>45154</v>
      </c>
      <c r="Z80" t="s">
        <v>20</v>
      </c>
    </row>
    <row r="81" spans="22:26" x14ac:dyDescent="0.25">
      <c r="V81" s="1"/>
      <c r="Y81" s="9">
        <v>45155</v>
      </c>
      <c r="Z81" t="s">
        <v>20</v>
      </c>
    </row>
    <row r="82" spans="22:26" x14ac:dyDescent="0.25">
      <c r="V82" s="1"/>
      <c r="Y82" s="9">
        <v>45156</v>
      </c>
      <c r="Z82" t="s">
        <v>20</v>
      </c>
    </row>
    <row r="83" spans="22:26" x14ac:dyDescent="0.25">
      <c r="V83" s="1"/>
      <c r="Y83" s="9">
        <v>45157</v>
      </c>
      <c r="Z83" t="s">
        <v>20</v>
      </c>
    </row>
    <row r="84" spans="22:26" x14ac:dyDescent="0.25">
      <c r="V84" s="1"/>
      <c r="Y84" s="9">
        <v>45158</v>
      </c>
      <c r="Z84" t="s">
        <v>20</v>
      </c>
    </row>
    <row r="85" spans="22:26" x14ac:dyDescent="0.25">
      <c r="V85" s="1"/>
      <c r="Y85" s="9">
        <v>45159</v>
      </c>
      <c r="Z85" t="s">
        <v>20</v>
      </c>
    </row>
    <row r="86" spans="22:26" x14ac:dyDescent="0.25">
      <c r="V86" s="1"/>
      <c r="Y86" s="9">
        <v>45160</v>
      </c>
      <c r="Z86" t="s">
        <v>20</v>
      </c>
    </row>
    <row r="87" spans="22:26" x14ac:dyDescent="0.25">
      <c r="V87" s="1"/>
      <c r="Y87" s="9">
        <v>45161</v>
      </c>
      <c r="Z87" t="s">
        <v>21</v>
      </c>
    </row>
    <row r="88" spans="22:26" x14ac:dyDescent="0.25">
      <c r="V88" s="1"/>
      <c r="Y88" s="9">
        <v>45162</v>
      </c>
      <c r="Z88" t="s">
        <v>20</v>
      </c>
    </row>
    <row r="89" spans="22:26" x14ac:dyDescent="0.25">
      <c r="V89" s="1"/>
      <c r="Y89" s="9">
        <v>45163</v>
      </c>
      <c r="Z89" t="s">
        <v>20</v>
      </c>
    </row>
    <row r="90" spans="22:26" x14ac:dyDescent="0.25">
      <c r="V90" s="1"/>
      <c r="Y90" s="9">
        <v>45164</v>
      </c>
      <c r="Z90" t="s">
        <v>20</v>
      </c>
    </row>
    <row r="91" spans="22:26" x14ac:dyDescent="0.25">
      <c r="V91" s="1"/>
      <c r="Y91" s="9">
        <v>45165</v>
      </c>
      <c r="Z91" t="s">
        <v>20</v>
      </c>
    </row>
    <row r="92" spans="22:26" x14ac:dyDescent="0.25">
      <c r="V92" s="1"/>
      <c r="Y92" s="9">
        <v>45166</v>
      </c>
      <c r="Z92" t="s">
        <v>21</v>
      </c>
    </row>
    <row r="93" spans="22:26" x14ac:dyDescent="0.25">
      <c r="V93" s="1"/>
      <c r="Y93" s="9">
        <v>45167</v>
      </c>
      <c r="Z93" t="s">
        <v>21</v>
      </c>
    </row>
    <row r="94" spans="22:26" x14ac:dyDescent="0.25">
      <c r="V94" s="1"/>
      <c r="Y94" s="9">
        <v>45168</v>
      </c>
      <c r="Z94" t="s">
        <v>20</v>
      </c>
    </row>
    <row r="95" spans="22:26" x14ac:dyDescent="0.25">
      <c r="V95" s="1"/>
      <c r="Y95" s="9">
        <v>45169</v>
      </c>
      <c r="Z95" t="s">
        <v>20</v>
      </c>
    </row>
    <row r="96" spans="22:26" x14ac:dyDescent="0.25">
      <c r="V96" s="1"/>
    </row>
    <row r="97" spans="22:22" x14ac:dyDescent="0.25">
      <c r="V97" s="1"/>
    </row>
    <row r="98" spans="22:22" x14ac:dyDescent="0.25">
      <c r="V98" s="1"/>
    </row>
    <row r="99" spans="22:22" x14ac:dyDescent="0.25">
      <c r="V99" s="1"/>
    </row>
    <row r="100" spans="22:22" x14ac:dyDescent="0.25">
      <c r="V100" s="1"/>
    </row>
    <row r="101" spans="22:22" x14ac:dyDescent="0.25">
      <c r="V101" s="1"/>
    </row>
    <row r="102" spans="22:22" x14ac:dyDescent="0.25">
      <c r="V102" s="1"/>
    </row>
    <row r="103" spans="22:22" x14ac:dyDescent="0.25">
      <c r="V103" s="1"/>
    </row>
  </sheetData>
  <dataValidations disablePrompts="1" count="1">
    <dataValidation type="list" allowBlank="1" showInputMessage="1" showErrorMessage="1" sqref="W6" xr:uid="{6A7B11B8-CE2C-45C3-AD0D-89BDC491D55C}">
      <formula1>$AB$4:$AB$10</formula1>
    </dataValidation>
  </dataValidations>
  <hyperlinks>
    <hyperlink ref="A1" location="'TOC Gallery'!A1" tooltip="Go To: Table of Contents" display="'TOC Gallery'!A1" xr:uid="{105AC9D4-BA9D-4C76-99FA-A85E7A2B7C9D}"/>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5841"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26AC-3529-4FCE-8011-CD9D5136786C}">
  <sheetPr>
    <tabColor theme="1" tint="0.34998626667073579"/>
  </sheetPr>
  <dimension ref="A1:AF103"/>
  <sheetViews>
    <sheetView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2" max="22" width="10.28515625" bestFit="1" customWidth="1"/>
    <col min="25" max="25" width="20.5703125" bestFit="1" customWidth="1"/>
    <col min="26" max="26" width="11.5703125" bestFit="1" customWidth="1"/>
    <col min="27" max="27" width="10.7109375" bestFit="1" customWidth="1"/>
    <col min="28" max="29" width="9.7109375" bestFit="1" customWidth="1"/>
    <col min="32" max="32" width="14.5703125" bestFit="1" customWidth="1"/>
  </cols>
  <sheetData>
    <row r="1" spans="1:32"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row>
    <row r="2" spans="1:32" x14ac:dyDescent="0.25">
      <c r="H2" s="33" t="s">
        <v>51</v>
      </c>
      <c r="I2" s="34"/>
      <c r="J2" s="34"/>
      <c r="K2" s="34"/>
      <c r="L2" s="34"/>
      <c r="N2" s="32" t="s">
        <v>68</v>
      </c>
      <c r="O2" s="11"/>
      <c r="P2" s="11"/>
      <c r="R2" s="20" t="s">
        <v>65</v>
      </c>
      <c r="S2" s="21"/>
      <c r="T2" s="21"/>
      <c r="V2" s="25" t="s">
        <v>35</v>
      </c>
      <c r="W2" s="26"/>
      <c r="Y2" s="23" t="s">
        <v>67</v>
      </c>
      <c r="Z2" s="24"/>
      <c r="AB2" s="22" t="s">
        <v>66</v>
      </c>
      <c r="AC2" s="22"/>
      <c r="AE2" s="33" t="s">
        <v>77</v>
      </c>
      <c r="AF2" s="33"/>
    </row>
    <row r="3" spans="1:32" x14ac:dyDescent="0.25">
      <c r="H3" s="2" t="s">
        <v>64</v>
      </c>
      <c r="I3" s="2" t="s">
        <v>15</v>
      </c>
      <c r="J3" s="2" t="s">
        <v>16</v>
      </c>
      <c r="K3" s="2" t="s">
        <v>18</v>
      </c>
      <c r="L3" s="2" t="s">
        <v>19</v>
      </c>
      <c r="M3" s="2"/>
      <c r="N3" s="2" t="s">
        <v>15</v>
      </c>
      <c r="O3" s="2" t="s">
        <v>16</v>
      </c>
      <c r="P3" s="2" t="s">
        <v>19</v>
      </c>
      <c r="Q3" s="2"/>
      <c r="R3" s="2" t="s">
        <v>15</v>
      </c>
      <c r="S3" s="2" t="s">
        <v>16</v>
      </c>
      <c r="T3" s="2" t="s">
        <v>19</v>
      </c>
      <c r="U3" s="2"/>
      <c r="V3" s="2" t="s">
        <v>79</v>
      </c>
      <c r="W3" s="2" t="s">
        <v>17</v>
      </c>
      <c r="X3" s="2"/>
      <c r="Y3" s="2" t="s">
        <v>33</v>
      </c>
      <c r="Z3" s="9">
        <f>DATE(1900,Z5,1)</f>
        <v>45108</v>
      </c>
      <c r="AB3" s="2" t="s">
        <v>18</v>
      </c>
      <c r="AC3" s="2" t="s">
        <v>0</v>
      </c>
      <c r="AE3" s="2" t="s">
        <v>22</v>
      </c>
      <c r="AF3" s="2" t="s">
        <v>78</v>
      </c>
    </row>
    <row r="4" spans="1:32" x14ac:dyDescent="0.25">
      <c r="H4">
        <v>1</v>
      </c>
      <c r="I4">
        <v>1</v>
      </c>
      <c r="J4">
        <v>6</v>
      </c>
      <c r="K4" s="10">
        <f>$Z$3-WEEKDAY($Z$3,$Z$7)+H4</f>
        <v>45102</v>
      </c>
      <c r="L4" s="10" t="str">
        <f>IF(MONTH($Z$3)=MONTH(K4),K4,"")</f>
        <v/>
      </c>
      <c r="M4" s="10"/>
      <c r="N4" s="10">
        <f>IF(MONTH($Z$3)&lt;&gt;MONTH(K4),I4,NA())</f>
        <v>1</v>
      </c>
      <c r="O4">
        <v>6</v>
      </c>
      <c r="P4" s="10">
        <f>IF(MONTH($Z$3)&lt;&gt;MONTH(K4),K4,"")</f>
        <v>45102</v>
      </c>
      <c r="Q4" s="10"/>
      <c r="R4" t="e">
        <f t="shared" ref="R4:R45" si="0">IF(COUNTIFS($AB$4:$AB$95,$K4,$AC$4:$AC$95,"Yes")&gt;0,I4,NA())</f>
        <v>#N/A</v>
      </c>
      <c r="S4">
        <v>6</v>
      </c>
      <c r="T4" s="10" t="e">
        <f>IF(R4&gt;=1,K4,"")</f>
        <v>#N/A</v>
      </c>
      <c r="V4" t="str">
        <f>LEFT(TEXT(K4,"DDD"),1)</f>
        <v>S</v>
      </c>
      <c r="W4">
        <v>0</v>
      </c>
      <c r="Y4" s="2" t="s">
        <v>34</v>
      </c>
      <c r="Z4" t="str">
        <f>TEXT(Z3,"mmmm yyyy")</f>
        <v>July 2023</v>
      </c>
      <c r="AB4" s="9">
        <v>45078</v>
      </c>
      <c r="AC4" t="s">
        <v>21</v>
      </c>
      <c r="AE4" t="s">
        <v>75</v>
      </c>
      <c r="AF4">
        <v>1</v>
      </c>
    </row>
    <row r="5" spans="1:32" x14ac:dyDescent="0.25">
      <c r="H5">
        <v>2</v>
      </c>
      <c r="I5">
        <v>2</v>
      </c>
      <c r="J5">
        <v>6</v>
      </c>
      <c r="K5" s="10">
        <f t="shared" ref="K5:K45" si="1">$Z$3-WEEKDAY($Z$3,$Z$7)+H5</f>
        <v>45103</v>
      </c>
      <c r="L5" s="10" t="str">
        <f t="shared" ref="L5:L45" si="2">IF(MONTH($Z$3)=MONTH(K5),K5,"")</f>
        <v/>
      </c>
      <c r="M5" s="10"/>
      <c r="N5" s="10">
        <f t="shared" ref="N5:N45" si="3">IF(MONTH($Z$3)&lt;&gt;MONTH(K5),I5,NA())</f>
        <v>2</v>
      </c>
      <c r="O5">
        <v>6</v>
      </c>
      <c r="P5" s="10">
        <f t="shared" ref="P5:P45" si="4">IF(MONTH($Z$3)&lt;&gt;MONTH(K5),K5,"")</f>
        <v>45103</v>
      </c>
      <c r="Q5" s="10"/>
      <c r="R5" t="e">
        <f t="shared" si="0"/>
        <v>#N/A</v>
      </c>
      <c r="S5">
        <v>6</v>
      </c>
      <c r="T5" s="10" t="e">
        <f t="shared" ref="T5:T45" si="5">IF(R5&gt;=1,K5,"")</f>
        <v>#N/A</v>
      </c>
      <c r="V5" t="str">
        <f t="shared" ref="V5:V10" si="6">LEFT(TEXT(K5,"DDD"),1)</f>
        <v>M</v>
      </c>
      <c r="W5">
        <v>0</v>
      </c>
      <c r="Y5" s="19" t="s">
        <v>52</v>
      </c>
      <c r="Z5">
        <v>1483</v>
      </c>
      <c r="AB5" s="9">
        <v>45079</v>
      </c>
      <c r="AC5" t="s">
        <v>20</v>
      </c>
      <c r="AE5" t="s">
        <v>69</v>
      </c>
      <c r="AF5">
        <v>11</v>
      </c>
    </row>
    <row r="6" spans="1:32" x14ac:dyDescent="0.25">
      <c r="H6">
        <v>3</v>
      </c>
      <c r="I6">
        <v>3</v>
      </c>
      <c r="J6">
        <v>6</v>
      </c>
      <c r="K6" s="10">
        <f t="shared" si="1"/>
        <v>45104</v>
      </c>
      <c r="L6" s="10" t="str">
        <f t="shared" si="2"/>
        <v/>
      </c>
      <c r="M6" s="10"/>
      <c r="N6" s="10">
        <f t="shared" si="3"/>
        <v>3</v>
      </c>
      <c r="O6">
        <v>6</v>
      </c>
      <c r="P6" s="10">
        <f t="shared" si="4"/>
        <v>45104</v>
      </c>
      <c r="Q6" s="10"/>
      <c r="R6">
        <f t="shared" si="0"/>
        <v>3</v>
      </c>
      <c r="S6">
        <v>6</v>
      </c>
      <c r="T6" s="10">
        <f t="shared" si="5"/>
        <v>45104</v>
      </c>
      <c r="V6" t="str">
        <f t="shared" si="6"/>
        <v>T</v>
      </c>
      <c r="W6">
        <v>0</v>
      </c>
      <c r="Y6" s="19" t="s">
        <v>33</v>
      </c>
      <c r="Z6" t="s">
        <v>75</v>
      </c>
      <c r="AB6" s="9">
        <v>45080</v>
      </c>
      <c r="AC6" t="s">
        <v>21</v>
      </c>
      <c r="AE6" t="s">
        <v>70</v>
      </c>
      <c r="AF6">
        <v>12</v>
      </c>
    </row>
    <row r="7" spans="1:32" x14ac:dyDescent="0.25">
      <c r="H7">
        <v>4</v>
      </c>
      <c r="I7">
        <v>4</v>
      </c>
      <c r="J7">
        <v>6</v>
      </c>
      <c r="K7" s="10">
        <f t="shared" si="1"/>
        <v>45105</v>
      </c>
      <c r="L7" s="10" t="str">
        <f t="shared" si="2"/>
        <v/>
      </c>
      <c r="M7" s="10"/>
      <c r="N7" s="10">
        <f t="shared" si="3"/>
        <v>4</v>
      </c>
      <c r="O7">
        <v>6</v>
      </c>
      <c r="P7" s="10">
        <f t="shared" si="4"/>
        <v>45105</v>
      </c>
      <c r="Q7" s="10"/>
      <c r="R7">
        <f t="shared" si="0"/>
        <v>4</v>
      </c>
      <c r="S7">
        <v>6</v>
      </c>
      <c r="T7" s="10">
        <f t="shared" si="5"/>
        <v>45105</v>
      </c>
      <c r="V7" t="str">
        <f t="shared" si="6"/>
        <v>W</v>
      </c>
      <c r="W7">
        <v>0</v>
      </c>
      <c r="Y7" s="19" t="s">
        <v>76</v>
      </c>
      <c r="Z7">
        <f>VLOOKUP(Z6,$AE$4:$AF$10,2,FALSE)</f>
        <v>1</v>
      </c>
      <c r="AB7" s="9">
        <v>45081</v>
      </c>
      <c r="AC7" t="s">
        <v>20</v>
      </c>
      <c r="AE7" t="s">
        <v>71</v>
      </c>
      <c r="AF7">
        <v>13</v>
      </c>
    </row>
    <row r="8" spans="1:32" x14ac:dyDescent="0.25">
      <c r="H8">
        <v>5</v>
      </c>
      <c r="I8">
        <v>5</v>
      </c>
      <c r="J8">
        <v>6</v>
      </c>
      <c r="K8" s="10">
        <f t="shared" si="1"/>
        <v>45106</v>
      </c>
      <c r="L8" s="10" t="str">
        <f t="shared" si="2"/>
        <v/>
      </c>
      <c r="M8" s="10"/>
      <c r="N8" s="10">
        <f t="shared" si="3"/>
        <v>5</v>
      </c>
      <c r="O8">
        <v>6</v>
      </c>
      <c r="P8" s="10">
        <f t="shared" si="4"/>
        <v>45106</v>
      </c>
      <c r="Q8" s="10"/>
      <c r="R8">
        <f t="shared" si="0"/>
        <v>5</v>
      </c>
      <c r="S8">
        <v>6</v>
      </c>
      <c r="T8" s="10">
        <f t="shared" si="5"/>
        <v>45106</v>
      </c>
      <c r="V8" t="str">
        <f t="shared" si="6"/>
        <v>T</v>
      </c>
      <c r="W8">
        <v>0</v>
      </c>
      <c r="Y8" s="19" t="s">
        <v>81</v>
      </c>
      <c r="Z8">
        <v>5</v>
      </c>
      <c r="AB8" s="9">
        <v>45082</v>
      </c>
      <c r="AC8" t="s">
        <v>21</v>
      </c>
      <c r="AE8" t="s">
        <v>72</v>
      </c>
      <c r="AF8">
        <v>14</v>
      </c>
    </row>
    <row r="9" spans="1:32" x14ac:dyDescent="0.25">
      <c r="H9">
        <v>6</v>
      </c>
      <c r="I9">
        <v>6</v>
      </c>
      <c r="J9">
        <v>6</v>
      </c>
      <c r="K9" s="10">
        <f t="shared" si="1"/>
        <v>45107</v>
      </c>
      <c r="L9" s="10" t="str">
        <f t="shared" si="2"/>
        <v/>
      </c>
      <c r="M9" s="10"/>
      <c r="N9" s="10">
        <f t="shared" si="3"/>
        <v>6</v>
      </c>
      <c r="O9">
        <v>6</v>
      </c>
      <c r="P9" s="10">
        <f t="shared" si="4"/>
        <v>45107</v>
      </c>
      <c r="Q9" s="10"/>
      <c r="R9" t="e">
        <f t="shared" si="0"/>
        <v>#N/A</v>
      </c>
      <c r="S9">
        <v>6</v>
      </c>
      <c r="T9" s="10" t="e">
        <f t="shared" si="5"/>
        <v>#N/A</v>
      </c>
      <c r="V9" t="str">
        <f t="shared" si="6"/>
        <v>F</v>
      </c>
      <c r="W9">
        <v>0</v>
      </c>
      <c r="Y9" s="1"/>
      <c r="AB9" s="9">
        <v>45083</v>
      </c>
      <c r="AC9" t="s">
        <v>20</v>
      </c>
      <c r="AE9" t="s">
        <v>73</v>
      </c>
      <c r="AF9">
        <v>15</v>
      </c>
    </row>
    <row r="10" spans="1:32" x14ac:dyDescent="0.25">
      <c r="H10">
        <v>7</v>
      </c>
      <c r="I10">
        <v>7</v>
      </c>
      <c r="J10">
        <v>6</v>
      </c>
      <c r="K10" s="10">
        <f t="shared" si="1"/>
        <v>45108</v>
      </c>
      <c r="L10" s="10">
        <f t="shared" si="2"/>
        <v>45108</v>
      </c>
      <c r="M10" s="10"/>
      <c r="N10" s="10" t="e">
        <f t="shared" si="3"/>
        <v>#N/A</v>
      </c>
      <c r="O10">
        <v>6</v>
      </c>
      <c r="P10" s="10" t="str">
        <f t="shared" si="4"/>
        <v/>
      </c>
      <c r="Q10" s="10"/>
      <c r="R10">
        <f t="shared" si="0"/>
        <v>7</v>
      </c>
      <c r="S10">
        <v>6</v>
      </c>
      <c r="T10" s="10">
        <f t="shared" si="5"/>
        <v>45108</v>
      </c>
      <c r="V10" t="str">
        <f t="shared" si="6"/>
        <v>S</v>
      </c>
      <c r="W10">
        <v>0</v>
      </c>
      <c r="Y10" s="1"/>
      <c r="AB10" s="9">
        <v>45084</v>
      </c>
      <c r="AC10" t="s">
        <v>21</v>
      </c>
      <c r="AE10" t="s">
        <v>74</v>
      </c>
      <c r="AF10">
        <v>16</v>
      </c>
    </row>
    <row r="11" spans="1:32" x14ac:dyDescent="0.25">
      <c r="H11">
        <v>8</v>
      </c>
      <c r="I11">
        <f>I4</f>
        <v>1</v>
      </c>
      <c r="J11">
        <f t="shared" ref="J11:J45" si="7">J4-1</f>
        <v>5</v>
      </c>
      <c r="K11" s="10">
        <f t="shared" si="1"/>
        <v>45109</v>
      </c>
      <c r="L11" s="10">
        <f t="shared" si="2"/>
        <v>45109</v>
      </c>
      <c r="M11" s="10"/>
      <c r="N11" s="10" t="e">
        <f t="shared" si="3"/>
        <v>#N/A</v>
      </c>
      <c r="O11">
        <f>O4-1</f>
        <v>5</v>
      </c>
      <c r="P11" s="10" t="str">
        <f t="shared" si="4"/>
        <v/>
      </c>
      <c r="Q11" s="10"/>
      <c r="R11">
        <f t="shared" si="0"/>
        <v>1</v>
      </c>
      <c r="S11">
        <f t="shared" ref="S11:S45" si="8">S4-1</f>
        <v>5</v>
      </c>
      <c r="T11" s="10">
        <f t="shared" si="5"/>
        <v>45109</v>
      </c>
      <c r="Y11" s="1"/>
      <c r="AB11" s="9">
        <v>45085</v>
      </c>
      <c r="AC11" t="s">
        <v>21</v>
      </c>
    </row>
    <row r="12" spans="1:32" x14ac:dyDescent="0.25">
      <c r="H12">
        <v>9</v>
      </c>
      <c r="I12">
        <f t="shared" ref="I12:I45" si="9">I5</f>
        <v>2</v>
      </c>
      <c r="J12">
        <f t="shared" si="7"/>
        <v>5</v>
      </c>
      <c r="K12" s="10">
        <f t="shared" si="1"/>
        <v>45110</v>
      </c>
      <c r="L12" s="10">
        <f t="shared" si="2"/>
        <v>45110</v>
      </c>
      <c r="M12" s="10"/>
      <c r="N12" s="10" t="e">
        <f t="shared" si="3"/>
        <v>#N/A</v>
      </c>
      <c r="O12">
        <f t="shared" ref="O12:O45" si="10">O5-1</f>
        <v>5</v>
      </c>
      <c r="P12" s="10" t="str">
        <f t="shared" si="4"/>
        <v/>
      </c>
      <c r="Q12" s="10"/>
      <c r="R12">
        <f t="shared" si="0"/>
        <v>2</v>
      </c>
      <c r="S12">
        <f t="shared" si="8"/>
        <v>5</v>
      </c>
      <c r="T12" s="10">
        <f t="shared" si="5"/>
        <v>45110</v>
      </c>
      <c r="Y12" s="1"/>
      <c r="AB12" s="9">
        <v>45086</v>
      </c>
      <c r="AC12" t="s">
        <v>20</v>
      </c>
    </row>
    <row r="13" spans="1:32" x14ac:dyDescent="0.25">
      <c r="H13">
        <v>10</v>
      </c>
      <c r="I13">
        <f t="shared" si="9"/>
        <v>3</v>
      </c>
      <c r="J13">
        <f t="shared" si="7"/>
        <v>5</v>
      </c>
      <c r="K13" s="10">
        <f t="shared" si="1"/>
        <v>45111</v>
      </c>
      <c r="L13" s="10">
        <f t="shared" si="2"/>
        <v>45111</v>
      </c>
      <c r="M13" s="10"/>
      <c r="N13" s="10" t="e">
        <f t="shared" si="3"/>
        <v>#N/A</v>
      </c>
      <c r="O13">
        <f t="shared" si="10"/>
        <v>5</v>
      </c>
      <c r="P13" s="10" t="str">
        <f t="shared" si="4"/>
        <v/>
      </c>
      <c r="Q13" s="10"/>
      <c r="R13" t="e">
        <f t="shared" si="0"/>
        <v>#N/A</v>
      </c>
      <c r="S13">
        <f t="shared" si="8"/>
        <v>5</v>
      </c>
      <c r="T13" s="10" t="e">
        <f t="shared" si="5"/>
        <v>#N/A</v>
      </c>
      <c r="Y13" s="1"/>
      <c r="AB13" s="9">
        <v>45087</v>
      </c>
      <c r="AC13" t="s">
        <v>20</v>
      </c>
    </row>
    <row r="14" spans="1:32" x14ac:dyDescent="0.25">
      <c r="H14">
        <v>11</v>
      </c>
      <c r="I14">
        <f t="shared" si="9"/>
        <v>4</v>
      </c>
      <c r="J14">
        <f t="shared" si="7"/>
        <v>5</v>
      </c>
      <c r="K14" s="10">
        <f t="shared" si="1"/>
        <v>45112</v>
      </c>
      <c r="L14" s="10">
        <f t="shared" si="2"/>
        <v>45112</v>
      </c>
      <c r="M14" s="10"/>
      <c r="N14" s="10" t="e">
        <f t="shared" si="3"/>
        <v>#N/A</v>
      </c>
      <c r="O14">
        <f t="shared" si="10"/>
        <v>5</v>
      </c>
      <c r="P14" s="10" t="str">
        <f t="shared" si="4"/>
        <v/>
      </c>
      <c r="Q14" s="10"/>
      <c r="R14">
        <f t="shared" si="0"/>
        <v>4</v>
      </c>
      <c r="S14">
        <f t="shared" si="8"/>
        <v>5</v>
      </c>
      <c r="T14" s="10">
        <f t="shared" si="5"/>
        <v>45112</v>
      </c>
      <c r="Y14" s="1"/>
      <c r="AB14" s="9">
        <v>45088</v>
      </c>
      <c r="AC14" t="s">
        <v>20</v>
      </c>
    </row>
    <row r="15" spans="1:32" x14ac:dyDescent="0.25">
      <c r="H15">
        <v>12</v>
      </c>
      <c r="I15">
        <f t="shared" si="9"/>
        <v>5</v>
      </c>
      <c r="J15">
        <f t="shared" si="7"/>
        <v>5</v>
      </c>
      <c r="K15" s="10">
        <f t="shared" si="1"/>
        <v>45113</v>
      </c>
      <c r="L15" s="10">
        <f t="shared" si="2"/>
        <v>45113</v>
      </c>
      <c r="M15" s="10"/>
      <c r="N15" s="10" t="e">
        <f t="shared" si="3"/>
        <v>#N/A</v>
      </c>
      <c r="O15">
        <f t="shared" si="10"/>
        <v>5</v>
      </c>
      <c r="P15" s="10" t="str">
        <f t="shared" si="4"/>
        <v/>
      </c>
      <c r="Q15" s="10"/>
      <c r="R15">
        <f t="shared" si="0"/>
        <v>5</v>
      </c>
      <c r="S15">
        <f t="shared" si="8"/>
        <v>5</v>
      </c>
      <c r="T15" s="10">
        <f t="shared" si="5"/>
        <v>45113</v>
      </c>
      <c r="Y15" s="1"/>
      <c r="AB15" s="9">
        <v>45089</v>
      </c>
      <c r="AC15" t="s">
        <v>20</v>
      </c>
    </row>
    <row r="16" spans="1:32" x14ac:dyDescent="0.25">
      <c r="H16">
        <v>13</v>
      </c>
      <c r="I16">
        <f t="shared" si="9"/>
        <v>6</v>
      </c>
      <c r="J16">
        <f t="shared" si="7"/>
        <v>5</v>
      </c>
      <c r="K16" s="10">
        <f t="shared" si="1"/>
        <v>45114</v>
      </c>
      <c r="L16" s="10">
        <f t="shared" si="2"/>
        <v>45114</v>
      </c>
      <c r="M16" s="10"/>
      <c r="N16" s="10" t="e">
        <f t="shared" si="3"/>
        <v>#N/A</v>
      </c>
      <c r="O16">
        <f t="shared" si="10"/>
        <v>5</v>
      </c>
      <c r="P16" s="10" t="str">
        <f t="shared" si="4"/>
        <v/>
      </c>
      <c r="Q16" s="10"/>
      <c r="R16">
        <f t="shared" si="0"/>
        <v>6</v>
      </c>
      <c r="S16">
        <f t="shared" si="8"/>
        <v>5</v>
      </c>
      <c r="T16" s="10">
        <f t="shared" si="5"/>
        <v>45114</v>
      </c>
      <c r="Y16" s="1"/>
      <c r="AB16" s="9">
        <v>45090</v>
      </c>
      <c r="AC16" t="s">
        <v>21</v>
      </c>
    </row>
    <row r="17" spans="8:29" x14ac:dyDescent="0.25">
      <c r="H17">
        <v>14</v>
      </c>
      <c r="I17">
        <f t="shared" si="9"/>
        <v>7</v>
      </c>
      <c r="J17">
        <f t="shared" si="7"/>
        <v>5</v>
      </c>
      <c r="K17" s="10">
        <f t="shared" si="1"/>
        <v>45115</v>
      </c>
      <c r="L17" s="10">
        <f t="shared" si="2"/>
        <v>45115</v>
      </c>
      <c r="M17" s="10"/>
      <c r="N17" s="10" t="e">
        <f t="shared" si="3"/>
        <v>#N/A</v>
      </c>
      <c r="O17">
        <f t="shared" si="10"/>
        <v>5</v>
      </c>
      <c r="P17" s="10" t="str">
        <f t="shared" si="4"/>
        <v/>
      </c>
      <c r="Q17" s="10"/>
      <c r="R17">
        <f t="shared" si="0"/>
        <v>7</v>
      </c>
      <c r="S17">
        <f t="shared" si="8"/>
        <v>5</v>
      </c>
      <c r="T17" s="10">
        <f t="shared" si="5"/>
        <v>45115</v>
      </c>
      <c r="Y17" s="1"/>
      <c r="AB17" s="9">
        <v>45091</v>
      </c>
      <c r="AC17" t="s">
        <v>20</v>
      </c>
    </row>
    <row r="18" spans="8:29" x14ac:dyDescent="0.25">
      <c r="H18">
        <v>15</v>
      </c>
      <c r="I18">
        <f t="shared" si="9"/>
        <v>1</v>
      </c>
      <c r="J18">
        <f t="shared" si="7"/>
        <v>4</v>
      </c>
      <c r="K18" s="10">
        <f t="shared" si="1"/>
        <v>45116</v>
      </c>
      <c r="L18" s="10">
        <f t="shared" si="2"/>
        <v>45116</v>
      </c>
      <c r="M18" s="10"/>
      <c r="N18" s="10" t="e">
        <f t="shared" si="3"/>
        <v>#N/A</v>
      </c>
      <c r="O18">
        <f t="shared" si="10"/>
        <v>4</v>
      </c>
      <c r="P18" s="10" t="str">
        <f t="shared" si="4"/>
        <v/>
      </c>
      <c r="Q18" s="10"/>
      <c r="R18">
        <f t="shared" si="0"/>
        <v>1</v>
      </c>
      <c r="S18">
        <f t="shared" si="8"/>
        <v>4</v>
      </c>
      <c r="T18" s="10">
        <f t="shared" si="5"/>
        <v>45116</v>
      </c>
      <c r="Y18" s="1"/>
      <c r="AB18" s="9">
        <v>45092</v>
      </c>
      <c r="AC18" t="s">
        <v>21</v>
      </c>
    </row>
    <row r="19" spans="8:29" x14ac:dyDescent="0.25">
      <c r="H19">
        <v>16</v>
      </c>
      <c r="I19">
        <f t="shared" si="9"/>
        <v>2</v>
      </c>
      <c r="J19">
        <f t="shared" si="7"/>
        <v>4</v>
      </c>
      <c r="K19" s="10">
        <f t="shared" si="1"/>
        <v>45117</v>
      </c>
      <c r="L19" s="10">
        <f t="shared" si="2"/>
        <v>45117</v>
      </c>
      <c r="M19" s="10"/>
      <c r="N19" s="10" t="e">
        <f t="shared" si="3"/>
        <v>#N/A</v>
      </c>
      <c r="O19">
        <f t="shared" si="10"/>
        <v>4</v>
      </c>
      <c r="P19" s="10" t="str">
        <f t="shared" si="4"/>
        <v/>
      </c>
      <c r="Q19" s="10"/>
      <c r="R19">
        <f t="shared" si="0"/>
        <v>2</v>
      </c>
      <c r="S19">
        <f t="shared" si="8"/>
        <v>4</v>
      </c>
      <c r="T19" s="10">
        <f t="shared" si="5"/>
        <v>45117</v>
      </c>
      <c r="Y19" s="1"/>
      <c r="AB19" s="9">
        <v>45093</v>
      </c>
      <c r="AC19" t="s">
        <v>20</v>
      </c>
    </row>
    <row r="20" spans="8:29" x14ac:dyDescent="0.25">
      <c r="H20">
        <v>17</v>
      </c>
      <c r="I20">
        <f t="shared" si="9"/>
        <v>3</v>
      </c>
      <c r="J20">
        <f t="shared" si="7"/>
        <v>4</v>
      </c>
      <c r="K20" s="10">
        <f t="shared" si="1"/>
        <v>45118</v>
      </c>
      <c r="L20" s="10">
        <f t="shared" si="2"/>
        <v>45118</v>
      </c>
      <c r="M20" s="10"/>
      <c r="N20" s="10" t="e">
        <f t="shared" si="3"/>
        <v>#N/A</v>
      </c>
      <c r="O20">
        <f t="shared" si="10"/>
        <v>4</v>
      </c>
      <c r="P20" s="10" t="str">
        <f t="shared" si="4"/>
        <v/>
      </c>
      <c r="Q20" s="10"/>
      <c r="R20" t="e">
        <f t="shared" si="0"/>
        <v>#N/A</v>
      </c>
      <c r="S20">
        <f t="shared" si="8"/>
        <v>4</v>
      </c>
      <c r="T20" s="10" t="e">
        <f t="shared" si="5"/>
        <v>#N/A</v>
      </c>
      <c r="Y20" s="1"/>
      <c r="AB20" s="9">
        <v>45094</v>
      </c>
      <c r="AC20" t="s">
        <v>20</v>
      </c>
    </row>
    <row r="21" spans="8:29" x14ac:dyDescent="0.25">
      <c r="H21">
        <v>18</v>
      </c>
      <c r="I21">
        <f t="shared" si="9"/>
        <v>4</v>
      </c>
      <c r="J21">
        <f t="shared" si="7"/>
        <v>4</v>
      </c>
      <c r="K21" s="10">
        <f t="shared" si="1"/>
        <v>45119</v>
      </c>
      <c r="L21" s="10">
        <f t="shared" si="2"/>
        <v>45119</v>
      </c>
      <c r="M21" s="10"/>
      <c r="N21" s="10" t="e">
        <f t="shared" si="3"/>
        <v>#N/A</v>
      </c>
      <c r="O21">
        <f t="shared" si="10"/>
        <v>4</v>
      </c>
      <c r="P21" s="10" t="str">
        <f t="shared" si="4"/>
        <v/>
      </c>
      <c r="Q21" s="10"/>
      <c r="R21" t="e">
        <f t="shared" si="0"/>
        <v>#N/A</v>
      </c>
      <c r="S21">
        <f t="shared" si="8"/>
        <v>4</v>
      </c>
      <c r="T21" s="10" t="e">
        <f t="shared" si="5"/>
        <v>#N/A</v>
      </c>
      <c r="Y21" s="1"/>
      <c r="AB21" s="9">
        <v>45095</v>
      </c>
      <c r="AC21" t="s">
        <v>20</v>
      </c>
    </row>
    <row r="22" spans="8:29" x14ac:dyDescent="0.25">
      <c r="H22">
        <v>19</v>
      </c>
      <c r="I22">
        <f t="shared" si="9"/>
        <v>5</v>
      </c>
      <c r="J22">
        <f t="shared" si="7"/>
        <v>4</v>
      </c>
      <c r="K22" s="10">
        <f t="shared" si="1"/>
        <v>45120</v>
      </c>
      <c r="L22" s="10">
        <f t="shared" si="2"/>
        <v>45120</v>
      </c>
      <c r="M22" s="10"/>
      <c r="N22" s="10" t="e">
        <f t="shared" si="3"/>
        <v>#N/A</v>
      </c>
      <c r="O22">
        <f t="shared" si="10"/>
        <v>4</v>
      </c>
      <c r="P22" s="10" t="str">
        <f t="shared" si="4"/>
        <v/>
      </c>
      <c r="Q22" s="10"/>
      <c r="R22" t="e">
        <f t="shared" si="0"/>
        <v>#N/A</v>
      </c>
      <c r="S22">
        <f t="shared" si="8"/>
        <v>4</v>
      </c>
      <c r="T22" s="10" t="e">
        <f t="shared" si="5"/>
        <v>#N/A</v>
      </c>
      <c r="Y22" s="1"/>
      <c r="AB22" s="9">
        <v>45096</v>
      </c>
      <c r="AC22" t="s">
        <v>20</v>
      </c>
    </row>
    <row r="23" spans="8:29" x14ac:dyDescent="0.25">
      <c r="H23">
        <v>20</v>
      </c>
      <c r="I23">
        <f t="shared" si="9"/>
        <v>6</v>
      </c>
      <c r="J23">
        <f t="shared" si="7"/>
        <v>4</v>
      </c>
      <c r="K23" s="10">
        <f t="shared" si="1"/>
        <v>45121</v>
      </c>
      <c r="L23" s="10">
        <f t="shared" si="2"/>
        <v>45121</v>
      </c>
      <c r="M23" s="10"/>
      <c r="N23" s="10" t="e">
        <f t="shared" si="3"/>
        <v>#N/A</v>
      </c>
      <c r="O23">
        <f t="shared" si="10"/>
        <v>4</v>
      </c>
      <c r="P23" s="10" t="str">
        <f t="shared" si="4"/>
        <v/>
      </c>
      <c r="Q23" s="10"/>
      <c r="R23">
        <f t="shared" si="0"/>
        <v>6</v>
      </c>
      <c r="S23">
        <f t="shared" si="8"/>
        <v>4</v>
      </c>
      <c r="T23" s="10">
        <f t="shared" si="5"/>
        <v>45121</v>
      </c>
      <c r="Y23" s="1"/>
      <c r="AB23" s="9">
        <v>45097</v>
      </c>
      <c r="AC23" t="s">
        <v>20</v>
      </c>
    </row>
    <row r="24" spans="8:29" x14ac:dyDescent="0.25">
      <c r="H24">
        <v>21</v>
      </c>
      <c r="I24">
        <f t="shared" si="9"/>
        <v>7</v>
      </c>
      <c r="J24">
        <f t="shared" si="7"/>
        <v>4</v>
      </c>
      <c r="K24" s="10">
        <f t="shared" si="1"/>
        <v>45122</v>
      </c>
      <c r="L24" s="10">
        <f t="shared" si="2"/>
        <v>45122</v>
      </c>
      <c r="M24" s="10"/>
      <c r="N24" s="10" t="e">
        <f t="shared" si="3"/>
        <v>#N/A</v>
      </c>
      <c r="O24">
        <f t="shared" si="10"/>
        <v>4</v>
      </c>
      <c r="P24" s="10" t="str">
        <f t="shared" si="4"/>
        <v/>
      </c>
      <c r="Q24" s="10"/>
      <c r="R24">
        <f t="shared" si="0"/>
        <v>7</v>
      </c>
      <c r="S24">
        <f t="shared" si="8"/>
        <v>4</v>
      </c>
      <c r="T24" s="10">
        <f t="shared" si="5"/>
        <v>45122</v>
      </c>
      <c r="Y24" s="1"/>
      <c r="AB24" s="9">
        <v>45098</v>
      </c>
      <c r="AC24" t="s">
        <v>21</v>
      </c>
    </row>
    <row r="25" spans="8:29" x14ac:dyDescent="0.25">
      <c r="H25">
        <v>22</v>
      </c>
      <c r="I25">
        <f t="shared" si="9"/>
        <v>1</v>
      </c>
      <c r="J25">
        <f t="shared" si="7"/>
        <v>3</v>
      </c>
      <c r="K25" s="10">
        <f t="shared" si="1"/>
        <v>45123</v>
      </c>
      <c r="L25" s="10">
        <f t="shared" si="2"/>
        <v>45123</v>
      </c>
      <c r="M25" s="10"/>
      <c r="N25" s="10" t="e">
        <f t="shared" si="3"/>
        <v>#N/A</v>
      </c>
      <c r="O25">
        <f t="shared" si="10"/>
        <v>3</v>
      </c>
      <c r="P25" s="10" t="str">
        <f t="shared" si="4"/>
        <v/>
      </c>
      <c r="Q25" s="10"/>
      <c r="R25">
        <f t="shared" si="0"/>
        <v>1</v>
      </c>
      <c r="S25">
        <f t="shared" si="8"/>
        <v>3</v>
      </c>
      <c r="T25" s="10">
        <f t="shared" si="5"/>
        <v>45123</v>
      </c>
      <c r="Y25" s="1"/>
      <c r="AB25" s="9">
        <v>45099</v>
      </c>
      <c r="AC25" t="s">
        <v>20</v>
      </c>
    </row>
    <row r="26" spans="8:29" x14ac:dyDescent="0.25">
      <c r="H26">
        <v>23</v>
      </c>
      <c r="I26">
        <f t="shared" si="9"/>
        <v>2</v>
      </c>
      <c r="J26">
        <f t="shared" si="7"/>
        <v>3</v>
      </c>
      <c r="K26" s="10">
        <f t="shared" si="1"/>
        <v>45124</v>
      </c>
      <c r="L26" s="10">
        <f t="shared" si="2"/>
        <v>45124</v>
      </c>
      <c r="M26" s="10"/>
      <c r="N26" s="10" t="e">
        <f t="shared" si="3"/>
        <v>#N/A</v>
      </c>
      <c r="O26">
        <f t="shared" si="10"/>
        <v>3</v>
      </c>
      <c r="P26" s="10" t="str">
        <f t="shared" si="4"/>
        <v/>
      </c>
      <c r="Q26" s="10"/>
      <c r="R26" t="e">
        <f t="shared" si="0"/>
        <v>#N/A</v>
      </c>
      <c r="S26">
        <f t="shared" si="8"/>
        <v>3</v>
      </c>
      <c r="T26" s="10" t="e">
        <f t="shared" si="5"/>
        <v>#N/A</v>
      </c>
      <c r="Y26" s="1"/>
      <c r="AB26" s="9">
        <v>45100</v>
      </c>
      <c r="AC26" t="s">
        <v>20</v>
      </c>
    </row>
    <row r="27" spans="8:29" x14ac:dyDescent="0.25">
      <c r="H27">
        <v>24</v>
      </c>
      <c r="I27">
        <f t="shared" si="9"/>
        <v>3</v>
      </c>
      <c r="J27">
        <f t="shared" si="7"/>
        <v>3</v>
      </c>
      <c r="K27" s="10">
        <f t="shared" si="1"/>
        <v>45125</v>
      </c>
      <c r="L27" s="10">
        <f t="shared" si="2"/>
        <v>45125</v>
      </c>
      <c r="M27" s="10"/>
      <c r="N27" s="10" t="e">
        <f t="shared" si="3"/>
        <v>#N/A</v>
      </c>
      <c r="O27">
        <f t="shared" si="10"/>
        <v>3</v>
      </c>
      <c r="P27" s="10" t="str">
        <f t="shared" si="4"/>
        <v/>
      </c>
      <c r="Q27" s="10"/>
      <c r="R27">
        <f t="shared" si="0"/>
        <v>3</v>
      </c>
      <c r="S27">
        <f t="shared" si="8"/>
        <v>3</v>
      </c>
      <c r="T27" s="10">
        <f t="shared" si="5"/>
        <v>45125</v>
      </c>
      <c r="Y27" s="1"/>
      <c r="AB27" s="9">
        <v>45101</v>
      </c>
      <c r="AC27" t="s">
        <v>21</v>
      </c>
    </row>
    <row r="28" spans="8:29" x14ac:dyDescent="0.25">
      <c r="H28">
        <v>25</v>
      </c>
      <c r="I28">
        <f t="shared" si="9"/>
        <v>4</v>
      </c>
      <c r="J28">
        <f t="shared" si="7"/>
        <v>3</v>
      </c>
      <c r="K28" s="10">
        <f t="shared" si="1"/>
        <v>45126</v>
      </c>
      <c r="L28" s="10">
        <f t="shared" si="2"/>
        <v>45126</v>
      </c>
      <c r="M28" s="10"/>
      <c r="N28" s="10" t="e">
        <f t="shared" si="3"/>
        <v>#N/A</v>
      </c>
      <c r="O28">
        <f t="shared" si="10"/>
        <v>3</v>
      </c>
      <c r="P28" s="10" t="str">
        <f t="shared" si="4"/>
        <v/>
      </c>
      <c r="Q28" s="10"/>
      <c r="R28">
        <f t="shared" si="0"/>
        <v>4</v>
      </c>
      <c r="S28">
        <f t="shared" si="8"/>
        <v>3</v>
      </c>
      <c r="T28" s="10">
        <f t="shared" si="5"/>
        <v>45126</v>
      </c>
      <c r="Y28" s="1"/>
      <c r="AB28" s="9">
        <v>45102</v>
      </c>
      <c r="AC28" t="s">
        <v>21</v>
      </c>
    </row>
    <row r="29" spans="8:29" x14ac:dyDescent="0.25">
      <c r="H29">
        <v>26</v>
      </c>
      <c r="I29">
        <f t="shared" si="9"/>
        <v>5</v>
      </c>
      <c r="J29">
        <f t="shared" si="7"/>
        <v>3</v>
      </c>
      <c r="K29" s="10">
        <f t="shared" si="1"/>
        <v>45127</v>
      </c>
      <c r="L29" s="10">
        <f t="shared" si="2"/>
        <v>45127</v>
      </c>
      <c r="M29" s="10"/>
      <c r="N29" s="10" t="e">
        <f t="shared" si="3"/>
        <v>#N/A</v>
      </c>
      <c r="O29">
        <f t="shared" si="10"/>
        <v>3</v>
      </c>
      <c r="P29" s="10" t="str">
        <f t="shared" si="4"/>
        <v/>
      </c>
      <c r="Q29" s="10"/>
      <c r="R29">
        <f t="shared" si="0"/>
        <v>5</v>
      </c>
      <c r="S29">
        <f t="shared" si="8"/>
        <v>3</v>
      </c>
      <c r="T29" s="10">
        <f t="shared" si="5"/>
        <v>45127</v>
      </c>
      <c r="Y29" s="1"/>
      <c r="AB29" s="9">
        <v>45103</v>
      </c>
      <c r="AC29" t="s">
        <v>21</v>
      </c>
    </row>
    <row r="30" spans="8:29" x14ac:dyDescent="0.25">
      <c r="H30">
        <v>27</v>
      </c>
      <c r="I30">
        <f t="shared" si="9"/>
        <v>6</v>
      </c>
      <c r="J30">
        <f t="shared" si="7"/>
        <v>3</v>
      </c>
      <c r="K30" s="10">
        <f t="shared" si="1"/>
        <v>45128</v>
      </c>
      <c r="L30" s="10">
        <f t="shared" si="2"/>
        <v>45128</v>
      </c>
      <c r="M30" s="10"/>
      <c r="N30" s="10" t="e">
        <f t="shared" si="3"/>
        <v>#N/A</v>
      </c>
      <c r="O30">
        <f t="shared" si="10"/>
        <v>3</v>
      </c>
      <c r="P30" s="10" t="str">
        <f t="shared" si="4"/>
        <v/>
      </c>
      <c r="Q30" s="10"/>
      <c r="R30">
        <f t="shared" si="0"/>
        <v>6</v>
      </c>
      <c r="S30">
        <f t="shared" si="8"/>
        <v>3</v>
      </c>
      <c r="T30" s="10">
        <f t="shared" si="5"/>
        <v>45128</v>
      </c>
      <c r="Y30" s="1"/>
      <c r="AB30" s="9">
        <v>45104</v>
      </c>
      <c r="AC30" t="s">
        <v>20</v>
      </c>
    </row>
    <row r="31" spans="8:29" x14ac:dyDescent="0.25">
      <c r="H31">
        <v>28</v>
      </c>
      <c r="I31">
        <f t="shared" si="9"/>
        <v>7</v>
      </c>
      <c r="J31">
        <f t="shared" si="7"/>
        <v>3</v>
      </c>
      <c r="K31" s="10">
        <f t="shared" si="1"/>
        <v>45129</v>
      </c>
      <c r="L31" s="10">
        <f t="shared" si="2"/>
        <v>45129</v>
      </c>
      <c r="M31" s="10"/>
      <c r="N31" s="10" t="e">
        <f t="shared" si="3"/>
        <v>#N/A</v>
      </c>
      <c r="O31">
        <f t="shared" si="10"/>
        <v>3</v>
      </c>
      <c r="P31" s="10" t="str">
        <f t="shared" si="4"/>
        <v/>
      </c>
      <c r="Q31" s="10"/>
      <c r="R31">
        <f t="shared" si="0"/>
        <v>7</v>
      </c>
      <c r="S31">
        <f t="shared" si="8"/>
        <v>3</v>
      </c>
      <c r="T31" s="10">
        <f t="shared" si="5"/>
        <v>45129</v>
      </c>
      <c r="Y31" s="1"/>
      <c r="AB31" s="9">
        <v>45105</v>
      </c>
      <c r="AC31" t="s">
        <v>20</v>
      </c>
    </row>
    <row r="32" spans="8:29" x14ac:dyDescent="0.25">
      <c r="H32">
        <v>29</v>
      </c>
      <c r="I32">
        <f t="shared" si="9"/>
        <v>1</v>
      </c>
      <c r="J32">
        <f t="shared" si="7"/>
        <v>2</v>
      </c>
      <c r="K32" s="10">
        <f t="shared" si="1"/>
        <v>45130</v>
      </c>
      <c r="L32" s="10">
        <f t="shared" si="2"/>
        <v>45130</v>
      </c>
      <c r="M32" s="10"/>
      <c r="N32" s="10" t="e">
        <f t="shared" si="3"/>
        <v>#N/A</v>
      </c>
      <c r="O32">
        <f t="shared" si="10"/>
        <v>2</v>
      </c>
      <c r="P32" s="10" t="str">
        <f t="shared" si="4"/>
        <v/>
      </c>
      <c r="Q32" s="10"/>
      <c r="R32" t="e">
        <f t="shared" si="0"/>
        <v>#N/A</v>
      </c>
      <c r="S32">
        <f t="shared" si="8"/>
        <v>2</v>
      </c>
      <c r="T32" s="10" t="e">
        <f t="shared" si="5"/>
        <v>#N/A</v>
      </c>
      <c r="Y32" s="1"/>
      <c r="AB32" s="9">
        <v>45106</v>
      </c>
      <c r="AC32" t="s">
        <v>20</v>
      </c>
    </row>
    <row r="33" spans="8:29" x14ac:dyDescent="0.25">
      <c r="H33">
        <v>30</v>
      </c>
      <c r="I33">
        <f t="shared" si="9"/>
        <v>2</v>
      </c>
      <c r="J33">
        <f t="shared" si="7"/>
        <v>2</v>
      </c>
      <c r="K33" s="10">
        <f t="shared" si="1"/>
        <v>45131</v>
      </c>
      <c r="L33" s="10">
        <f t="shared" si="2"/>
        <v>45131</v>
      </c>
      <c r="M33" s="10"/>
      <c r="N33" s="10" t="e">
        <f t="shared" si="3"/>
        <v>#N/A</v>
      </c>
      <c r="O33">
        <f t="shared" si="10"/>
        <v>2</v>
      </c>
      <c r="P33" s="10" t="str">
        <f t="shared" si="4"/>
        <v/>
      </c>
      <c r="Q33" s="10"/>
      <c r="R33">
        <f t="shared" si="0"/>
        <v>2</v>
      </c>
      <c r="S33">
        <f t="shared" si="8"/>
        <v>2</v>
      </c>
      <c r="T33" s="10">
        <f t="shared" si="5"/>
        <v>45131</v>
      </c>
      <c r="Y33" s="1"/>
      <c r="AB33" s="9">
        <v>45107</v>
      </c>
      <c r="AC33" t="s">
        <v>21</v>
      </c>
    </row>
    <row r="34" spans="8:29" x14ac:dyDescent="0.25">
      <c r="H34">
        <v>31</v>
      </c>
      <c r="I34">
        <f t="shared" si="9"/>
        <v>3</v>
      </c>
      <c r="J34">
        <f t="shared" si="7"/>
        <v>2</v>
      </c>
      <c r="K34" s="10">
        <f t="shared" si="1"/>
        <v>45132</v>
      </c>
      <c r="L34" s="10">
        <f t="shared" si="2"/>
        <v>45132</v>
      </c>
      <c r="M34" s="10"/>
      <c r="N34" s="10" t="e">
        <f t="shared" si="3"/>
        <v>#N/A</v>
      </c>
      <c r="O34">
        <f t="shared" si="10"/>
        <v>2</v>
      </c>
      <c r="P34" s="10" t="str">
        <f t="shared" si="4"/>
        <v/>
      </c>
      <c r="Q34" s="10"/>
      <c r="R34">
        <f t="shared" si="0"/>
        <v>3</v>
      </c>
      <c r="S34">
        <f t="shared" si="8"/>
        <v>2</v>
      </c>
      <c r="T34" s="10">
        <f t="shared" si="5"/>
        <v>45132</v>
      </c>
      <c r="Y34" s="1"/>
      <c r="AB34" s="9">
        <v>45108</v>
      </c>
      <c r="AC34" t="s">
        <v>20</v>
      </c>
    </row>
    <row r="35" spans="8:29" x14ac:dyDescent="0.25">
      <c r="H35">
        <v>32</v>
      </c>
      <c r="I35">
        <f t="shared" si="9"/>
        <v>4</v>
      </c>
      <c r="J35">
        <f t="shared" si="7"/>
        <v>2</v>
      </c>
      <c r="K35" s="10">
        <f t="shared" si="1"/>
        <v>45133</v>
      </c>
      <c r="L35" s="10">
        <f t="shared" si="2"/>
        <v>45133</v>
      </c>
      <c r="M35" s="10"/>
      <c r="N35" s="10" t="e">
        <f t="shared" si="3"/>
        <v>#N/A</v>
      </c>
      <c r="O35">
        <f t="shared" si="10"/>
        <v>2</v>
      </c>
      <c r="P35" s="10" t="str">
        <f t="shared" si="4"/>
        <v/>
      </c>
      <c r="Q35" s="10"/>
      <c r="R35">
        <f t="shared" si="0"/>
        <v>4</v>
      </c>
      <c r="S35">
        <f t="shared" si="8"/>
        <v>2</v>
      </c>
      <c r="T35" s="10">
        <f t="shared" si="5"/>
        <v>45133</v>
      </c>
      <c r="Y35" s="1"/>
      <c r="AB35" s="9">
        <v>45109</v>
      </c>
      <c r="AC35" t="s">
        <v>20</v>
      </c>
    </row>
    <row r="36" spans="8:29" x14ac:dyDescent="0.25">
      <c r="H36">
        <v>33</v>
      </c>
      <c r="I36">
        <f t="shared" si="9"/>
        <v>5</v>
      </c>
      <c r="J36">
        <f t="shared" si="7"/>
        <v>2</v>
      </c>
      <c r="K36" s="10">
        <f t="shared" si="1"/>
        <v>45134</v>
      </c>
      <c r="L36" s="10">
        <f t="shared" si="2"/>
        <v>45134</v>
      </c>
      <c r="M36" s="10"/>
      <c r="N36" s="10" t="e">
        <f>IF(MONTH($Z$3)&lt;&gt;MONTH(K36),I36,NA())</f>
        <v>#N/A</v>
      </c>
      <c r="O36">
        <f t="shared" si="10"/>
        <v>2</v>
      </c>
      <c r="P36" s="10" t="str">
        <f t="shared" si="4"/>
        <v/>
      </c>
      <c r="Q36" s="10"/>
      <c r="R36">
        <f t="shared" si="0"/>
        <v>5</v>
      </c>
      <c r="S36">
        <f t="shared" si="8"/>
        <v>2</v>
      </c>
      <c r="T36" s="10">
        <f t="shared" si="5"/>
        <v>45134</v>
      </c>
      <c r="Y36" s="1"/>
      <c r="AB36" s="9">
        <v>45110</v>
      </c>
      <c r="AC36" t="s">
        <v>20</v>
      </c>
    </row>
    <row r="37" spans="8:29" x14ac:dyDescent="0.25">
      <c r="H37">
        <v>34</v>
      </c>
      <c r="I37">
        <f t="shared" si="9"/>
        <v>6</v>
      </c>
      <c r="J37">
        <f t="shared" si="7"/>
        <v>2</v>
      </c>
      <c r="K37" s="10">
        <f t="shared" si="1"/>
        <v>45135</v>
      </c>
      <c r="L37" s="10">
        <f t="shared" si="2"/>
        <v>45135</v>
      </c>
      <c r="M37" s="10"/>
      <c r="N37" s="10" t="e">
        <f t="shared" si="3"/>
        <v>#N/A</v>
      </c>
      <c r="O37">
        <f t="shared" si="10"/>
        <v>2</v>
      </c>
      <c r="P37" s="10" t="str">
        <f t="shared" si="4"/>
        <v/>
      </c>
      <c r="Q37" s="10"/>
      <c r="R37" t="e">
        <f t="shared" si="0"/>
        <v>#N/A</v>
      </c>
      <c r="S37">
        <f t="shared" si="8"/>
        <v>2</v>
      </c>
      <c r="T37" s="10" t="e">
        <f t="shared" si="5"/>
        <v>#N/A</v>
      </c>
      <c r="Y37" s="1"/>
      <c r="AB37" s="9">
        <v>45111</v>
      </c>
      <c r="AC37" t="s">
        <v>21</v>
      </c>
    </row>
    <row r="38" spans="8:29" x14ac:dyDescent="0.25">
      <c r="H38">
        <v>35</v>
      </c>
      <c r="I38">
        <f t="shared" si="9"/>
        <v>7</v>
      </c>
      <c r="J38">
        <f t="shared" si="7"/>
        <v>2</v>
      </c>
      <c r="K38" s="10">
        <f t="shared" si="1"/>
        <v>45136</v>
      </c>
      <c r="L38" s="10">
        <f t="shared" si="2"/>
        <v>45136</v>
      </c>
      <c r="M38" s="10"/>
      <c r="N38" s="10" t="e">
        <f t="shared" si="3"/>
        <v>#N/A</v>
      </c>
      <c r="O38">
        <f t="shared" si="10"/>
        <v>2</v>
      </c>
      <c r="P38" s="10" t="str">
        <f t="shared" si="4"/>
        <v/>
      </c>
      <c r="Q38" s="10"/>
      <c r="R38">
        <f t="shared" si="0"/>
        <v>7</v>
      </c>
      <c r="S38">
        <f t="shared" si="8"/>
        <v>2</v>
      </c>
      <c r="T38" s="10">
        <f t="shared" si="5"/>
        <v>45136</v>
      </c>
      <c r="Y38" s="1"/>
      <c r="AB38" s="9">
        <v>45112</v>
      </c>
      <c r="AC38" t="s">
        <v>20</v>
      </c>
    </row>
    <row r="39" spans="8:29" x14ac:dyDescent="0.25">
      <c r="H39">
        <v>36</v>
      </c>
      <c r="I39">
        <f t="shared" si="9"/>
        <v>1</v>
      </c>
      <c r="J39">
        <f t="shared" si="7"/>
        <v>1</v>
      </c>
      <c r="K39" s="10">
        <f t="shared" si="1"/>
        <v>45137</v>
      </c>
      <c r="L39" s="10">
        <f t="shared" si="2"/>
        <v>45137</v>
      </c>
      <c r="M39" s="10"/>
      <c r="N39" s="10" t="e">
        <f t="shared" si="3"/>
        <v>#N/A</v>
      </c>
      <c r="O39">
        <f t="shared" si="10"/>
        <v>1</v>
      </c>
      <c r="P39" s="10" t="str">
        <f t="shared" si="4"/>
        <v/>
      </c>
      <c r="Q39" s="10"/>
      <c r="R39">
        <f t="shared" si="0"/>
        <v>1</v>
      </c>
      <c r="S39">
        <f t="shared" si="8"/>
        <v>1</v>
      </c>
      <c r="T39" s="10">
        <f t="shared" si="5"/>
        <v>45137</v>
      </c>
      <c r="Y39" s="1"/>
      <c r="AB39" s="9">
        <v>45113</v>
      </c>
      <c r="AC39" t="s">
        <v>20</v>
      </c>
    </row>
    <row r="40" spans="8:29" x14ac:dyDescent="0.25">
      <c r="H40">
        <v>37</v>
      </c>
      <c r="I40">
        <f t="shared" si="9"/>
        <v>2</v>
      </c>
      <c r="J40">
        <f t="shared" si="7"/>
        <v>1</v>
      </c>
      <c r="K40" s="10">
        <f t="shared" si="1"/>
        <v>45138</v>
      </c>
      <c r="L40" s="10">
        <f t="shared" si="2"/>
        <v>45138</v>
      </c>
      <c r="M40" s="10"/>
      <c r="N40" s="10" t="e">
        <f t="shared" si="3"/>
        <v>#N/A</v>
      </c>
      <c r="O40">
        <f t="shared" si="10"/>
        <v>1</v>
      </c>
      <c r="P40" s="10" t="str">
        <f t="shared" si="4"/>
        <v/>
      </c>
      <c r="Q40" s="10"/>
      <c r="R40">
        <f t="shared" si="0"/>
        <v>2</v>
      </c>
      <c r="S40">
        <f t="shared" si="8"/>
        <v>1</v>
      </c>
      <c r="T40" s="10">
        <f t="shared" si="5"/>
        <v>45138</v>
      </c>
      <c r="Y40" s="1"/>
      <c r="AB40" s="9">
        <v>45114</v>
      </c>
      <c r="AC40" t="s">
        <v>20</v>
      </c>
    </row>
    <row r="41" spans="8:29" x14ac:dyDescent="0.25">
      <c r="H41">
        <v>38</v>
      </c>
      <c r="I41">
        <f t="shared" si="9"/>
        <v>3</v>
      </c>
      <c r="J41">
        <f t="shared" si="7"/>
        <v>1</v>
      </c>
      <c r="K41" s="10">
        <f t="shared" si="1"/>
        <v>45139</v>
      </c>
      <c r="L41" s="10" t="str">
        <f t="shared" si="2"/>
        <v/>
      </c>
      <c r="M41" s="10"/>
      <c r="N41" s="10">
        <f t="shared" si="3"/>
        <v>3</v>
      </c>
      <c r="O41">
        <f t="shared" si="10"/>
        <v>1</v>
      </c>
      <c r="P41" s="10">
        <f t="shared" si="4"/>
        <v>45139</v>
      </c>
      <c r="Q41" s="10"/>
      <c r="R41">
        <f t="shared" si="0"/>
        <v>3</v>
      </c>
      <c r="S41">
        <f t="shared" si="8"/>
        <v>1</v>
      </c>
      <c r="T41" s="10">
        <f t="shared" si="5"/>
        <v>45139</v>
      </c>
      <c r="Y41" s="1"/>
      <c r="AB41" s="9">
        <v>45115</v>
      </c>
      <c r="AC41" t="s">
        <v>20</v>
      </c>
    </row>
    <row r="42" spans="8:29" x14ac:dyDescent="0.25">
      <c r="H42">
        <v>39</v>
      </c>
      <c r="I42">
        <f t="shared" si="9"/>
        <v>4</v>
      </c>
      <c r="J42">
        <f t="shared" si="7"/>
        <v>1</v>
      </c>
      <c r="K42" s="10">
        <f t="shared" si="1"/>
        <v>45140</v>
      </c>
      <c r="L42" s="10" t="str">
        <f t="shared" si="2"/>
        <v/>
      </c>
      <c r="M42" s="10"/>
      <c r="N42" s="10">
        <f t="shared" si="3"/>
        <v>4</v>
      </c>
      <c r="O42">
        <f t="shared" si="10"/>
        <v>1</v>
      </c>
      <c r="P42" s="10">
        <f t="shared" si="4"/>
        <v>45140</v>
      </c>
      <c r="Q42" s="10"/>
      <c r="R42" t="e">
        <f t="shared" si="0"/>
        <v>#N/A</v>
      </c>
      <c r="S42">
        <f t="shared" si="8"/>
        <v>1</v>
      </c>
      <c r="T42" s="10" t="e">
        <f t="shared" si="5"/>
        <v>#N/A</v>
      </c>
      <c r="Y42" s="1"/>
      <c r="AB42" s="9">
        <v>45116</v>
      </c>
      <c r="AC42" t="s">
        <v>20</v>
      </c>
    </row>
    <row r="43" spans="8:29" x14ac:dyDescent="0.25">
      <c r="H43">
        <v>40</v>
      </c>
      <c r="I43">
        <f t="shared" si="9"/>
        <v>5</v>
      </c>
      <c r="J43">
        <f t="shared" si="7"/>
        <v>1</v>
      </c>
      <c r="K43" s="10">
        <f t="shared" si="1"/>
        <v>45141</v>
      </c>
      <c r="L43" s="10" t="str">
        <f t="shared" si="2"/>
        <v/>
      </c>
      <c r="M43" s="10"/>
      <c r="N43" s="10">
        <f t="shared" si="3"/>
        <v>5</v>
      </c>
      <c r="O43">
        <f t="shared" si="10"/>
        <v>1</v>
      </c>
      <c r="P43" s="10">
        <f t="shared" si="4"/>
        <v>45141</v>
      </c>
      <c r="Q43" s="10"/>
      <c r="R43" t="e">
        <f t="shared" si="0"/>
        <v>#N/A</v>
      </c>
      <c r="S43">
        <f t="shared" si="8"/>
        <v>1</v>
      </c>
      <c r="T43" s="10" t="e">
        <f t="shared" si="5"/>
        <v>#N/A</v>
      </c>
      <c r="Y43" s="1"/>
      <c r="AB43" s="9">
        <v>45117</v>
      </c>
      <c r="AC43" t="s">
        <v>20</v>
      </c>
    </row>
    <row r="44" spans="8:29" x14ac:dyDescent="0.25">
      <c r="H44">
        <v>41</v>
      </c>
      <c r="I44">
        <f t="shared" si="9"/>
        <v>6</v>
      </c>
      <c r="J44">
        <f t="shared" si="7"/>
        <v>1</v>
      </c>
      <c r="K44" s="10">
        <f t="shared" si="1"/>
        <v>45142</v>
      </c>
      <c r="L44" s="10" t="str">
        <f t="shared" si="2"/>
        <v/>
      </c>
      <c r="M44" s="10"/>
      <c r="N44" s="10">
        <f t="shared" si="3"/>
        <v>6</v>
      </c>
      <c r="O44">
        <f t="shared" si="10"/>
        <v>1</v>
      </c>
      <c r="P44" s="10">
        <f t="shared" si="4"/>
        <v>45142</v>
      </c>
      <c r="Q44" s="10"/>
      <c r="R44">
        <f t="shared" si="0"/>
        <v>6</v>
      </c>
      <c r="S44">
        <f t="shared" si="8"/>
        <v>1</v>
      </c>
      <c r="T44" s="10">
        <f t="shared" si="5"/>
        <v>45142</v>
      </c>
      <c r="Y44" s="1"/>
      <c r="AB44" s="9">
        <v>45118</v>
      </c>
      <c r="AC44" t="s">
        <v>21</v>
      </c>
    </row>
    <row r="45" spans="8:29" x14ac:dyDescent="0.25">
      <c r="H45">
        <v>42</v>
      </c>
      <c r="I45">
        <f t="shared" si="9"/>
        <v>7</v>
      </c>
      <c r="J45">
        <f t="shared" si="7"/>
        <v>1</v>
      </c>
      <c r="K45" s="10">
        <f t="shared" si="1"/>
        <v>45143</v>
      </c>
      <c r="L45" s="10" t="str">
        <f t="shared" si="2"/>
        <v/>
      </c>
      <c r="M45" s="10"/>
      <c r="N45" s="10">
        <f t="shared" si="3"/>
        <v>7</v>
      </c>
      <c r="O45">
        <f t="shared" si="10"/>
        <v>1</v>
      </c>
      <c r="P45" s="10">
        <f t="shared" si="4"/>
        <v>45143</v>
      </c>
      <c r="Q45" s="10"/>
      <c r="R45" t="e">
        <f t="shared" si="0"/>
        <v>#N/A</v>
      </c>
      <c r="S45">
        <f t="shared" si="8"/>
        <v>1</v>
      </c>
      <c r="T45" s="10" t="e">
        <f t="shared" si="5"/>
        <v>#N/A</v>
      </c>
      <c r="Y45" s="1"/>
      <c r="AB45" s="9">
        <v>45119</v>
      </c>
      <c r="AC45" t="s">
        <v>21</v>
      </c>
    </row>
    <row r="46" spans="8:29" x14ac:dyDescent="0.25">
      <c r="Y46" s="1"/>
      <c r="AB46" s="9">
        <v>45120</v>
      </c>
      <c r="AC46" t="s">
        <v>21</v>
      </c>
    </row>
    <row r="47" spans="8:29" x14ac:dyDescent="0.25">
      <c r="Y47" s="1"/>
      <c r="AB47" s="9">
        <v>45121</v>
      </c>
      <c r="AC47" t="s">
        <v>20</v>
      </c>
    </row>
    <row r="48" spans="8:29" x14ac:dyDescent="0.25">
      <c r="Y48" s="1"/>
      <c r="AB48" s="9">
        <v>45122</v>
      </c>
      <c r="AC48" t="s">
        <v>20</v>
      </c>
    </row>
    <row r="49" spans="25:29" x14ac:dyDescent="0.25">
      <c r="Y49" s="1"/>
      <c r="AB49" s="9">
        <v>45123</v>
      </c>
      <c r="AC49" t="s">
        <v>20</v>
      </c>
    </row>
    <row r="50" spans="25:29" x14ac:dyDescent="0.25">
      <c r="Y50" s="1"/>
      <c r="AB50" s="9">
        <v>45124</v>
      </c>
      <c r="AC50" t="s">
        <v>21</v>
      </c>
    </row>
    <row r="51" spans="25:29" x14ac:dyDescent="0.25">
      <c r="Y51" s="1"/>
      <c r="AB51" s="9">
        <v>45125</v>
      </c>
      <c r="AC51" t="s">
        <v>20</v>
      </c>
    </row>
    <row r="52" spans="25:29" x14ac:dyDescent="0.25">
      <c r="Y52" s="1"/>
      <c r="AB52" s="9">
        <v>45126</v>
      </c>
      <c r="AC52" t="s">
        <v>20</v>
      </c>
    </row>
    <row r="53" spans="25:29" x14ac:dyDescent="0.25">
      <c r="Y53" s="1"/>
      <c r="AB53" s="9">
        <v>45127</v>
      </c>
      <c r="AC53" t="s">
        <v>20</v>
      </c>
    </row>
    <row r="54" spans="25:29" x14ac:dyDescent="0.25">
      <c r="Y54" s="1"/>
      <c r="AB54" s="9">
        <v>45128</v>
      </c>
      <c r="AC54" t="s">
        <v>20</v>
      </c>
    </row>
    <row r="55" spans="25:29" x14ac:dyDescent="0.25">
      <c r="Y55" s="1"/>
      <c r="AB55" s="9">
        <v>45129</v>
      </c>
      <c r="AC55" t="s">
        <v>20</v>
      </c>
    </row>
    <row r="56" spans="25:29" x14ac:dyDescent="0.25">
      <c r="Y56" s="1"/>
      <c r="AB56" s="9">
        <v>45130</v>
      </c>
      <c r="AC56" t="s">
        <v>21</v>
      </c>
    </row>
    <row r="57" spans="25:29" x14ac:dyDescent="0.25">
      <c r="Y57" s="1"/>
      <c r="AB57" s="9">
        <v>45131</v>
      </c>
      <c r="AC57" t="s">
        <v>20</v>
      </c>
    </row>
    <row r="58" spans="25:29" x14ac:dyDescent="0.25">
      <c r="Y58" s="1"/>
      <c r="AB58" s="9">
        <v>45132</v>
      </c>
      <c r="AC58" t="s">
        <v>20</v>
      </c>
    </row>
    <row r="59" spans="25:29" x14ac:dyDescent="0.25">
      <c r="Y59" s="1"/>
      <c r="AB59" s="9">
        <v>45133</v>
      </c>
      <c r="AC59" t="s">
        <v>20</v>
      </c>
    </row>
    <row r="60" spans="25:29" x14ac:dyDescent="0.25">
      <c r="Y60" s="1"/>
      <c r="AB60" s="9">
        <v>45134</v>
      </c>
      <c r="AC60" t="s">
        <v>20</v>
      </c>
    </row>
    <row r="61" spans="25:29" x14ac:dyDescent="0.25">
      <c r="Y61" s="1"/>
      <c r="AB61" s="9">
        <v>45135</v>
      </c>
      <c r="AC61" t="s">
        <v>21</v>
      </c>
    </row>
    <row r="62" spans="25:29" x14ac:dyDescent="0.25">
      <c r="Y62" s="1"/>
      <c r="AB62" s="9">
        <v>45136</v>
      </c>
      <c r="AC62" t="s">
        <v>20</v>
      </c>
    </row>
    <row r="63" spans="25:29" x14ac:dyDescent="0.25">
      <c r="Y63" s="1"/>
      <c r="AB63" s="9">
        <v>45137</v>
      </c>
      <c r="AC63" t="s">
        <v>20</v>
      </c>
    </row>
    <row r="64" spans="25:29" x14ac:dyDescent="0.25">
      <c r="Y64" s="1"/>
      <c r="AB64" s="9">
        <v>45138</v>
      </c>
      <c r="AC64" t="s">
        <v>20</v>
      </c>
    </row>
    <row r="65" spans="25:29" x14ac:dyDescent="0.25">
      <c r="Y65" s="1"/>
      <c r="AB65" s="9">
        <v>45139</v>
      </c>
      <c r="AC65" t="s">
        <v>20</v>
      </c>
    </row>
    <row r="66" spans="25:29" x14ac:dyDescent="0.25">
      <c r="Y66" s="1"/>
      <c r="AB66" s="9">
        <v>45140</v>
      </c>
      <c r="AC66" t="s">
        <v>21</v>
      </c>
    </row>
    <row r="67" spans="25:29" x14ac:dyDescent="0.25">
      <c r="Y67" s="1"/>
      <c r="AB67" s="9">
        <v>45141</v>
      </c>
      <c r="AC67" t="s">
        <v>21</v>
      </c>
    </row>
    <row r="68" spans="25:29" x14ac:dyDescent="0.25">
      <c r="Y68" s="1"/>
      <c r="AB68" s="9">
        <v>45142</v>
      </c>
      <c r="AC68" t="s">
        <v>20</v>
      </c>
    </row>
    <row r="69" spans="25:29" x14ac:dyDescent="0.25">
      <c r="Y69" s="1"/>
      <c r="AB69" s="9">
        <v>45143</v>
      </c>
      <c r="AC69" t="s">
        <v>21</v>
      </c>
    </row>
    <row r="70" spans="25:29" x14ac:dyDescent="0.25">
      <c r="Y70" s="1"/>
      <c r="AB70" s="9">
        <v>45144</v>
      </c>
      <c r="AC70" t="s">
        <v>21</v>
      </c>
    </row>
    <row r="71" spans="25:29" x14ac:dyDescent="0.25">
      <c r="Y71" s="1"/>
      <c r="AB71" s="9">
        <v>45145</v>
      </c>
      <c r="AC71" t="s">
        <v>21</v>
      </c>
    </row>
    <row r="72" spans="25:29" x14ac:dyDescent="0.25">
      <c r="Y72" s="1"/>
      <c r="AB72" s="9">
        <v>45146</v>
      </c>
      <c r="AC72" t="s">
        <v>20</v>
      </c>
    </row>
    <row r="73" spans="25:29" x14ac:dyDescent="0.25">
      <c r="Y73" s="1"/>
      <c r="AB73" s="9">
        <v>45147</v>
      </c>
      <c r="AC73" t="s">
        <v>20</v>
      </c>
    </row>
    <row r="74" spans="25:29" x14ac:dyDescent="0.25">
      <c r="Y74" s="1"/>
      <c r="AB74" s="9">
        <v>45148</v>
      </c>
      <c r="AC74" t="s">
        <v>20</v>
      </c>
    </row>
    <row r="75" spans="25:29" x14ac:dyDescent="0.25">
      <c r="Y75" s="1"/>
      <c r="AB75" s="9">
        <v>45149</v>
      </c>
      <c r="AC75" t="s">
        <v>20</v>
      </c>
    </row>
    <row r="76" spans="25:29" x14ac:dyDescent="0.25">
      <c r="Y76" s="1"/>
      <c r="AB76" s="9">
        <v>45150</v>
      </c>
      <c r="AC76" t="s">
        <v>20</v>
      </c>
    </row>
    <row r="77" spans="25:29" x14ac:dyDescent="0.25">
      <c r="Y77" s="1"/>
      <c r="AB77" s="9">
        <v>45151</v>
      </c>
      <c r="AC77" t="s">
        <v>20</v>
      </c>
    </row>
    <row r="78" spans="25:29" x14ac:dyDescent="0.25">
      <c r="Y78" s="1"/>
      <c r="AB78" s="9">
        <v>45152</v>
      </c>
      <c r="AC78" t="s">
        <v>21</v>
      </c>
    </row>
    <row r="79" spans="25:29" x14ac:dyDescent="0.25">
      <c r="Y79" s="1"/>
      <c r="AB79" s="9">
        <v>45153</v>
      </c>
      <c r="AC79" t="s">
        <v>20</v>
      </c>
    </row>
    <row r="80" spans="25:29" x14ac:dyDescent="0.25">
      <c r="Y80" s="1"/>
      <c r="AB80" s="9">
        <v>45154</v>
      </c>
      <c r="AC80" t="s">
        <v>20</v>
      </c>
    </row>
    <row r="81" spans="25:29" x14ac:dyDescent="0.25">
      <c r="Y81" s="1"/>
      <c r="AB81" s="9">
        <v>45155</v>
      </c>
      <c r="AC81" t="s">
        <v>20</v>
      </c>
    </row>
    <row r="82" spans="25:29" x14ac:dyDescent="0.25">
      <c r="Y82" s="1"/>
      <c r="AB82" s="9">
        <v>45156</v>
      </c>
      <c r="AC82" t="s">
        <v>20</v>
      </c>
    </row>
    <row r="83" spans="25:29" x14ac:dyDescent="0.25">
      <c r="Y83" s="1"/>
      <c r="AB83" s="9">
        <v>45157</v>
      </c>
      <c r="AC83" t="s">
        <v>20</v>
      </c>
    </row>
    <row r="84" spans="25:29" x14ac:dyDescent="0.25">
      <c r="Y84" s="1"/>
      <c r="AB84" s="9">
        <v>45158</v>
      </c>
      <c r="AC84" t="s">
        <v>20</v>
      </c>
    </row>
    <row r="85" spans="25:29" x14ac:dyDescent="0.25">
      <c r="Y85" s="1"/>
      <c r="AB85" s="9">
        <v>45159</v>
      </c>
      <c r="AC85" t="s">
        <v>20</v>
      </c>
    </row>
    <row r="86" spans="25:29" x14ac:dyDescent="0.25">
      <c r="Y86" s="1"/>
      <c r="AB86" s="9">
        <v>45160</v>
      </c>
      <c r="AC86" t="s">
        <v>20</v>
      </c>
    </row>
    <row r="87" spans="25:29" x14ac:dyDescent="0.25">
      <c r="Y87" s="1"/>
      <c r="AB87" s="9">
        <v>45161</v>
      </c>
      <c r="AC87" t="s">
        <v>21</v>
      </c>
    </row>
    <row r="88" spans="25:29" x14ac:dyDescent="0.25">
      <c r="Y88" s="1"/>
      <c r="AB88" s="9">
        <v>45162</v>
      </c>
      <c r="AC88" t="s">
        <v>20</v>
      </c>
    </row>
    <row r="89" spans="25:29" x14ac:dyDescent="0.25">
      <c r="Y89" s="1"/>
      <c r="AB89" s="9">
        <v>45163</v>
      </c>
      <c r="AC89" t="s">
        <v>20</v>
      </c>
    </row>
    <row r="90" spans="25:29" x14ac:dyDescent="0.25">
      <c r="Y90" s="1"/>
      <c r="AB90" s="9">
        <v>45164</v>
      </c>
      <c r="AC90" t="s">
        <v>20</v>
      </c>
    </row>
    <row r="91" spans="25:29" x14ac:dyDescent="0.25">
      <c r="Y91" s="1"/>
      <c r="AB91" s="9">
        <v>45165</v>
      </c>
      <c r="AC91" t="s">
        <v>20</v>
      </c>
    </row>
    <row r="92" spans="25:29" x14ac:dyDescent="0.25">
      <c r="Y92" s="1"/>
      <c r="AB92" s="9">
        <v>45166</v>
      </c>
      <c r="AC92" t="s">
        <v>21</v>
      </c>
    </row>
    <row r="93" spans="25:29" x14ac:dyDescent="0.25">
      <c r="Y93" s="1"/>
      <c r="AB93" s="9">
        <v>45167</v>
      </c>
      <c r="AC93" t="s">
        <v>21</v>
      </c>
    </row>
    <row r="94" spans="25:29" x14ac:dyDescent="0.25">
      <c r="Y94" s="1"/>
      <c r="AB94" s="9">
        <v>45168</v>
      </c>
      <c r="AC94" t="s">
        <v>20</v>
      </c>
    </row>
    <row r="95" spans="25:29" x14ac:dyDescent="0.25">
      <c r="Y95" s="1"/>
      <c r="AB95" s="9">
        <v>45169</v>
      </c>
      <c r="AC95" t="s">
        <v>20</v>
      </c>
    </row>
    <row r="96" spans="25:29" x14ac:dyDescent="0.25">
      <c r="Y96" s="1"/>
    </row>
    <row r="97" spans="25:25" x14ac:dyDescent="0.25">
      <c r="Y97" s="1"/>
    </row>
    <row r="98" spans="25:25" x14ac:dyDescent="0.25">
      <c r="Y98" s="1"/>
    </row>
    <row r="99" spans="25:25" x14ac:dyDescent="0.25">
      <c r="Y99" s="1"/>
    </row>
    <row r="100" spans="25:25" x14ac:dyDescent="0.25">
      <c r="Y100" s="1"/>
    </row>
    <row r="101" spans="25:25" x14ac:dyDescent="0.25">
      <c r="Y101" s="1"/>
    </row>
    <row r="102" spans="25:25" x14ac:dyDescent="0.25">
      <c r="Y102" s="1"/>
    </row>
    <row r="103" spans="25:25" x14ac:dyDescent="0.25">
      <c r="Y103" s="1"/>
    </row>
  </sheetData>
  <dataValidations count="1">
    <dataValidation type="list" allowBlank="1" showInputMessage="1" showErrorMessage="1" sqref="Z6" xr:uid="{88653F67-291A-4C5A-AA4D-3D60E33EC202}">
      <formula1>$AE$4:$AE$10</formula1>
    </dataValidation>
  </dataValidations>
  <hyperlinks>
    <hyperlink ref="A1" location="'TOC Gallery'!A1" tooltip="Go To: Table of Contents" display="'TOC Gallery'!A1" xr:uid="{A23B4FDE-A030-47CD-A654-ABA2871481D1}"/>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710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3F43-06E0-4FBC-A7CF-B91C467D55FD}">
  <sheetPr>
    <tabColor theme="1" tint="0.34998626667073579"/>
  </sheetPr>
  <dimension ref="A1:AK103"/>
  <sheetViews>
    <sheetView topLeftCell="I1" workbookViewId="0">
      <selection activeCell="Q20" sqref="Q20"/>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7" max="27" width="10.28515625" bestFit="1" customWidth="1"/>
    <col min="30" max="30" width="20.5703125" bestFit="1" customWidth="1"/>
    <col min="31" max="31" width="11.5703125" bestFit="1" customWidth="1"/>
    <col min="32" max="32" width="10.7109375" bestFit="1" customWidth="1"/>
    <col min="33" max="34" width="9.7109375" bestFit="1" customWidth="1"/>
    <col min="37" max="37" width="14.5703125" bestFit="1" customWidth="1"/>
  </cols>
  <sheetData>
    <row r="1" spans="1:37"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7" x14ac:dyDescent="0.25">
      <c r="H2" s="33" t="s">
        <v>51</v>
      </c>
      <c r="I2" s="34"/>
      <c r="J2" s="34"/>
      <c r="K2" s="34"/>
      <c r="L2" s="34"/>
      <c r="N2" s="32" t="s">
        <v>68</v>
      </c>
      <c r="O2" s="11"/>
      <c r="P2" s="11"/>
      <c r="R2" s="20" t="s">
        <v>65</v>
      </c>
      <c r="S2" s="21"/>
      <c r="T2" s="21"/>
      <c r="V2" s="35" t="s">
        <v>80</v>
      </c>
      <c r="W2" s="36"/>
      <c r="X2" s="36"/>
      <c r="Y2" s="36"/>
      <c r="AA2" s="25" t="s">
        <v>35</v>
      </c>
      <c r="AB2" s="26"/>
      <c r="AD2" s="23" t="s">
        <v>67</v>
      </c>
      <c r="AE2" s="24"/>
      <c r="AG2" s="22" t="s">
        <v>66</v>
      </c>
      <c r="AH2" s="22"/>
      <c r="AJ2" s="33" t="s">
        <v>77</v>
      </c>
      <c r="AK2" s="33"/>
    </row>
    <row r="3" spans="1:37" x14ac:dyDescent="0.25">
      <c r="H3" s="2" t="s">
        <v>64</v>
      </c>
      <c r="I3" s="2" t="s">
        <v>15</v>
      </c>
      <c r="J3" s="2" t="s">
        <v>16</v>
      </c>
      <c r="K3" s="2" t="s">
        <v>18</v>
      </c>
      <c r="L3" s="2" t="s">
        <v>19</v>
      </c>
      <c r="M3" s="2"/>
      <c r="N3" s="2" t="s">
        <v>15</v>
      </c>
      <c r="O3" s="2" t="s">
        <v>16</v>
      </c>
      <c r="P3" s="2" t="s">
        <v>19</v>
      </c>
      <c r="Q3" s="2"/>
      <c r="R3" s="2" t="s">
        <v>15</v>
      </c>
      <c r="S3" s="2" t="s">
        <v>16</v>
      </c>
      <c r="T3" s="2" t="s">
        <v>19</v>
      </c>
      <c r="U3" s="2"/>
      <c r="V3" s="2" t="s">
        <v>54</v>
      </c>
      <c r="W3" s="2" t="s">
        <v>55</v>
      </c>
      <c r="X3" s="2" t="s">
        <v>15</v>
      </c>
      <c r="Y3" s="2" t="s">
        <v>16</v>
      </c>
      <c r="Z3" s="2"/>
      <c r="AA3" s="2" t="s">
        <v>79</v>
      </c>
      <c r="AB3" s="2" t="s">
        <v>17</v>
      </c>
      <c r="AC3" s="2"/>
      <c r="AD3" s="2" t="s">
        <v>33</v>
      </c>
      <c r="AE3" s="9">
        <f>DATE(1900,AE5,1)</f>
        <v>45108</v>
      </c>
      <c r="AG3" s="2" t="s">
        <v>18</v>
      </c>
      <c r="AH3" s="2" t="s">
        <v>0</v>
      </c>
      <c r="AJ3" s="2" t="s">
        <v>22</v>
      </c>
      <c r="AK3" s="2" t="s">
        <v>78</v>
      </c>
    </row>
    <row r="4" spans="1:37" x14ac:dyDescent="0.25">
      <c r="H4">
        <v>1</v>
      </c>
      <c r="I4">
        <v>1</v>
      </c>
      <c r="J4">
        <v>6</v>
      </c>
      <c r="K4" s="10">
        <f>$AE$3-WEEKDAY($AE$3,$AE$7)+H4</f>
        <v>45102</v>
      </c>
      <c r="L4" s="10" t="str">
        <f>IF(MONTH($AE$3)=MONTH(K4),K4,"")</f>
        <v/>
      </c>
      <c r="M4" s="10"/>
      <c r="N4" s="10">
        <f>IF(MONTH($AE$3)&lt;&gt;MONTH(K4),I4,NA())</f>
        <v>1</v>
      </c>
      <c r="O4">
        <v>6</v>
      </c>
      <c r="P4" s="10">
        <f>IF(MONTH($AE$3)&lt;&gt;MONTH(K4),K4,"")</f>
        <v>45102</v>
      </c>
      <c r="Q4" s="10"/>
      <c r="R4" t="e">
        <f t="shared" ref="R4:R45" si="0">IF(COUNTIFS($AG$4:$AG$95,$K4,$AH$4:$AH$95,"Yes")&gt;0,I4,NA())</f>
        <v>#N/A</v>
      </c>
      <c r="S4">
        <v>6</v>
      </c>
      <c r="T4" s="10" t="e">
        <f>IF(R4&gt;=1,K4,"")</f>
        <v>#N/A</v>
      </c>
      <c r="V4">
        <f>WEEKNUM(K4)</f>
        <v>26</v>
      </c>
      <c r="W4">
        <f t="shared" ref="W4:W45" si="1">COUNTIFS($V$4:$V$45,V4,$R$4:$R$45,"&gt;0")</f>
        <v>4</v>
      </c>
      <c r="X4" t="e">
        <f>IF(W4&gt;=$AE$8,I4,NA())</f>
        <v>#N/A</v>
      </c>
      <c r="Y4">
        <v>6</v>
      </c>
      <c r="AA4" t="str">
        <f>LEFT(TEXT(K4,"DDD"),1)</f>
        <v>S</v>
      </c>
      <c r="AB4">
        <v>0</v>
      </c>
      <c r="AD4" s="2" t="s">
        <v>34</v>
      </c>
      <c r="AE4" t="str">
        <f>TEXT(AE3,"mmmm yyyy")</f>
        <v>July 2023</v>
      </c>
      <c r="AG4" s="9">
        <v>45078</v>
      </c>
      <c r="AH4" t="s">
        <v>21</v>
      </c>
      <c r="AJ4" t="s">
        <v>75</v>
      </c>
      <c r="AK4">
        <v>1</v>
      </c>
    </row>
    <row r="5" spans="1:37" x14ac:dyDescent="0.25">
      <c r="H5">
        <v>2</v>
      </c>
      <c r="I5">
        <v>2</v>
      </c>
      <c r="J5">
        <v>6</v>
      </c>
      <c r="K5" s="10">
        <f t="shared" ref="K5:K45" si="2">$AE$3-WEEKDAY($AE$3,$AE$7)+H5</f>
        <v>45103</v>
      </c>
      <c r="L5" s="10" t="str">
        <f t="shared" ref="L5:L45" si="3">IF(MONTH($AE$3)=MONTH(K5),K5,"")</f>
        <v/>
      </c>
      <c r="M5" s="10"/>
      <c r="N5" s="10">
        <f t="shared" ref="N5:N45" si="4">IF(MONTH($AE$3)&lt;&gt;MONTH(K5),I5,NA())</f>
        <v>2</v>
      </c>
      <c r="O5">
        <v>6</v>
      </c>
      <c r="P5" s="10">
        <f t="shared" ref="P5:P45" si="5">IF(MONTH($AE$3)&lt;&gt;MONTH(K5),K5,"")</f>
        <v>45103</v>
      </c>
      <c r="Q5" s="10"/>
      <c r="R5" t="e">
        <f t="shared" si="0"/>
        <v>#N/A</v>
      </c>
      <c r="S5">
        <v>6</v>
      </c>
      <c r="T5" s="10" t="e">
        <f t="shared" ref="T5:T45" si="6">IF(R5&gt;=1,K5,"")</f>
        <v>#N/A</v>
      </c>
      <c r="V5">
        <f t="shared" ref="V5:V10" si="7">WEEKNUM(K5)</f>
        <v>26</v>
      </c>
      <c r="W5">
        <f t="shared" si="1"/>
        <v>4</v>
      </c>
      <c r="X5" t="e">
        <f t="shared" ref="X5:X10" si="8">IF(W5&gt;=$AE$8,I5,NA())</f>
        <v>#N/A</v>
      </c>
      <c r="Y5">
        <v>6</v>
      </c>
      <c r="AA5" t="str">
        <f t="shared" ref="AA5:AA10" si="9">LEFT(TEXT(K5,"DDD"),1)</f>
        <v>M</v>
      </c>
      <c r="AB5">
        <v>0</v>
      </c>
      <c r="AD5" s="19" t="s">
        <v>52</v>
      </c>
      <c r="AE5">
        <v>1483</v>
      </c>
      <c r="AG5" s="9">
        <v>45079</v>
      </c>
      <c r="AH5" t="s">
        <v>20</v>
      </c>
      <c r="AJ5" t="s">
        <v>69</v>
      </c>
      <c r="AK5">
        <v>11</v>
      </c>
    </row>
    <row r="6" spans="1:37" x14ac:dyDescent="0.25">
      <c r="H6">
        <v>3</v>
      </c>
      <c r="I6">
        <v>3</v>
      </c>
      <c r="J6">
        <v>6</v>
      </c>
      <c r="K6" s="10">
        <f t="shared" si="2"/>
        <v>45104</v>
      </c>
      <c r="L6" s="10" t="str">
        <f t="shared" si="3"/>
        <v/>
      </c>
      <c r="M6" s="10"/>
      <c r="N6" s="10">
        <f t="shared" si="4"/>
        <v>3</v>
      </c>
      <c r="O6">
        <v>6</v>
      </c>
      <c r="P6" s="10">
        <f t="shared" si="5"/>
        <v>45104</v>
      </c>
      <c r="Q6" s="10"/>
      <c r="R6">
        <f t="shared" si="0"/>
        <v>3</v>
      </c>
      <c r="S6">
        <v>6</v>
      </c>
      <c r="T6" s="10">
        <f t="shared" si="6"/>
        <v>45104</v>
      </c>
      <c r="V6">
        <f t="shared" si="7"/>
        <v>26</v>
      </c>
      <c r="W6">
        <f t="shared" si="1"/>
        <v>4</v>
      </c>
      <c r="X6" t="e">
        <f t="shared" si="8"/>
        <v>#N/A</v>
      </c>
      <c r="Y6">
        <v>6</v>
      </c>
      <c r="AA6" t="str">
        <f t="shared" si="9"/>
        <v>T</v>
      </c>
      <c r="AB6">
        <v>0</v>
      </c>
      <c r="AD6" s="19" t="s">
        <v>33</v>
      </c>
      <c r="AE6" t="s">
        <v>75</v>
      </c>
      <c r="AG6" s="9">
        <v>45080</v>
      </c>
      <c r="AH6" t="s">
        <v>21</v>
      </c>
      <c r="AJ6" t="s">
        <v>70</v>
      </c>
      <c r="AK6">
        <v>12</v>
      </c>
    </row>
    <row r="7" spans="1:37" x14ac:dyDescent="0.25">
      <c r="H7">
        <v>4</v>
      </c>
      <c r="I7">
        <v>4</v>
      </c>
      <c r="J7">
        <v>6</v>
      </c>
      <c r="K7" s="10">
        <f t="shared" si="2"/>
        <v>45105</v>
      </c>
      <c r="L7" s="10" t="str">
        <f t="shared" si="3"/>
        <v/>
      </c>
      <c r="M7" s="10"/>
      <c r="N7" s="10">
        <f t="shared" si="4"/>
        <v>4</v>
      </c>
      <c r="O7">
        <v>6</v>
      </c>
      <c r="P7" s="10">
        <f t="shared" si="5"/>
        <v>45105</v>
      </c>
      <c r="Q7" s="10"/>
      <c r="R7">
        <f t="shared" si="0"/>
        <v>4</v>
      </c>
      <c r="S7">
        <v>6</v>
      </c>
      <c r="T7" s="10">
        <f t="shared" si="6"/>
        <v>45105</v>
      </c>
      <c r="V7">
        <f t="shared" si="7"/>
        <v>26</v>
      </c>
      <c r="W7">
        <f t="shared" si="1"/>
        <v>4</v>
      </c>
      <c r="X7" t="e">
        <f t="shared" si="8"/>
        <v>#N/A</v>
      </c>
      <c r="Y7">
        <v>6</v>
      </c>
      <c r="AA7" t="str">
        <f t="shared" si="9"/>
        <v>W</v>
      </c>
      <c r="AB7">
        <v>0</v>
      </c>
      <c r="AD7" s="19" t="s">
        <v>76</v>
      </c>
      <c r="AE7">
        <f>VLOOKUP(AE6,$AJ$4:$AK$10,2,FALSE)</f>
        <v>1</v>
      </c>
      <c r="AG7" s="9">
        <v>45081</v>
      </c>
      <c r="AH7" t="s">
        <v>20</v>
      </c>
      <c r="AJ7" t="s">
        <v>71</v>
      </c>
      <c r="AK7">
        <v>13</v>
      </c>
    </row>
    <row r="8" spans="1:37" x14ac:dyDescent="0.25">
      <c r="H8">
        <v>5</v>
      </c>
      <c r="I8">
        <v>5</v>
      </c>
      <c r="J8">
        <v>6</v>
      </c>
      <c r="K8" s="10">
        <f t="shared" si="2"/>
        <v>45106</v>
      </c>
      <c r="L8" s="10" t="str">
        <f t="shared" si="3"/>
        <v/>
      </c>
      <c r="M8" s="10"/>
      <c r="N8" s="10">
        <f t="shared" si="4"/>
        <v>5</v>
      </c>
      <c r="O8">
        <v>6</v>
      </c>
      <c r="P8" s="10">
        <f t="shared" si="5"/>
        <v>45106</v>
      </c>
      <c r="Q8" s="10"/>
      <c r="R8">
        <f t="shared" si="0"/>
        <v>5</v>
      </c>
      <c r="S8">
        <v>6</v>
      </c>
      <c r="T8" s="10">
        <f t="shared" si="6"/>
        <v>45106</v>
      </c>
      <c r="V8">
        <f t="shared" si="7"/>
        <v>26</v>
      </c>
      <c r="W8">
        <f t="shared" si="1"/>
        <v>4</v>
      </c>
      <c r="X8" t="e">
        <f t="shared" si="8"/>
        <v>#N/A</v>
      </c>
      <c r="Y8">
        <v>6</v>
      </c>
      <c r="AA8" t="str">
        <f t="shared" si="9"/>
        <v>T</v>
      </c>
      <c r="AB8">
        <v>0</v>
      </c>
      <c r="AD8" s="19" t="s">
        <v>81</v>
      </c>
      <c r="AE8">
        <v>5</v>
      </c>
      <c r="AG8" s="9">
        <v>45082</v>
      </c>
      <c r="AH8" t="s">
        <v>21</v>
      </c>
      <c r="AJ8" t="s">
        <v>72</v>
      </c>
      <c r="AK8">
        <v>14</v>
      </c>
    </row>
    <row r="9" spans="1:37" x14ac:dyDescent="0.25">
      <c r="H9">
        <v>6</v>
      </c>
      <c r="I9">
        <v>6</v>
      </c>
      <c r="J9">
        <v>6</v>
      </c>
      <c r="K9" s="10">
        <f t="shared" si="2"/>
        <v>45107</v>
      </c>
      <c r="L9" s="10" t="str">
        <f t="shared" si="3"/>
        <v/>
      </c>
      <c r="M9" s="10"/>
      <c r="N9" s="10">
        <f t="shared" si="4"/>
        <v>6</v>
      </c>
      <c r="O9">
        <v>6</v>
      </c>
      <c r="P9" s="10">
        <f t="shared" si="5"/>
        <v>45107</v>
      </c>
      <c r="Q9" s="10"/>
      <c r="R9" t="e">
        <f t="shared" si="0"/>
        <v>#N/A</v>
      </c>
      <c r="S9">
        <v>6</v>
      </c>
      <c r="T9" s="10" t="e">
        <f t="shared" si="6"/>
        <v>#N/A</v>
      </c>
      <c r="V9">
        <f t="shared" si="7"/>
        <v>26</v>
      </c>
      <c r="W9">
        <f t="shared" si="1"/>
        <v>4</v>
      </c>
      <c r="X9" t="e">
        <f t="shared" si="8"/>
        <v>#N/A</v>
      </c>
      <c r="Y9">
        <v>6</v>
      </c>
      <c r="AA9" t="str">
        <f t="shared" si="9"/>
        <v>F</v>
      </c>
      <c r="AB9">
        <v>0</v>
      </c>
      <c r="AD9" s="1"/>
      <c r="AG9" s="9">
        <v>45083</v>
      </c>
      <c r="AH9" t="s">
        <v>20</v>
      </c>
      <c r="AJ9" t="s">
        <v>73</v>
      </c>
      <c r="AK9">
        <v>15</v>
      </c>
    </row>
    <row r="10" spans="1:37" x14ac:dyDescent="0.25">
      <c r="H10">
        <v>7</v>
      </c>
      <c r="I10">
        <v>7</v>
      </c>
      <c r="J10">
        <v>6</v>
      </c>
      <c r="K10" s="10">
        <f t="shared" si="2"/>
        <v>45108</v>
      </c>
      <c r="L10" s="10">
        <f t="shared" si="3"/>
        <v>45108</v>
      </c>
      <c r="M10" s="10"/>
      <c r="N10" s="10" t="e">
        <f t="shared" si="4"/>
        <v>#N/A</v>
      </c>
      <c r="O10">
        <v>6</v>
      </c>
      <c r="P10" s="10" t="str">
        <f t="shared" si="5"/>
        <v/>
      </c>
      <c r="Q10" s="10"/>
      <c r="R10">
        <f t="shared" si="0"/>
        <v>7</v>
      </c>
      <c r="S10">
        <v>6</v>
      </c>
      <c r="T10" s="10">
        <f t="shared" si="6"/>
        <v>45108</v>
      </c>
      <c r="V10">
        <f t="shared" si="7"/>
        <v>26</v>
      </c>
      <c r="W10">
        <f t="shared" si="1"/>
        <v>4</v>
      </c>
      <c r="X10" t="e">
        <f t="shared" si="8"/>
        <v>#N/A</v>
      </c>
      <c r="Y10">
        <v>6</v>
      </c>
      <c r="AA10" t="str">
        <f t="shared" si="9"/>
        <v>S</v>
      </c>
      <c r="AB10">
        <v>0</v>
      </c>
      <c r="AD10" s="1"/>
      <c r="AG10" s="9">
        <v>45084</v>
      </c>
      <c r="AH10" t="s">
        <v>21</v>
      </c>
      <c r="AJ10" t="s">
        <v>74</v>
      </c>
      <c r="AK10">
        <v>16</v>
      </c>
    </row>
    <row r="11" spans="1:37" x14ac:dyDescent="0.25">
      <c r="H11">
        <v>8</v>
      </c>
      <c r="I11">
        <f>I4</f>
        <v>1</v>
      </c>
      <c r="J11">
        <f t="shared" ref="J11:J45" si="10">J4-1</f>
        <v>5</v>
      </c>
      <c r="K11" s="10">
        <f t="shared" si="2"/>
        <v>45109</v>
      </c>
      <c r="L11" s="10">
        <f t="shared" si="3"/>
        <v>45109</v>
      </c>
      <c r="M11" s="10"/>
      <c r="N11" s="10" t="e">
        <f t="shared" si="4"/>
        <v>#N/A</v>
      </c>
      <c r="O11">
        <f>O4-1</f>
        <v>5</v>
      </c>
      <c r="P11" s="10" t="str">
        <f t="shared" si="5"/>
        <v/>
      </c>
      <c r="Q11" s="10"/>
      <c r="R11">
        <f t="shared" si="0"/>
        <v>1</v>
      </c>
      <c r="S11">
        <f t="shared" ref="S11:S45" si="11">S4-1</f>
        <v>5</v>
      </c>
      <c r="T11" s="10">
        <f t="shared" si="6"/>
        <v>45109</v>
      </c>
      <c r="V11">
        <f t="shared" ref="V11:V45" si="12">WEEKNUM(K11)</f>
        <v>27</v>
      </c>
      <c r="W11">
        <f t="shared" si="1"/>
        <v>6</v>
      </c>
      <c r="AD11" s="1"/>
      <c r="AG11" s="9">
        <v>45085</v>
      </c>
      <c r="AH11" t="s">
        <v>21</v>
      </c>
    </row>
    <row r="12" spans="1:37" x14ac:dyDescent="0.25">
      <c r="H12">
        <v>9</v>
      </c>
      <c r="I12">
        <f t="shared" ref="I12:I45" si="13">I5</f>
        <v>2</v>
      </c>
      <c r="J12">
        <f t="shared" si="10"/>
        <v>5</v>
      </c>
      <c r="K12" s="10">
        <f t="shared" si="2"/>
        <v>45110</v>
      </c>
      <c r="L12" s="10">
        <f t="shared" si="3"/>
        <v>45110</v>
      </c>
      <c r="M12" s="10"/>
      <c r="N12" s="10" t="e">
        <f t="shared" si="4"/>
        <v>#N/A</v>
      </c>
      <c r="O12">
        <f t="shared" ref="O12:O45" si="14">O5-1</f>
        <v>5</v>
      </c>
      <c r="P12" s="10" t="str">
        <f t="shared" si="5"/>
        <v/>
      </c>
      <c r="Q12" s="10"/>
      <c r="R12">
        <f t="shared" si="0"/>
        <v>2</v>
      </c>
      <c r="S12">
        <f t="shared" si="11"/>
        <v>5</v>
      </c>
      <c r="T12" s="10">
        <f t="shared" si="6"/>
        <v>45110</v>
      </c>
      <c r="V12">
        <f t="shared" si="12"/>
        <v>27</v>
      </c>
      <c r="W12">
        <f t="shared" si="1"/>
        <v>6</v>
      </c>
      <c r="X12">
        <f t="shared" ref="X12:X18" si="15">IF(W11&gt;=$AE$8,I11,NA())</f>
        <v>1</v>
      </c>
      <c r="Y12">
        <v>5</v>
      </c>
      <c r="AD12" s="1"/>
      <c r="AG12" s="9">
        <v>45086</v>
      </c>
      <c r="AH12" t="s">
        <v>20</v>
      </c>
    </row>
    <row r="13" spans="1:37" x14ac:dyDescent="0.25">
      <c r="H13">
        <v>10</v>
      </c>
      <c r="I13">
        <f t="shared" si="13"/>
        <v>3</v>
      </c>
      <c r="J13">
        <f t="shared" si="10"/>
        <v>5</v>
      </c>
      <c r="K13" s="10">
        <f t="shared" si="2"/>
        <v>45111</v>
      </c>
      <c r="L13" s="10">
        <f t="shared" si="3"/>
        <v>45111</v>
      </c>
      <c r="M13" s="10"/>
      <c r="N13" s="10" t="e">
        <f t="shared" si="4"/>
        <v>#N/A</v>
      </c>
      <c r="O13">
        <f t="shared" si="14"/>
        <v>5</v>
      </c>
      <c r="P13" s="10" t="str">
        <f t="shared" si="5"/>
        <v/>
      </c>
      <c r="Q13" s="10"/>
      <c r="R13" t="e">
        <f t="shared" si="0"/>
        <v>#N/A</v>
      </c>
      <c r="S13">
        <f t="shared" si="11"/>
        <v>5</v>
      </c>
      <c r="T13" s="10" t="e">
        <f t="shared" si="6"/>
        <v>#N/A</v>
      </c>
      <c r="V13">
        <f t="shared" si="12"/>
        <v>27</v>
      </c>
      <c r="W13">
        <f t="shared" si="1"/>
        <v>6</v>
      </c>
      <c r="X13">
        <f t="shared" si="15"/>
        <v>2</v>
      </c>
      <c r="Y13">
        <v>5</v>
      </c>
      <c r="AD13" s="1"/>
      <c r="AG13" s="9">
        <v>45087</v>
      </c>
      <c r="AH13" t="s">
        <v>20</v>
      </c>
    </row>
    <row r="14" spans="1:37" x14ac:dyDescent="0.25">
      <c r="H14">
        <v>11</v>
      </c>
      <c r="I14">
        <f t="shared" si="13"/>
        <v>4</v>
      </c>
      <c r="J14">
        <f t="shared" si="10"/>
        <v>5</v>
      </c>
      <c r="K14" s="10">
        <f t="shared" si="2"/>
        <v>45112</v>
      </c>
      <c r="L14" s="10">
        <f t="shared" si="3"/>
        <v>45112</v>
      </c>
      <c r="M14" s="10"/>
      <c r="N14" s="10" t="e">
        <f t="shared" si="4"/>
        <v>#N/A</v>
      </c>
      <c r="O14">
        <f t="shared" si="14"/>
        <v>5</v>
      </c>
      <c r="P14" s="10" t="str">
        <f t="shared" si="5"/>
        <v/>
      </c>
      <c r="Q14" s="10"/>
      <c r="R14">
        <f t="shared" si="0"/>
        <v>4</v>
      </c>
      <c r="S14">
        <f t="shared" si="11"/>
        <v>5</v>
      </c>
      <c r="T14" s="10">
        <f t="shared" si="6"/>
        <v>45112</v>
      </c>
      <c r="V14">
        <f t="shared" si="12"/>
        <v>27</v>
      </c>
      <c r="W14">
        <f t="shared" si="1"/>
        <v>6</v>
      </c>
      <c r="X14">
        <f t="shared" si="15"/>
        <v>3</v>
      </c>
      <c r="Y14">
        <v>5</v>
      </c>
      <c r="AD14" s="1"/>
      <c r="AG14" s="9">
        <v>45088</v>
      </c>
      <c r="AH14" t="s">
        <v>20</v>
      </c>
    </row>
    <row r="15" spans="1:37" x14ac:dyDescent="0.25">
      <c r="H15">
        <v>12</v>
      </c>
      <c r="I15">
        <f t="shared" si="13"/>
        <v>5</v>
      </c>
      <c r="J15">
        <f t="shared" si="10"/>
        <v>5</v>
      </c>
      <c r="K15" s="10">
        <f t="shared" si="2"/>
        <v>45113</v>
      </c>
      <c r="L15" s="10">
        <f t="shared" si="3"/>
        <v>45113</v>
      </c>
      <c r="M15" s="10"/>
      <c r="N15" s="10" t="e">
        <f t="shared" si="4"/>
        <v>#N/A</v>
      </c>
      <c r="O15">
        <f t="shared" si="14"/>
        <v>5</v>
      </c>
      <c r="P15" s="10" t="str">
        <f t="shared" si="5"/>
        <v/>
      </c>
      <c r="Q15" s="10"/>
      <c r="R15">
        <f t="shared" si="0"/>
        <v>5</v>
      </c>
      <c r="S15">
        <f t="shared" si="11"/>
        <v>5</v>
      </c>
      <c r="T15" s="10">
        <f t="shared" si="6"/>
        <v>45113</v>
      </c>
      <c r="V15">
        <f t="shared" si="12"/>
        <v>27</v>
      </c>
      <c r="W15">
        <f t="shared" si="1"/>
        <v>6</v>
      </c>
      <c r="X15">
        <f t="shared" si="15"/>
        <v>4</v>
      </c>
      <c r="Y15">
        <v>5</v>
      </c>
      <c r="AD15" s="1"/>
      <c r="AG15" s="9">
        <v>45089</v>
      </c>
      <c r="AH15" t="s">
        <v>20</v>
      </c>
    </row>
    <row r="16" spans="1:37" x14ac:dyDescent="0.25">
      <c r="H16">
        <v>13</v>
      </c>
      <c r="I16">
        <f t="shared" si="13"/>
        <v>6</v>
      </c>
      <c r="J16">
        <f t="shared" si="10"/>
        <v>5</v>
      </c>
      <c r="K16" s="10">
        <f t="shared" si="2"/>
        <v>45114</v>
      </c>
      <c r="L16" s="10">
        <f t="shared" si="3"/>
        <v>45114</v>
      </c>
      <c r="M16" s="10"/>
      <c r="N16" s="10" t="e">
        <f t="shared" si="4"/>
        <v>#N/A</v>
      </c>
      <c r="O16">
        <f t="shared" si="14"/>
        <v>5</v>
      </c>
      <c r="P16" s="10" t="str">
        <f t="shared" si="5"/>
        <v/>
      </c>
      <c r="Q16" s="10"/>
      <c r="R16">
        <f t="shared" si="0"/>
        <v>6</v>
      </c>
      <c r="S16">
        <f t="shared" si="11"/>
        <v>5</v>
      </c>
      <c r="T16" s="10">
        <f t="shared" si="6"/>
        <v>45114</v>
      </c>
      <c r="V16">
        <f t="shared" si="12"/>
        <v>27</v>
      </c>
      <c r="W16">
        <f t="shared" si="1"/>
        <v>6</v>
      </c>
      <c r="X16">
        <f t="shared" si="15"/>
        <v>5</v>
      </c>
      <c r="Y16">
        <v>5</v>
      </c>
      <c r="AD16" s="1"/>
      <c r="AG16" s="9">
        <v>45090</v>
      </c>
      <c r="AH16" t="s">
        <v>21</v>
      </c>
    </row>
    <row r="17" spans="8:34" x14ac:dyDescent="0.25">
      <c r="H17">
        <v>14</v>
      </c>
      <c r="I17">
        <f t="shared" si="13"/>
        <v>7</v>
      </c>
      <c r="J17">
        <f t="shared" si="10"/>
        <v>5</v>
      </c>
      <c r="K17" s="10">
        <f t="shared" si="2"/>
        <v>45115</v>
      </c>
      <c r="L17" s="10">
        <f t="shared" si="3"/>
        <v>45115</v>
      </c>
      <c r="M17" s="10"/>
      <c r="N17" s="10" t="e">
        <f t="shared" si="4"/>
        <v>#N/A</v>
      </c>
      <c r="O17">
        <f t="shared" si="14"/>
        <v>5</v>
      </c>
      <c r="P17" s="10" t="str">
        <f t="shared" si="5"/>
        <v/>
      </c>
      <c r="Q17" s="10"/>
      <c r="R17">
        <f t="shared" si="0"/>
        <v>7</v>
      </c>
      <c r="S17">
        <f t="shared" si="11"/>
        <v>5</v>
      </c>
      <c r="T17" s="10">
        <f t="shared" si="6"/>
        <v>45115</v>
      </c>
      <c r="V17">
        <f t="shared" si="12"/>
        <v>27</v>
      </c>
      <c r="W17">
        <f t="shared" si="1"/>
        <v>6</v>
      </c>
      <c r="X17">
        <f t="shared" si="15"/>
        <v>6</v>
      </c>
      <c r="Y17">
        <v>5</v>
      </c>
      <c r="AD17" s="1"/>
      <c r="AG17" s="9">
        <v>45091</v>
      </c>
      <c r="AH17" t="s">
        <v>20</v>
      </c>
    </row>
    <row r="18" spans="8:34" x14ac:dyDescent="0.25">
      <c r="H18">
        <v>15</v>
      </c>
      <c r="I18">
        <f t="shared" si="13"/>
        <v>1</v>
      </c>
      <c r="J18">
        <f t="shared" si="10"/>
        <v>4</v>
      </c>
      <c r="K18" s="10">
        <f t="shared" si="2"/>
        <v>45116</v>
      </c>
      <c r="L18" s="10">
        <f t="shared" si="3"/>
        <v>45116</v>
      </c>
      <c r="M18" s="10"/>
      <c r="N18" s="10" t="e">
        <f t="shared" si="4"/>
        <v>#N/A</v>
      </c>
      <c r="O18">
        <f t="shared" si="14"/>
        <v>4</v>
      </c>
      <c r="P18" s="10" t="str">
        <f t="shared" si="5"/>
        <v/>
      </c>
      <c r="Q18" s="10"/>
      <c r="R18">
        <f t="shared" si="0"/>
        <v>1</v>
      </c>
      <c r="S18">
        <f t="shared" si="11"/>
        <v>4</v>
      </c>
      <c r="T18" s="10">
        <f t="shared" si="6"/>
        <v>45116</v>
      </c>
      <c r="V18">
        <f t="shared" si="12"/>
        <v>28</v>
      </c>
      <c r="W18">
        <f t="shared" si="1"/>
        <v>4</v>
      </c>
      <c r="X18">
        <f t="shared" si="15"/>
        <v>7</v>
      </c>
      <c r="Y18">
        <v>5</v>
      </c>
      <c r="AD18" s="1"/>
      <c r="AG18" s="9">
        <v>45092</v>
      </c>
      <c r="AH18" t="s">
        <v>21</v>
      </c>
    </row>
    <row r="19" spans="8:34" x14ac:dyDescent="0.25">
      <c r="H19">
        <v>16</v>
      </c>
      <c r="I19">
        <f t="shared" si="13"/>
        <v>2</v>
      </c>
      <c r="J19">
        <f t="shared" si="10"/>
        <v>4</v>
      </c>
      <c r="K19" s="10">
        <f t="shared" si="2"/>
        <v>45117</v>
      </c>
      <c r="L19" s="10">
        <f t="shared" si="3"/>
        <v>45117</v>
      </c>
      <c r="M19" s="10"/>
      <c r="N19" s="10" t="e">
        <f t="shared" si="4"/>
        <v>#N/A</v>
      </c>
      <c r="O19">
        <f t="shared" si="14"/>
        <v>4</v>
      </c>
      <c r="P19" s="10" t="str">
        <f t="shared" si="5"/>
        <v/>
      </c>
      <c r="Q19" s="10"/>
      <c r="R19">
        <f t="shared" si="0"/>
        <v>2</v>
      </c>
      <c r="S19">
        <f t="shared" si="11"/>
        <v>4</v>
      </c>
      <c r="T19" s="10">
        <f t="shared" si="6"/>
        <v>45117</v>
      </c>
      <c r="V19">
        <f t="shared" si="12"/>
        <v>28</v>
      </c>
      <c r="W19">
        <f t="shared" si="1"/>
        <v>4</v>
      </c>
      <c r="AD19" s="1"/>
      <c r="AG19" s="9">
        <v>45093</v>
      </c>
      <c r="AH19" t="s">
        <v>20</v>
      </c>
    </row>
    <row r="20" spans="8:34" x14ac:dyDescent="0.25">
      <c r="H20">
        <v>17</v>
      </c>
      <c r="I20">
        <f t="shared" si="13"/>
        <v>3</v>
      </c>
      <c r="J20">
        <f t="shared" si="10"/>
        <v>4</v>
      </c>
      <c r="K20" s="10">
        <f t="shared" si="2"/>
        <v>45118</v>
      </c>
      <c r="L20" s="10">
        <f t="shared" si="3"/>
        <v>45118</v>
      </c>
      <c r="M20" s="10"/>
      <c r="N20" s="10" t="e">
        <f t="shared" si="4"/>
        <v>#N/A</v>
      </c>
      <c r="O20">
        <f t="shared" si="14"/>
        <v>4</v>
      </c>
      <c r="P20" s="10" t="str">
        <f t="shared" si="5"/>
        <v/>
      </c>
      <c r="Q20" s="10"/>
      <c r="R20" t="e">
        <f t="shared" si="0"/>
        <v>#N/A</v>
      </c>
      <c r="S20">
        <f t="shared" si="11"/>
        <v>4</v>
      </c>
      <c r="T20" s="10" t="e">
        <f t="shared" si="6"/>
        <v>#N/A</v>
      </c>
      <c r="V20">
        <f t="shared" si="12"/>
        <v>28</v>
      </c>
      <c r="W20">
        <f t="shared" si="1"/>
        <v>4</v>
      </c>
      <c r="X20" t="e">
        <f t="shared" ref="X20:X26" si="16">IF(W18&gt;=$AE$8,I18,NA())</f>
        <v>#N/A</v>
      </c>
      <c r="Y20">
        <v>4</v>
      </c>
      <c r="AD20" s="1"/>
      <c r="AG20" s="9">
        <v>45094</v>
      </c>
      <c r="AH20" t="s">
        <v>20</v>
      </c>
    </row>
    <row r="21" spans="8:34" x14ac:dyDescent="0.25">
      <c r="H21">
        <v>18</v>
      </c>
      <c r="I21">
        <f t="shared" si="13"/>
        <v>4</v>
      </c>
      <c r="J21">
        <f t="shared" si="10"/>
        <v>4</v>
      </c>
      <c r="K21" s="10">
        <f t="shared" si="2"/>
        <v>45119</v>
      </c>
      <c r="L21" s="10">
        <f t="shared" si="3"/>
        <v>45119</v>
      </c>
      <c r="M21" s="10"/>
      <c r="N21" s="10" t="e">
        <f t="shared" si="4"/>
        <v>#N/A</v>
      </c>
      <c r="O21">
        <f t="shared" si="14"/>
        <v>4</v>
      </c>
      <c r="P21" s="10" t="str">
        <f t="shared" si="5"/>
        <v/>
      </c>
      <c r="Q21" s="10"/>
      <c r="R21" t="e">
        <f t="shared" si="0"/>
        <v>#N/A</v>
      </c>
      <c r="S21">
        <f t="shared" si="11"/>
        <v>4</v>
      </c>
      <c r="T21" s="10" t="e">
        <f t="shared" si="6"/>
        <v>#N/A</v>
      </c>
      <c r="V21">
        <f t="shared" si="12"/>
        <v>28</v>
      </c>
      <c r="W21">
        <f t="shared" si="1"/>
        <v>4</v>
      </c>
      <c r="X21" t="e">
        <f t="shared" si="16"/>
        <v>#N/A</v>
      </c>
      <c r="Y21">
        <v>4</v>
      </c>
      <c r="AD21" s="1"/>
      <c r="AG21" s="9">
        <v>45095</v>
      </c>
      <c r="AH21" t="s">
        <v>20</v>
      </c>
    </row>
    <row r="22" spans="8:34" x14ac:dyDescent="0.25">
      <c r="H22">
        <v>19</v>
      </c>
      <c r="I22">
        <f t="shared" si="13"/>
        <v>5</v>
      </c>
      <c r="J22">
        <f t="shared" si="10"/>
        <v>4</v>
      </c>
      <c r="K22" s="10">
        <f t="shared" si="2"/>
        <v>45120</v>
      </c>
      <c r="L22" s="10">
        <f t="shared" si="3"/>
        <v>45120</v>
      </c>
      <c r="M22" s="10"/>
      <c r="N22" s="10" t="e">
        <f t="shared" si="4"/>
        <v>#N/A</v>
      </c>
      <c r="O22">
        <f t="shared" si="14"/>
        <v>4</v>
      </c>
      <c r="P22" s="10" t="str">
        <f t="shared" si="5"/>
        <v/>
      </c>
      <c r="Q22" s="10"/>
      <c r="R22" t="e">
        <f t="shared" si="0"/>
        <v>#N/A</v>
      </c>
      <c r="S22">
        <f t="shared" si="11"/>
        <v>4</v>
      </c>
      <c r="T22" s="10" t="e">
        <f t="shared" si="6"/>
        <v>#N/A</v>
      </c>
      <c r="V22">
        <f t="shared" si="12"/>
        <v>28</v>
      </c>
      <c r="W22">
        <f t="shared" si="1"/>
        <v>4</v>
      </c>
      <c r="X22" t="e">
        <f t="shared" si="16"/>
        <v>#N/A</v>
      </c>
      <c r="Y22">
        <v>4</v>
      </c>
      <c r="AD22" s="1"/>
      <c r="AG22" s="9">
        <v>45096</v>
      </c>
      <c r="AH22" t="s">
        <v>20</v>
      </c>
    </row>
    <row r="23" spans="8:34" x14ac:dyDescent="0.25">
      <c r="H23">
        <v>20</v>
      </c>
      <c r="I23">
        <f t="shared" si="13"/>
        <v>6</v>
      </c>
      <c r="J23">
        <f t="shared" si="10"/>
        <v>4</v>
      </c>
      <c r="K23" s="10">
        <f t="shared" si="2"/>
        <v>45121</v>
      </c>
      <c r="L23" s="10">
        <f t="shared" si="3"/>
        <v>45121</v>
      </c>
      <c r="M23" s="10"/>
      <c r="N23" s="10" t="e">
        <f t="shared" si="4"/>
        <v>#N/A</v>
      </c>
      <c r="O23">
        <f t="shared" si="14"/>
        <v>4</v>
      </c>
      <c r="P23" s="10" t="str">
        <f t="shared" si="5"/>
        <v/>
      </c>
      <c r="Q23" s="10"/>
      <c r="R23">
        <f t="shared" si="0"/>
        <v>6</v>
      </c>
      <c r="S23">
        <f t="shared" si="11"/>
        <v>4</v>
      </c>
      <c r="T23" s="10">
        <f t="shared" si="6"/>
        <v>45121</v>
      </c>
      <c r="V23">
        <f t="shared" si="12"/>
        <v>28</v>
      </c>
      <c r="W23">
        <f t="shared" si="1"/>
        <v>4</v>
      </c>
      <c r="X23" t="e">
        <f t="shared" si="16"/>
        <v>#N/A</v>
      </c>
      <c r="Y23">
        <v>4</v>
      </c>
      <c r="AD23" s="1"/>
      <c r="AG23" s="9">
        <v>45097</v>
      </c>
      <c r="AH23" t="s">
        <v>20</v>
      </c>
    </row>
    <row r="24" spans="8:34" x14ac:dyDescent="0.25">
      <c r="H24">
        <v>21</v>
      </c>
      <c r="I24">
        <f t="shared" si="13"/>
        <v>7</v>
      </c>
      <c r="J24">
        <f t="shared" si="10"/>
        <v>4</v>
      </c>
      <c r="K24" s="10">
        <f t="shared" si="2"/>
        <v>45122</v>
      </c>
      <c r="L24" s="10">
        <f t="shared" si="3"/>
        <v>45122</v>
      </c>
      <c r="M24" s="10"/>
      <c r="N24" s="10" t="e">
        <f t="shared" si="4"/>
        <v>#N/A</v>
      </c>
      <c r="O24">
        <f t="shared" si="14"/>
        <v>4</v>
      </c>
      <c r="P24" s="10" t="str">
        <f t="shared" si="5"/>
        <v/>
      </c>
      <c r="Q24" s="10"/>
      <c r="R24">
        <f t="shared" si="0"/>
        <v>7</v>
      </c>
      <c r="S24">
        <f t="shared" si="11"/>
        <v>4</v>
      </c>
      <c r="T24" s="10">
        <f t="shared" si="6"/>
        <v>45122</v>
      </c>
      <c r="V24">
        <f t="shared" si="12"/>
        <v>28</v>
      </c>
      <c r="W24">
        <f t="shared" si="1"/>
        <v>4</v>
      </c>
      <c r="X24" t="e">
        <f t="shared" si="16"/>
        <v>#N/A</v>
      </c>
      <c r="Y24">
        <v>4</v>
      </c>
      <c r="AD24" s="1"/>
      <c r="AG24" s="9">
        <v>45098</v>
      </c>
      <c r="AH24" t="s">
        <v>21</v>
      </c>
    </row>
    <row r="25" spans="8:34" x14ac:dyDescent="0.25">
      <c r="H25">
        <v>22</v>
      </c>
      <c r="I25">
        <f t="shared" si="13"/>
        <v>1</v>
      </c>
      <c r="J25">
        <f t="shared" si="10"/>
        <v>3</v>
      </c>
      <c r="K25" s="10">
        <f t="shared" si="2"/>
        <v>45123</v>
      </c>
      <c r="L25" s="10">
        <f t="shared" si="3"/>
        <v>45123</v>
      </c>
      <c r="M25" s="10"/>
      <c r="N25" s="10" t="e">
        <f t="shared" si="4"/>
        <v>#N/A</v>
      </c>
      <c r="O25">
        <f t="shared" si="14"/>
        <v>3</v>
      </c>
      <c r="P25" s="10" t="str">
        <f t="shared" si="5"/>
        <v/>
      </c>
      <c r="Q25" s="10"/>
      <c r="R25">
        <f t="shared" si="0"/>
        <v>1</v>
      </c>
      <c r="S25">
        <f t="shared" si="11"/>
        <v>3</v>
      </c>
      <c r="T25" s="10">
        <f t="shared" si="6"/>
        <v>45123</v>
      </c>
      <c r="V25">
        <f t="shared" si="12"/>
        <v>29</v>
      </c>
      <c r="W25">
        <f t="shared" si="1"/>
        <v>6</v>
      </c>
      <c r="X25" t="e">
        <f t="shared" si="16"/>
        <v>#N/A</v>
      </c>
      <c r="Y25">
        <v>4</v>
      </c>
      <c r="AD25" s="1"/>
      <c r="AG25" s="9">
        <v>45099</v>
      </c>
      <c r="AH25" t="s">
        <v>20</v>
      </c>
    </row>
    <row r="26" spans="8:34" x14ac:dyDescent="0.25">
      <c r="H26">
        <v>23</v>
      </c>
      <c r="I26">
        <f t="shared" si="13"/>
        <v>2</v>
      </c>
      <c r="J26">
        <f t="shared" si="10"/>
        <v>3</v>
      </c>
      <c r="K26" s="10">
        <f t="shared" si="2"/>
        <v>45124</v>
      </c>
      <c r="L26" s="10">
        <f t="shared" si="3"/>
        <v>45124</v>
      </c>
      <c r="M26" s="10"/>
      <c r="N26" s="10" t="e">
        <f t="shared" si="4"/>
        <v>#N/A</v>
      </c>
      <c r="O26">
        <f t="shared" si="14"/>
        <v>3</v>
      </c>
      <c r="P26" s="10" t="str">
        <f t="shared" si="5"/>
        <v/>
      </c>
      <c r="Q26" s="10"/>
      <c r="R26" t="e">
        <f t="shared" si="0"/>
        <v>#N/A</v>
      </c>
      <c r="S26">
        <f t="shared" si="11"/>
        <v>3</v>
      </c>
      <c r="T26" s="10" t="e">
        <f t="shared" si="6"/>
        <v>#N/A</v>
      </c>
      <c r="V26">
        <f t="shared" si="12"/>
        <v>29</v>
      </c>
      <c r="W26">
        <f t="shared" si="1"/>
        <v>6</v>
      </c>
      <c r="X26" t="e">
        <f t="shared" si="16"/>
        <v>#N/A</v>
      </c>
      <c r="Y26">
        <v>4</v>
      </c>
      <c r="AD26" s="1"/>
      <c r="AG26" s="9">
        <v>45100</v>
      </c>
      <c r="AH26" t="s">
        <v>20</v>
      </c>
    </row>
    <row r="27" spans="8:34" x14ac:dyDescent="0.25">
      <c r="H27">
        <v>24</v>
      </c>
      <c r="I27">
        <f t="shared" si="13"/>
        <v>3</v>
      </c>
      <c r="J27">
        <f t="shared" si="10"/>
        <v>3</v>
      </c>
      <c r="K27" s="10">
        <f t="shared" si="2"/>
        <v>45125</v>
      </c>
      <c r="L27" s="10">
        <f t="shared" si="3"/>
        <v>45125</v>
      </c>
      <c r="M27" s="10"/>
      <c r="N27" s="10" t="e">
        <f t="shared" si="4"/>
        <v>#N/A</v>
      </c>
      <c r="O27">
        <f t="shared" si="14"/>
        <v>3</v>
      </c>
      <c r="P27" s="10" t="str">
        <f t="shared" si="5"/>
        <v/>
      </c>
      <c r="Q27" s="10"/>
      <c r="R27">
        <f t="shared" si="0"/>
        <v>3</v>
      </c>
      <c r="S27">
        <f t="shared" si="11"/>
        <v>3</v>
      </c>
      <c r="T27" s="10">
        <f t="shared" si="6"/>
        <v>45125</v>
      </c>
      <c r="V27">
        <f t="shared" si="12"/>
        <v>29</v>
      </c>
      <c r="W27">
        <f t="shared" si="1"/>
        <v>6</v>
      </c>
      <c r="AD27" s="1"/>
      <c r="AG27" s="9">
        <v>45101</v>
      </c>
      <c r="AH27" t="s">
        <v>21</v>
      </c>
    </row>
    <row r="28" spans="8:34" x14ac:dyDescent="0.25">
      <c r="H28">
        <v>25</v>
      </c>
      <c r="I28">
        <f t="shared" si="13"/>
        <v>4</v>
      </c>
      <c r="J28">
        <f t="shared" si="10"/>
        <v>3</v>
      </c>
      <c r="K28" s="10">
        <f t="shared" si="2"/>
        <v>45126</v>
      </c>
      <c r="L28" s="10">
        <f t="shared" si="3"/>
        <v>45126</v>
      </c>
      <c r="M28" s="10"/>
      <c r="N28" s="10" t="e">
        <f t="shared" si="4"/>
        <v>#N/A</v>
      </c>
      <c r="O28">
        <f t="shared" si="14"/>
        <v>3</v>
      </c>
      <c r="P28" s="10" t="str">
        <f t="shared" si="5"/>
        <v/>
      </c>
      <c r="Q28" s="10"/>
      <c r="R28">
        <f t="shared" si="0"/>
        <v>4</v>
      </c>
      <c r="S28">
        <f t="shared" si="11"/>
        <v>3</v>
      </c>
      <c r="T28" s="10">
        <f t="shared" si="6"/>
        <v>45126</v>
      </c>
      <c r="V28">
        <f t="shared" si="12"/>
        <v>29</v>
      </c>
      <c r="W28">
        <f t="shared" si="1"/>
        <v>6</v>
      </c>
      <c r="X28">
        <f t="shared" ref="X28:X34" si="17">IF(W25&gt;=$AE$8,I25,NA())</f>
        <v>1</v>
      </c>
      <c r="Y28">
        <v>3</v>
      </c>
      <c r="AD28" s="1"/>
      <c r="AG28" s="9">
        <v>45102</v>
      </c>
      <c r="AH28" t="s">
        <v>21</v>
      </c>
    </row>
    <row r="29" spans="8:34" x14ac:dyDescent="0.25">
      <c r="H29">
        <v>26</v>
      </c>
      <c r="I29">
        <f t="shared" si="13"/>
        <v>5</v>
      </c>
      <c r="J29">
        <f t="shared" si="10"/>
        <v>3</v>
      </c>
      <c r="K29" s="10">
        <f t="shared" si="2"/>
        <v>45127</v>
      </c>
      <c r="L29" s="10">
        <f t="shared" si="3"/>
        <v>45127</v>
      </c>
      <c r="M29" s="10"/>
      <c r="N29" s="10" t="e">
        <f t="shared" si="4"/>
        <v>#N/A</v>
      </c>
      <c r="O29">
        <f t="shared" si="14"/>
        <v>3</v>
      </c>
      <c r="P29" s="10" t="str">
        <f t="shared" si="5"/>
        <v/>
      </c>
      <c r="Q29" s="10"/>
      <c r="R29">
        <f t="shared" si="0"/>
        <v>5</v>
      </c>
      <c r="S29">
        <f t="shared" si="11"/>
        <v>3</v>
      </c>
      <c r="T29" s="10">
        <f t="shared" si="6"/>
        <v>45127</v>
      </c>
      <c r="V29">
        <f t="shared" si="12"/>
        <v>29</v>
      </c>
      <c r="W29">
        <f t="shared" si="1"/>
        <v>6</v>
      </c>
      <c r="X29">
        <f t="shared" si="17"/>
        <v>2</v>
      </c>
      <c r="Y29">
        <v>3</v>
      </c>
      <c r="AD29" s="1"/>
      <c r="AG29" s="9">
        <v>45103</v>
      </c>
      <c r="AH29" t="s">
        <v>21</v>
      </c>
    </row>
    <row r="30" spans="8:34" x14ac:dyDescent="0.25">
      <c r="H30">
        <v>27</v>
      </c>
      <c r="I30">
        <f t="shared" si="13"/>
        <v>6</v>
      </c>
      <c r="J30">
        <f t="shared" si="10"/>
        <v>3</v>
      </c>
      <c r="K30" s="10">
        <f t="shared" si="2"/>
        <v>45128</v>
      </c>
      <c r="L30" s="10">
        <f t="shared" si="3"/>
        <v>45128</v>
      </c>
      <c r="M30" s="10"/>
      <c r="N30" s="10" t="e">
        <f t="shared" si="4"/>
        <v>#N/A</v>
      </c>
      <c r="O30">
        <f t="shared" si="14"/>
        <v>3</v>
      </c>
      <c r="P30" s="10" t="str">
        <f t="shared" si="5"/>
        <v/>
      </c>
      <c r="Q30" s="10"/>
      <c r="R30">
        <f t="shared" si="0"/>
        <v>6</v>
      </c>
      <c r="S30">
        <f t="shared" si="11"/>
        <v>3</v>
      </c>
      <c r="T30" s="10">
        <f t="shared" si="6"/>
        <v>45128</v>
      </c>
      <c r="V30">
        <f t="shared" si="12"/>
        <v>29</v>
      </c>
      <c r="W30">
        <f t="shared" si="1"/>
        <v>6</v>
      </c>
      <c r="X30">
        <f t="shared" si="17"/>
        <v>3</v>
      </c>
      <c r="Y30">
        <v>3</v>
      </c>
      <c r="AD30" s="1"/>
      <c r="AG30" s="9">
        <v>45104</v>
      </c>
      <c r="AH30" t="s">
        <v>20</v>
      </c>
    </row>
    <row r="31" spans="8:34" x14ac:dyDescent="0.25">
      <c r="H31">
        <v>28</v>
      </c>
      <c r="I31">
        <f t="shared" si="13"/>
        <v>7</v>
      </c>
      <c r="J31">
        <f t="shared" si="10"/>
        <v>3</v>
      </c>
      <c r="K31" s="10">
        <f t="shared" si="2"/>
        <v>45129</v>
      </c>
      <c r="L31" s="10">
        <f t="shared" si="3"/>
        <v>45129</v>
      </c>
      <c r="M31" s="10"/>
      <c r="N31" s="10" t="e">
        <f t="shared" si="4"/>
        <v>#N/A</v>
      </c>
      <c r="O31">
        <f t="shared" si="14"/>
        <v>3</v>
      </c>
      <c r="P31" s="10" t="str">
        <f t="shared" si="5"/>
        <v/>
      </c>
      <c r="Q31" s="10"/>
      <c r="R31">
        <f t="shared" si="0"/>
        <v>7</v>
      </c>
      <c r="S31">
        <f t="shared" si="11"/>
        <v>3</v>
      </c>
      <c r="T31" s="10">
        <f t="shared" si="6"/>
        <v>45129</v>
      </c>
      <c r="V31">
        <f t="shared" si="12"/>
        <v>29</v>
      </c>
      <c r="W31">
        <f t="shared" si="1"/>
        <v>6</v>
      </c>
      <c r="X31">
        <f t="shared" si="17"/>
        <v>4</v>
      </c>
      <c r="Y31">
        <v>3</v>
      </c>
      <c r="AD31" s="1"/>
      <c r="AG31" s="9">
        <v>45105</v>
      </c>
      <c r="AH31" t="s">
        <v>20</v>
      </c>
    </row>
    <row r="32" spans="8:34" x14ac:dyDescent="0.25">
      <c r="H32">
        <v>29</v>
      </c>
      <c r="I32">
        <f t="shared" si="13"/>
        <v>1</v>
      </c>
      <c r="J32">
        <f t="shared" si="10"/>
        <v>2</v>
      </c>
      <c r="K32" s="10">
        <f t="shared" si="2"/>
        <v>45130</v>
      </c>
      <c r="L32" s="10">
        <f t="shared" si="3"/>
        <v>45130</v>
      </c>
      <c r="M32" s="10"/>
      <c r="N32" s="10" t="e">
        <f t="shared" si="4"/>
        <v>#N/A</v>
      </c>
      <c r="O32">
        <f t="shared" si="14"/>
        <v>2</v>
      </c>
      <c r="P32" s="10" t="str">
        <f t="shared" si="5"/>
        <v/>
      </c>
      <c r="Q32" s="10"/>
      <c r="R32" t="e">
        <f t="shared" si="0"/>
        <v>#N/A</v>
      </c>
      <c r="S32">
        <f t="shared" si="11"/>
        <v>2</v>
      </c>
      <c r="T32" s="10" t="e">
        <f t="shared" si="6"/>
        <v>#N/A</v>
      </c>
      <c r="V32">
        <f t="shared" si="12"/>
        <v>30</v>
      </c>
      <c r="W32">
        <f t="shared" si="1"/>
        <v>5</v>
      </c>
      <c r="X32">
        <f t="shared" si="17"/>
        <v>5</v>
      </c>
      <c r="Y32">
        <v>3</v>
      </c>
      <c r="AD32" s="1"/>
      <c r="AG32" s="9">
        <v>45106</v>
      </c>
      <c r="AH32" t="s">
        <v>20</v>
      </c>
    </row>
    <row r="33" spans="8:34" x14ac:dyDescent="0.25">
      <c r="H33">
        <v>30</v>
      </c>
      <c r="I33">
        <f t="shared" si="13"/>
        <v>2</v>
      </c>
      <c r="J33">
        <f t="shared" si="10"/>
        <v>2</v>
      </c>
      <c r="K33" s="10">
        <f t="shared" si="2"/>
        <v>45131</v>
      </c>
      <c r="L33" s="10">
        <f t="shared" si="3"/>
        <v>45131</v>
      </c>
      <c r="M33" s="10"/>
      <c r="N33" s="10" t="e">
        <f t="shared" si="4"/>
        <v>#N/A</v>
      </c>
      <c r="O33">
        <f t="shared" si="14"/>
        <v>2</v>
      </c>
      <c r="P33" s="10" t="str">
        <f t="shared" si="5"/>
        <v/>
      </c>
      <c r="Q33" s="10"/>
      <c r="R33">
        <f t="shared" si="0"/>
        <v>2</v>
      </c>
      <c r="S33">
        <f t="shared" si="11"/>
        <v>2</v>
      </c>
      <c r="T33" s="10">
        <f t="shared" si="6"/>
        <v>45131</v>
      </c>
      <c r="V33">
        <f t="shared" si="12"/>
        <v>30</v>
      </c>
      <c r="W33">
        <f t="shared" si="1"/>
        <v>5</v>
      </c>
      <c r="X33">
        <f t="shared" si="17"/>
        <v>6</v>
      </c>
      <c r="Y33">
        <v>3</v>
      </c>
      <c r="AD33" s="1"/>
      <c r="AG33" s="9">
        <v>45107</v>
      </c>
      <c r="AH33" t="s">
        <v>21</v>
      </c>
    </row>
    <row r="34" spans="8:34" x14ac:dyDescent="0.25">
      <c r="H34">
        <v>31</v>
      </c>
      <c r="I34">
        <f t="shared" si="13"/>
        <v>3</v>
      </c>
      <c r="J34">
        <f t="shared" si="10"/>
        <v>2</v>
      </c>
      <c r="K34" s="10">
        <f t="shared" si="2"/>
        <v>45132</v>
      </c>
      <c r="L34" s="10">
        <f t="shared" si="3"/>
        <v>45132</v>
      </c>
      <c r="M34" s="10"/>
      <c r="N34" s="10" t="e">
        <f t="shared" si="4"/>
        <v>#N/A</v>
      </c>
      <c r="O34">
        <f t="shared" si="14"/>
        <v>2</v>
      </c>
      <c r="P34" s="10" t="str">
        <f t="shared" si="5"/>
        <v/>
      </c>
      <c r="Q34" s="10"/>
      <c r="R34">
        <f t="shared" si="0"/>
        <v>3</v>
      </c>
      <c r="S34">
        <f t="shared" si="11"/>
        <v>2</v>
      </c>
      <c r="T34" s="10">
        <f t="shared" si="6"/>
        <v>45132</v>
      </c>
      <c r="V34">
        <f t="shared" si="12"/>
        <v>30</v>
      </c>
      <c r="W34">
        <f t="shared" si="1"/>
        <v>5</v>
      </c>
      <c r="X34">
        <f t="shared" si="17"/>
        <v>7</v>
      </c>
      <c r="Y34">
        <v>3</v>
      </c>
      <c r="AD34" s="1"/>
      <c r="AG34" s="9">
        <v>45108</v>
      </c>
      <c r="AH34" t="s">
        <v>20</v>
      </c>
    </row>
    <row r="35" spans="8:34" x14ac:dyDescent="0.25">
      <c r="H35">
        <v>32</v>
      </c>
      <c r="I35">
        <f t="shared" si="13"/>
        <v>4</v>
      </c>
      <c r="J35">
        <f t="shared" si="10"/>
        <v>2</v>
      </c>
      <c r="K35" s="10">
        <f t="shared" si="2"/>
        <v>45133</v>
      </c>
      <c r="L35" s="10">
        <f t="shared" si="3"/>
        <v>45133</v>
      </c>
      <c r="M35" s="10"/>
      <c r="N35" s="10" t="e">
        <f t="shared" si="4"/>
        <v>#N/A</v>
      </c>
      <c r="O35">
        <f t="shared" si="14"/>
        <v>2</v>
      </c>
      <c r="P35" s="10" t="str">
        <f t="shared" si="5"/>
        <v/>
      </c>
      <c r="Q35" s="10"/>
      <c r="R35">
        <f t="shared" si="0"/>
        <v>4</v>
      </c>
      <c r="S35">
        <f t="shared" si="11"/>
        <v>2</v>
      </c>
      <c r="T35" s="10">
        <f t="shared" si="6"/>
        <v>45133</v>
      </c>
      <c r="V35">
        <f t="shared" si="12"/>
        <v>30</v>
      </c>
      <c r="W35">
        <f t="shared" si="1"/>
        <v>5</v>
      </c>
      <c r="AD35" s="1"/>
      <c r="AG35" s="9">
        <v>45109</v>
      </c>
      <c r="AH35" t="s">
        <v>20</v>
      </c>
    </row>
    <row r="36" spans="8:34" x14ac:dyDescent="0.25">
      <c r="H36">
        <v>33</v>
      </c>
      <c r="I36">
        <f t="shared" si="13"/>
        <v>5</v>
      </c>
      <c r="J36">
        <f t="shared" si="10"/>
        <v>2</v>
      </c>
      <c r="K36" s="10">
        <f t="shared" si="2"/>
        <v>45134</v>
      </c>
      <c r="L36" s="10">
        <f t="shared" si="3"/>
        <v>45134</v>
      </c>
      <c r="M36" s="10"/>
      <c r="N36" s="10" t="e">
        <f>IF(MONTH($AE$3)&lt;&gt;MONTH(K36),I36,NA())</f>
        <v>#N/A</v>
      </c>
      <c r="O36">
        <f t="shared" si="14"/>
        <v>2</v>
      </c>
      <c r="P36" s="10" t="str">
        <f t="shared" si="5"/>
        <v/>
      </c>
      <c r="Q36" s="10"/>
      <c r="R36">
        <f t="shared" si="0"/>
        <v>5</v>
      </c>
      <c r="S36">
        <f t="shared" si="11"/>
        <v>2</v>
      </c>
      <c r="T36" s="10">
        <f t="shared" si="6"/>
        <v>45134</v>
      </c>
      <c r="V36">
        <f t="shared" si="12"/>
        <v>30</v>
      </c>
      <c r="W36">
        <f t="shared" si="1"/>
        <v>5</v>
      </c>
      <c r="X36">
        <f t="shared" ref="X36:X42" si="18">IF(W32&gt;=$AE$8,I32,NA())</f>
        <v>1</v>
      </c>
      <c r="Y36">
        <v>2</v>
      </c>
      <c r="AD36" s="1"/>
      <c r="AG36" s="9">
        <v>45110</v>
      </c>
      <c r="AH36" t="s">
        <v>20</v>
      </c>
    </row>
    <row r="37" spans="8:34" x14ac:dyDescent="0.25">
      <c r="H37">
        <v>34</v>
      </c>
      <c r="I37">
        <f t="shared" si="13"/>
        <v>6</v>
      </c>
      <c r="J37">
        <f t="shared" si="10"/>
        <v>2</v>
      </c>
      <c r="K37" s="10">
        <f t="shared" si="2"/>
        <v>45135</v>
      </c>
      <c r="L37" s="10">
        <f t="shared" si="3"/>
        <v>45135</v>
      </c>
      <c r="M37" s="10"/>
      <c r="N37" s="10" t="e">
        <f t="shared" si="4"/>
        <v>#N/A</v>
      </c>
      <c r="O37">
        <f t="shared" si="14"/>
        <v>2</v>
      </c>
      <c r="P37" s="10" t="str">
        <f t="shared" si="5"/>
        <v/>
      </c>
      <c r="Q37" s="10"/>
      <c r="R37" t="e">
        <f t="shared" si="0"/>
        <v>#N/A</v>
      </c>
      <c r="S37">
        <f t="shared" si="11"/>
        <v>2</v>
      </c>
      <c r="T37" s="10" t="e">
        <f t="shared" si="6"/>
        <v>#N/A</v>
      </c>
      <c r="V37">
        <f t="shared" si="12"/>
        <v>30</v>
      </c>
      <c r="W37">
        <f t="shared" si="1"/>
        <v>5</v>
      </c>
      <c r="X37">
        <f t="shared" si="18"/>
        <v>2</v>
      </c>
      <c r="Y37">
        <v>2</v>
      </c>
      <c r="AD37" s="1"/>
      <c r="AG37" s="9">
        <v>45111</v>
      </c>
      <c r="AH37" t="s">
        <v>21</v>
      </c>
    </row>
    <row r="38" spans="8:34" x14ac:dyDescent="0.25">
      <c r="H38">
        <v>35</v>
      </c>
      <c r="I38">
        <f t="shared" si="13"/>
        <v>7</v>
      </c>
      <c r="J38">
        <f t="shared" si="10"/>
        <v>2</v>
      </c>
      <c r="K38" s="10">
        <f t="shared" si="2"/>
        <v>45136</v>
      </c>
      <c r="L38" s="10">
        <f t="shared" si="3"/>
        <v>45136</v>
      </c>
      <c r="M38" s="10"/>
      <c r="N38" s="10" t="e">
        <f t="shared" si="4"/>
        <v>#N/A</v>
      </c>
      <c r="O38">
        <f t="shared" si="14"/>
        <v>2</v>
      </c>
      <c r="P38" s="10" t="str">
        <f t="shared" si="5"/>
        <v/>
      </c>
      <c r="Q38" s="10"/>
      <c r="R38">
        <f t="shared" si="0"/>
        <v>7</v>
      </c>
      <c r="S38">
        <f t="shared" si="11"/>
        <v>2</v>
      </c>
      <c r="T38" s="10">
        <f t="shared" si="6"/>
        <v>45136</v>
      </c>
      <c r="V38">
        <f t="shared" si="12"/>
        <v>30</v>
      </c>
      <c r="W38">
        <f t="shared" si="1"/>
        <v>5</v>
      </c>
      <c r="X38">
        <f t="shared" si="18"/>
        <v>3</v>
      </c>
      <c r="Y38">
        <v>2</v>
      </c>
      <c r="AD38" s="1"/>
      <c r="AG38" s="9">
        <v>45112</v>
      </c>
      <c r="AH38" t="s">
        <v>20</v>
      </c>
    </row>
    <row r="39" spans="8:34" x14ac:dyDescent="0.25">
      <c r="H39">
        <v>36</v>
      </c>
      <c r="I39">
        <f t="shared" si="13"/>
        <v>1</v>
      </c>
      <c r="J39">
        <f t="shared" si="10"/>
        <v>1</v>
      </c>
      <c r="K39" s="10">
        <f t="shared" si="2"/>
        <v>45137</v>
      </c>
      <c r="L39" s="10">
        <f t="shared" si="3"/>
        <v>45137</v>
      </c>
      <c r="M39" s="10"/>
      <c r="N39" s="10" t="e">
        <f t="shared" si="4"/>
        <v>#N/A</v>
      </c>
      <c r="O39">
        <f t="shared" si="14"/>
        <v>1</v>
      </c>
      <c r="P39" s="10" t="str">
        <f t="shared" si="5"/>
        <v/>
      </c>
      <c r="Q39" s="10"/>
      <c r="R39">
        <f t="shared" si="0"/>
        <v>1</v>
      </c>
      <c r="S39">
        <f t="shared" si="11"/>
        <v>1</v>
      </c>
      <c r="T39" s="10">
        <f t="shared" si="6"/>
        <v>45137</v>
      </c>
      <c r="V39">
        <f t="shared" si="12"/>
        <v>31</v>
      </c>
      <c r="W39">
        <f t="shared" si="1"/>
        <v>4</v>
      </c>
      <c r="X39">
        <f t="shared" si="18"/>
        <v>4</v>
      </c>
      <c r="Y39">
        <v>2</v>
      </c>
      <c r="AD39" s="1"/>
      <c r="AG39" s="9">
        <v>45113</v>
      </c>
      <c r="AH39" t="s">
        <v>20</v>
      </c>
    </row>
    <row r="40" spans="8:34" x14ac:dyDescent="0.25">
      <c r="H40">
        <v>37</v>
      </c>
      <c r="I40">
        <f t="shared" si="13"/>
        <v>2</v>
      </c>
      <c r="J40">
        <f t="shared" si="10"/>
        <v>1</v>
      </c>
      <c r="K40" s="10">
        <f t="shared" si="2"/>
        <v>45138</v>
      </c>
      <c r="L40" s="10">
        <f t="shared" si="3"/>
        <v>45138</v>
      </c>
      <c r="M40" s="10"/>
      <c r="N40" s="10" t="e">
        <f t="shared" si="4"/>
        <v>#N/A</v>
      </c>
      <c r="O40">
        <f t="shared" si="14"/>
        <v>1</v>
      </c>
      <c r="P40" s="10" t="str">
        <f t="shared" si="5"/>
        <v/>
      </c>
      <c r="Q40" s="10"/>
      <c r="R40">
        <f t="shared" si="0"/>
        <v>2</v>
      </c>
      <c r="S40">
        <f t="shared" si="11"/>
        <v>1</v>
      </c>
      <c r="T40" s="10">
        <f t="shared" si="6"/>
        <v>45138</v>
      </c>
      <c r="V40">
        <f t="shared" si="12"/>
        <v>31</v>
      </c>
      <c r="W40">
        <f t="shared" si="1"/>
        <v>4</v>
      </c>
      <c r="X40">
        <f t="shared" si="18"/>
        <v>5</v>
      </c>
      <c r="Y40">
        <v>2</v>
      </c>
      <c r="AD40" s="1"/>
      <c r="AG40" s="9">
        <v>45114</v>
      </c>
      <c r="AH40" t="s">
        <v>20</v>
      </c>
    </row>
    <row r="41" spans="8:34" x14ac:dyDescent="0.25">
      <c r="H41">
        <v>38</v>
      </c>
      <c r="I41">
        <f t="shared" si="13"/>
        <v>3</v>
      </c>
      <c r="J41">
        <f t="shared" si="10"/>
        <v>1</v>
      </c>
      <c r="K41" s="10">
        <f t="shared" si="2"/>
        <v>45139</v>
      </c>
      <c r="L41" s="10" t="str">
        <f t="shared" si="3"/>
        <v/>
      </c>
      <c r="M41" s="10"/>
      <c r="N41" s="10">
        <f t="shared" si="4"/>
        <v>3</v>
      </c>
      <c r="O41">
        <f t="shared" si="14"/>
        <v>1</v>
      </c>
      <c r="P41" s="10">
        <f t="shared" si="5"/>
        <v>45139</v>
      </c>
      <c r="Q41" s="10"/>
      <c r="R41">
        <f t="shared" si="0"/>
        <v>3</v>
      </c>
      <c r="S41">
        <f t="shared" si="11"/>
        <v>1</v>
      </c>
      <c r="T41" s="10">
        <f t="shared" si="6"/>
        <v>45139</v>
      </c>
      <c r="V41">
        <f t="shared" si="12"/>
        <v>31</v>
      </c>
      <c r="W41">
        <f t="shared" si="1"/>
        <v>4</v>
      </c>
      <c r="X41">
        <f t="shared" si="18"/>
        <v>6</v>
      </c>
      <c r="Y41">
        <v>2</v>
      </c>
      <c r="AD41" s="1"/>
      <c r="AG41" s="9">
        <v>45115</v>
      </c>
      <c r="AH41" t="s">
        <v>20</v>
      </c>
    </row>
    <row r="42" spans="8:34" x14ac:dyDescent="0.25">
      <c r="H42">
        <v>39</v>
      </c>
      <c r="I42">
        <f t="shared" si="13"/>
        <v>4</v>
      </c>
      <c r="J42">
        <f t="shared" si="10"/>
        <v>1</v>
      </c>
      <c r="K42" s="10">
        <f t="shared" si="2"/>
        <v>45140</v>
      </c>
      <c r="L42" s="10" t="str">
        <f t="shared" si="3"/>
        <v/>
      </c>
      <c r="M42" s="10"/>
      <c r="N42" s="10">
        <f t="shared" si="4"/>
        <v>4</v>
      </c>
      <c r="O42">
        <f t="shared" si="14"/>
        <v>1</v>
      </c>
      <c r="P42" s="10">
        <f t="shared" si="5"/>
        <v>45140</v>
      </c>
      <c r="Q42" s="10"/>
      <c r="R42" t="e">
        <f t="shared" si="0"/>
        <v>#N/A</v>
      </c>
      <c r="S42">
        <f t="shared" si="11"/>
        <v>1</v>
      </c>
      <c r="T42" s="10" t="e">
        <f t="shared" si="6"/>
        <v>#N/A</v>
      </c>
      <c r="V42">
        <f t="shared" si="12"/>
        <v>31</v>
      </c>
      <c r="W42">
        <f t="shared" si="1"/>
        <v>4</v>
      </c>
      <c r="X42">
        <f t="shared" si="18"/>
        <v>7</v>
      </c>
      <c r="Y42">
        <v>2</v>
      </c>
      <c r="AD42" s="1"/>
      <c r="AG42" s="9">
        <v>45116</v>
      </c>
      <c r="AH42" t="s">
        <v>20</v>
      </c>
    </row>
    <row r="43" spans="8:34" x14ac:dyDescent="0.25">
      <c r="H43">
        <v>40</v>
      </c>
      <c r="I43">
        <f t="shared" si="13"/>
        <v>5</v>
      </c>
      <c r="J43">
        <f t="shared" si="10"/>
        <v>1</v>
      </c>
      <c r="K43" s="10">
        <f t="shared" si="2"/>
        <v>45141</v>
      </c>
      <c r="L43" s="10" t="str">
        <f t="shared" si="3"/>
        <v/>
      </c>
      <c r="M43" s="10"/>
      <c r="N43" s="10">
        <f t="shared" si="4"/>
        <v>5</v>
      </c>
      <c r="O43">
        <f t="shared" si="14"/>
        <v>1</v>
      </c>
      <c r="P43" s="10">
        <f t="shared" si="5"/>
        <v>45141</v>
      </c>
      <c r="Q43" s="10"/>
      <c r="R43" t="e">
        <f t="shared" si="0"/>
        <v>#N/A</v>
      </c>
      <c r="S43">
        <f t="shared" si="11"/>
        <v>1</v>
      </c>
      <c r="T43" s="10" t="e">
        <f t="shared" si="6"/>
        <v>#N/A</v>
      </c>
      <c r="V43">
        <f t="shared" si="12"/>
        <v>31</v>
      </c>
      <c r="W43">
        <f t="shared" si="1"/>
        <v>4</v>
      </c>
      <c r="AD43" s="1"/>
      <c r="AG43" s="9">
        <v>45117</v>
      </c>
      <c r="AH43" t="s">
        <v>20</v>
      </c>
    </row>
    <row r="44" spans="8:34" x14ac:dyDescent="0.25">
      <c r="H44">
        <v>41</v>
      </c>
      <c r="I44">
        <f t="shared" si="13"/>
        <v>6</v>
      </c>
      <c r="J44">
        <f t="shared" si="10"/>
        <v>1</v>
      </c>
      <c r="K44" s="10">
        <f t="shared" si="2"/>
        <v>45142</v>
      </c>
      <c r="L44" s="10" t="str">
        <f t="shared" si="3"/>
        <v/>
      </c>
      <c r="M44" s="10"/>
      <c r="N44" s="10">
        <f t="shared" si="4"/>
        <v>6</v>
      </c>
      <c r="O44">
        <f t="shared" si="14"/>
        <v>1</v>
      </c>
      <c r="P44" s="10">
        <f t="shared" si="5"/>
        <v>45142</v>
      </c>
      <c r="Q44" s="10"/>
      <c r="R44">
        <f t="shared" si="0"/>
        <v>6</v>
      </c>
      <c r="S44">
        <f t="shared" si="11"/>
        <v>1</v>
      </c>
      <c r="T44" s="10">
        <f t="shared" si="6"/>
        <v>45142</v>
      </c>
      <c r="V44">
        <f t="shared" si="12"/>
        <v>31</v>
      </c>
      <c r="W44">
        <f t="shared" si="1"/>
        <v>4</v>
      </c>
      <c r="X44" t="e">
        <f t="shared" ref="X44:X50" si="19">IF(W39&gt;=$AE$8,I39,NA())</f>
        <v>#N/A</v>
      </c>
      <c r="Y44">
        <v>1</v>
      </c>
      <c r="AD44" s="1"/>
      <c r="AG44" s="9">
        <v>45118</v>
      </c>
      <c r="AH44" t="s">
        <v>21</v>
      </c>
    </row>
    <row r="45" spans="8:34" x14ac:dyDescent="0.25">
      <c r="H45">
        <v>42</v>
      </c>
      <c r="I45">
        <f t="shared" si="13"/>
        <v>7</v>
      </c>
      <c r="J45">
        <f t="shared" si="10"/>
        <v>1</v>
      </c>
      <c r="K45" s="10">
        <f t="shared" si="2"/>
        <v>45143</v>
      </c>
      <c r="L45" s="10" t="str">
        <f t="shared" si="3"/>
        <v/>
      </c>
      <c r="M45" s="10"/>
      <c r="N45" s="10">
        <f t="shared" si="4"/>
        <v>7</v>
      </c>
      <c r="O45">
        <f t="shared" si="14"/>
        <v>1</v>
      </c>
      <c r="P45" s="10">
        <f t="shared" si="5"/>
        <v>45143</v>
      </c>
      <c r="Q45" s="10"/>
      <c r="R45" t="e">
        <f t="shared" si="0"/>
        <v>#N/A</v>
      </c>
      <c r="S45">
        <f t="shared" si="11"/>
        <v>1</v>
      </c>
      <c r="T45" s="10" t="e">
        <f t="shared" si="6"/>
        <v>#N/A</v>
      </c>
      <c r="V45">
        <f t="shared" si="12"/>
        <v>31</v>
      </c>
      <c r="W45">
        <f t="shared" si="1"/>
        <v>4</v>
      </c>
      <c r="X45" t="e">
        <f t="shared" si="19"/>
        <v>#N/A</v>
      </c>
      <c r="Y45">
        <v>1</v>
      </c>
      <c r="AD45" s="1"/>
      <c r="AG45" s="9">
        <v>45119</v>
      </c>
      <c r="AH45" t="s">
        <v>21</v>
      </c>
    </row>
    <row r="46" spans="8:34" x14ac:dyDescent="0.25">
      <c r="X46" t="e">
        <f t="shared" si="19"/>
        <v>#N/A</v>
      </c>
      <c r="Y46">
        <v>1</v>
      </c>
      <c r="AD46" s="1"/>
      <c r="AG46" s="9">
        <v>45120</v>
      </c>
      <c r="AH46" t="s">
        <v>21</v>
      </c>
    </row>
    <row r="47" spans="8:34" x14ac:dyDescent="0.25">
      <c r="X47" t="e">
        <f t="shared" si="19"/>
        <v>#N/A</v>
      </c>
      <c r="Y47">
        <v>1</v>
      </c>
      <c r="AD47" s="1"/>
      <c r="AG47" s="9">
        <v>45121</v>
      </c>
      <c r="AH47" t="s">
        <v>20</v>
      </c>
    </row>
    <row r="48" spans="8:34" x14ac:dyDescent="0.25">
      <c r="X48" t="e">
        <f t="shared" si="19"/>
        <v>#N/A</v>
      </c>
      <c r="Y48">
        <v>1</v>
      </c>
      <c r="AD48" s="1"/>
      <c r="AG48" s="9">
        <v>45122</v>
      </c>
      <c r="AH48" t="s">
        <v>20</v>
      </c>
    </row>
    <row r="49" spans="24:34" x14ac:dyDescent="0.25">
      <c r="X49" t="e">
        <f t="shared" si="19"/>
        <v>#N/A</v>
      </c>
      <c r="Y49">
        <v>1</v>
      </c>
      <c r="AD49" s="1"/>
      <c r="AG49" s="9">
        <v>45123</v>
      </c>
      <c r="AH49" t="s">
        <v>20</v>
      </c>
    </row>
    <row r="50" spans="24:34" x14ac:dyDescent="0.25">
      <c r="X50" t="e">
        <f t="shared" si="19"/>
        <v>#N/A</v>
      </c>
      <c r="Y50">
        <v>1</v>
      </c>
      <c r="AD50" s="1"/>
      <c r="AG50" s="9">
        <v>45124</v>
      </c>
      <c r="AH50" t="s">
        <v>21</v>
      </c>
    </row>
    <row r="51" spans="24:34" x14ac:dyDescent="0.25">
      <c r="AD51" s="1"/>
      <c r="AG51" s="9">
        <v>45125</v>
      </c>
      <c r="AH51" t="s">
        <v>20</v>
      </c>
    </row>
    <row r="52" spans="24:34" x14ac:dyDescent="0.25">
      <c r="AD52" s="1"/>
      <c r="AG52" s="9">
        <v>45126</v>
      </c>
      <c r="AH52" t="s">
        <v>20</v>
      </c>
    </row>
    <row r="53" spans="24:34" x14ac:dyDescent="0.25">
      <c r="AD53" s="1"/>
      <c r="AG53" s="9">
        <v>45127</v>
      </c>
      <c r="AH53" t="s">
        <v>20</v>
      </c>
    </row>
    <row r="54" spans="24:34" x14ac:dyDescent="0.25">
      <c r="AD54" s="1"/>
      <c r="AG54" s="9">
        <v>45128</v>
      </c>
      <c r="AH54" t="s">
        <v>20</v>
      </c>
    </row>
    <row r="55" spans="24:34" x14ac:dyDescent="0.25">
      <c r="AD55" s="1"/>
      <c r="AG55" s="9">
        <v>45129</v>
      </c>
      <c r="AH55" t="s">
        <v>20</v>
      </c>
    </row>
    <row r="56" spans="24:34" x14ac:dyDescent="0.25">
      <c r="AD56" s="1"/>
      <c r="AG56" s="9">
        <v>45130</v>
      </c>
      <c r="AH56" t="s">
        <v>21</v>
      </c>
    </row>
    <row r="57" spans="24:34" x14ac:dyDescent="0.25">
      <c r="AD57" s="1"/>
      <c r="AG57" s="9">
        <v>45131</v>
      </c>
      <c r="AH57" t="s">
        <v>20</v>
      </c>
    </row>
    <row r="58" spans="24:34" x14ac:dyDescent="0.25">
      <c r="AD58" s="1"/>
      <c r="AG58" s="9">
        <v>45132</v>
      </c>
      <c r="AH58" t="s">
        <v>20</v>
      </c>
    </row>
    <row r="59" spans="24:34" x14ac:dyDescent="0.25">
      <c r="AD59" s="1"/>
      <c r="AG59" s="9">
        <v>45133</v>
      </c>
      <c r="AH59" t="s">
        <v>20</v>
      </c>
    </row>
    <row r="60" spans="24:34" x14ac:dyDescent="0.25">
      <c r="AD60" s="1"/>
      <c r="AG60" s="9">
        <v>45134</v>
      </c>
      <c r="AH60" t="s">
        <v>20</v>
      </c>
    </row>
    <row r="61" spans="24:34" x14ac:dyDescent="0.25">
      <c r="AD61" s="1"/>
      <c r="AG61" s="9">
        <v>45135</v>
      </c>
      <c r="AH61" t="s">
        <v>21</v>
      </c>
    </row>
    <row r="62" spans="24:34" x14ac:dyDescent="0.25">
      <c r="AD62" s="1"/>
      <c r="AG62" s="9">
        <v>45136</v>
      </c>
      <c r="AH62" t="s">
        <v>20</v>
      </c>
    </row>
    <row r="63" spans="24:34" x14ac:dyDescent="0.25">
      <c r="AD63" s="1"/>
      <c r="AG63" s="9">
        <v>45137</v>
      </c>
      <c r="AH63" t="s">
        <v>20</v>
      </c>
    </row>
    <row r="64" spans="24:34" x14ac:dyDescent="0.25">
      <c r="AD64" s="1"/>
      <c r="AG64" s="9">
        <v>45138</v>
      </c>
      <c r="AH64" t="s">
        <v>20</v>
      </c>
    </row>
    <row r="65" spans="30:34" x14ac:dyDescent="0.25">
      <c r="AD65" s="1"/>
      <c r="AG65" s="9">
        <v>45139</v>
      </c>
      <c r="AH65" t="s">
        <v>20</v>
      </c>
    </row>
    <row r="66" spans="30:34" x14ac:dyDescent="0.25">
      <c r="AD66" s="1"/>
      <c r="AG66" s="9">
        <v>45140</v>
      </c>
      <c r="AH66" t="s">
        <v>21</v>
      </c>
    </row>
    <row r="67" spans="30:34" x14ac:dyDescent="0.25">
      <c r="AD67" s="1"/>
      <c r="AG67" s="9">
        <v>45141</v>
      </c>
      <c r="AH67" t="s">
        <v>21</v>
      </c>
    </row>
    <row r="68" spans="30:34" x14ac:dyDescent="0.25">
      <c r="AD68" s="1"/>
      <c r="AG68" s="9">
        <v>45142</v>
      </c>
      <c r="AH68" t="s">
        <v>20</v>
      </c>
    </row>
    <row r="69" spans="30:34" x14ac:dyDescent="0.25">
      <c r="AD69" s="1"/>
      <c r="AG69" s="9">
        <v>45143</v>
      </c>
      <c r="AH69" t="s">
        <v>21</v>
      </c>
    </row>
    <row r="70" spans="30:34" x14ac:dyDescent="0.25">
      <c r="AD70" s="1"/>
      <c r="AG70" s="9">
        <v>45144</v>
      </c>
      <c r="AH70" t="s">
        <v>21</v>
      </c>
    </row>
    <row r="71" spans="30:34" x14ac:dyDescent="0.25">
      <c r="AD71" s="1"/>
      <c r="AG71" s="9">
        <v>45145</v>
      </c>
      <c r="AH71" t="s">
        <v>21</v>
      </c>
    </row>
    <row r="72" spans="30:34" x14ac:dyDescent="0.25">
      <c r="AD72" s="1"/>
      <c r="AG72" s="9">
        <v>45146</v>
      </c>
      <c r="AH72" t="s">
        <v>20</v>
      </c>
    </row>
    <row r="73" spans="30:34" x14ac:dyDescent="0.25">
      <c r="AD73" s="1"/>
      <c r="AG73" s="9">
        <v>45147</v>
      </c>
      <c r="AH73" t="s">
        <v>20</v>
      </c>
    </row>
    <row r="74" spans="30:34" x14ac:dyDescent="0.25">
      <c r="AD74" s="1"/>
      <c r="AG74" s="9">
        <v>45148</v>
      </c>
      <c r="AH74" t="s">
        <v>20</v>
      </c>
    </row>
    <row r="75" spans="30:34" x14ac:dyDescent="0.25">
      <c r="AD75" s="1"/>
      <c r="AG75" s="9">
        <v>45149</v>
      </c>
      <c r="AH75" t="s">
        <v>20</v>
      </c>
    </row>
    <row r="76" spans="30:34" x14ac:dyDescent="0.25">
      <c r="AD76" s="1"/>
      <c r="AG76" s="9">
        <v>45150</v>
      </c>
      <c r="AH76" t="s">
        <v>20</v>
      </c>
    </row>
    <row r="77" spans="30:34" x14ac:dyDescent="0.25">
      <c r="AD77" s="1"/>
      <c r="AG77" s="9">
        <v>45151</v>
      </c>
      <c r="AH77" t="s">
        <v>20</v>
      </c>
    </row>
    <row r="78" spans="30:34" x14ac:dyDescent="0.25">
      <c r="AD78" s="1"/>
      <c r="AG78" s="9">
        <v>45152</v>
      </c>
      <c r="AH78" t="s">
        <v>21</v>
      </c>
    </row>
    <row r="79" spans="30:34" x14ac:dyDescent="0.25">
      <c r="AD79" s="1"/>
      <c r="AG79" s="9">
        <v>45153</v>
      </c>
      <c r="AH79" t="s">
        <v>20</v>
      </c>
    </row>
    <row r="80" spans="30:34" x14ac:dyDescent="0.25">
      <c r="AD80" s="1"/>
      <c r="AG80" s="9">
        <v>45154</v>
      </c>
      <c r="AH80" t="s">
        <v>20</v>
      </c>
    </row>
    <row r="81" spans="30:34" x14ac:dyDescent="0.25">
      <c r="AD81" s="1"/>
      <c r="AG81" s="9">
        <v>45155</v>
      </c>
      <c r="AH81" t="s">
        <v>20</v>
      </c>
    </row>
    <row r="82" spans="30:34" x14ac:dyDescent="0.25">
      <c r="AD82" s="1"/>
      <c r="AG82" s="9">
        <v>45156</v>
      </c>
      <c r="AH82" t="s">
        <v>20</v>
      </c>
    </row>
    <row r="83" spans="30:34" x14ac:dyDescent="0.25">
      <c r="AD83" s="1"/>
      <c r="AG83" s="9">
        <v>45157</v>
      </c>
      <c r="AH83" t="s">
        <v>20</v>
      </c>
    </row>
    <row r="84" spans="30:34" x14ac:dyDescent="0.25">
      <c r="AD84" s="1"/>
      <c r="AG84" s="9">
        <v>45158</v>
      </c>
      <c r="AH84" t="s">
        <v>20</v>
      </c>
    </row>
    <row r="85" spans="30:34" x14ac:dyDescent="0.25">
      <c r="AD85" s="1"/>
      <c r="AG85" s="9">
        <v>45159</v>
      </c>
      <c r="AH85" t="s">
        <v>20</v>
      </c>
    </row>
    <row r="86" spans="30:34" x14ac:dyDescent="0.25">
      <c r="AD86" s="1"/>
      <c r="AG86" s="9">
        <v>45160</v>
      </c>
      <c r="AH86" t="s">
        <v>20</v>
      </c>
    </row>
    <row r="87" spans="30:34" x14ac:dyDescent="0.25">
      <c r="AD87" s="1"/>
      <c r="AG87" s="9">
        <v>45161</v>
      </c>
      <c r="AH87" t="s">
        <v>21</v>
      </c>
    </row>
    <row r="88" spans="30:34" x14ac:dyDescent="0.25">
      <c r="AD88" s="1"/>
      <c r="AG88" s="9">
        <v>45162</v>
      </c>
      <c r="AH88" t="s">
        <v>20</v>
      </c>
    </row>
    <row r="89" spans="30:34" x14ac:dyDescent="0.25">
      <c r="AD89" s="1"/>
      <c r="AG89" s="9">
        <v>45163</v>
      </c>
      <c r="AH89" t="s">
        <v>20</v>
      </c>
    </row>
    <row r="90" spans="30:34" x14ac:dyDescent="0.25">
      <c r="AD90" s="1"/>
      <c r="AG90" s="9">
        <v>45164</v>
      </c>
      <c r="AH90" t="s">
        <v>20</v>
      </c>
    </row>
    <row r="91" spans="30:34" x14ac:dyDescent="0.25">
      <c r="AD91" s="1"/>
      <c r="AG91" s="9">
        <v>45165</v>
      </c>
      <c r="AH91" t="s">
        <v>20</v>
      </c>
    </row>
    <row r="92" spans="30:34" x14ac:dyDescent="0.25">
      <c r="AD92" s="1"/>
      <c r="AG92" s="9">
        <v>45166</v>
      </c>
      <c r="AH92" t="s">
        <v>21</v>
      </c>
    </row>
    <row r="93" spans="30:34" x14ac:dyDescent="0.25">
      <c r="AD93" s="1"/>
      <c r="AG93" s="9">
        <v>45167</v>
      </c>
      <c r="AH93" t="s">
        <v>21</v>
      </c>
    </row>
    <row r="94" spans="30:34" x14ac:dyDescent="0.25">
      <c r="AD94" s="1"/>
      <c r="AG94" s="9">
        <v>45168</v>
      </c>
      <c r="AH94" t="s">
        <v>20</v>
      </c>
    </row>
    <row r="95" spans="30:34" x14ac:dyDescent="0.25">
      <c r="AD95" s="1"/>
      <c r="AG95" s="9">
        <v>45169</v>
      </c>
      <c r="AH95" t="s">
        <v>20</v>
      </c>
    </row>
    <row r="96" spans="30:34" x14ac:dyDescent="0.25">
      <c r="AD96" s="1"/>
    </row>
    <row r="97" spans="30:30" x14ac:dyDescent="0.25">
      <c r="AD97" s="1"/>
    </row>
    <row r="98" spans="30:30" x14ac:dyDescent="0.25">
      <c r="AD98" s="1"/>
    </row>
    <row r="99" spans="30:30" x14ac:dyDescent="0.25">
      <c r="AD99" s="1"/>
    </row>
    <row r="100" spans="30:30" x14ac:dyDescent="0.25">
      <c r="AD100" s="1"/>
    </row>
    <row r="101" spans="30:30" x14ac:dyDescent="0.25">
      <c r="AD101" s="1"/>
    </row>
    <row r="102" spans="30:30" x14ac:dyDescent="0.25">
      <c r="AD102" s="1"/>
    </row>
    <row r="103" spans="30:30" x14ac:dyDescent="0.25">
      <c r="AD103" s="1"/>
    </row>
  </sheetData>
  <dataValidations count="1">
    <dataValidation type="list" allowBlank="1" showInputMessage="1" showErrorMessage="1" sqref="AE6" xr:uid="{FA7F38D0-86D8-4B3E-8E8B-0A7DA64FD4C8}">
      <formula1>$AJ$4:$AJ$10</formula1>
    </dataValidation>
  </dataValidations>
  <hyperlinks>
    <hyperlink ref="A1" location="'TOC Gallery'!A1" tooltip="Go To: Table of Contents" display="'TOC Gallery'!A1" xr:uid="{A66CDDD0-4048-48A9-8B71-B341555DB224}"/>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7889"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BE75-20B8-4D4B-BE7A-6EBBA9C8E1CC}">
  <sheetPr codeName="Sheet4"/>
  <dimension ref="A1:L3"/>
  <sheetViews>
    <sheetView workbookViewId="0"/>
  </sheetViews>
  <sheetFormatPr defaultRowHeight="15" x14ac:dyDescent="0.25"/>
  <cols>
    <col min="1" max="1" width="2.7109375" customWidth="1"/>
    <col min="11" max="11" width="12.28515625" customWidth="1"/>
  </cols>
  <sheetData>
    <row r="1" spans="1:12" x14ac:dyDescent="0.25">
      <c r="A1" s="15">
        <v>3</v>
      </c>
      <c r="B1" s="2" t="s">
        <v>12</v>
      </c>
      <c r="K1" s="2" t="s">
        <v>1</v>
      </c>
    </row>
    <row r="2" spans="1:12" x14ac:dyDescent="0.25">
      <c r="K2" t="s">
        <v>0</v>
      </c>
      <c r="L2" s="5">
        <v>0.85</v>
      </c>
    </row>
    <row r="3" spans="1:12" x14ac:dyDescent="0.25">
      <c r="K3" t="s">
        <v>3</v>
      </c>
      <c r="L3" s="6">
        <f>1-L2</f>
        <v>0.15000000000000002</v>
      </c>
    </row>
  </sheetData>
  <hyperlinks>
    <hyperlink ref="A1" location="'TOC Gallery'!A1" tooltip="Go To: Table of Contents" display="'TOC Gallery'!A1" xr:uid="{F72B85D6-93EF-4592-97BD-6BB3E2F1F47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4595-5AE1-473D-AF8B-8405B49469E9}">
  <sheetPr codeName="Sheet1"/>
  <dimension ref="A1:M4"/>
  <sheetViews>
    <sheetView workbookViewId="0"/>
  </sheetViews>
  <sheetFormatPr defaultRowHeight="15" x14ac:dyDescent="0.25"/>
  <cols>
    <col min="1" max="1" width="2.7109375" customWidth="1"/>
    <col min="8" max="8" width="11.42578125" bestFit="1" customWidth="1"/>
    <col min="10" max="10" width="9.140625" customWidth="1"/>
    <col min="12" max="12" width="9.7109375" bestFit="1" customWidth="1"/>
    <col min="13" max="13" width="10.7109375" bestFit="1" customWidth="1"/>
  </cols>
  <sheetData>
    <row r="1" spans="1:13" x14ac:dyDescent="0.25">
      <c r="A1" s="15">
        <v>3</v>
      </c>
      <c r="B1" s="2" t="s">
        <v>43</v>
      </c>
      <c r="K1" s="2" t="s">
        <v>1</v>
      </c>
    </row>
    <row r="2" spans="1:13" x14ac:dyDescent="0.25">
      <c r="L2" s="2" t="s">
        <v>0</v>
      </c>
      <c r="M2" s="2" t="s">
        <v>3</v>
      </c>
    </row>
    <row r="3" spans="1:13" x14ac:dyDescent="0.25">
      <c r="K3" s="2" t="s">
        <v>2</v>
      </c>
      <c r="L3" s="1">
        <v>0.54</v>
      </c>
      <c r="M3" s="1">
        <f>1-L3</f>
        <v>0.45999999999999996</v>
      </c>
    </row>
    <row r="4" spans="1:13" x14ac:dyDescent="0.25">
      <c r="L4" s="1"/>
      <c r="M4" s="1"/>
    </row>
  </sheetData>
  <hyperlinks>
    <hyperlink ref="A1" location="'TOC Gallery'!A1" tooltip="Go To: Table of Contents" display="'TOC Gallery'!A1" xr:uid="{4C4AFA70-9D46-44BD-ACAC-5CC83FBB8067}"/>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AB4F-E0AF-4D9F-991B-60F5956B1845}">
  <sheetPr codeName="Sheet5"/>
  <dimension ref="A1:M22"/>
  <sheetViews>
    <sheetView workbookViewId="0"/>
  </sheetViews>
  <sheetFormatPr defaultRowHeight="15" x14ac:dyDescent="0.25"/>
  <cols>
    <col min="1" max="1" width="2.7109375" customWidth="1"/>
    <col min="9" max="9" width="10.140625" bestFit="1" customWidth="1"/>
  </cols>
  <sheetData>
    <row r="1" spans="1:13" x14ac:dyDescent="0.25">
      <c r="A1" s="15">
        <v>3</v>
      </c>
      <c r="B1" s="2" t="s">
        <v>29</v>
      </c>
      <c r="I1" s="2" t="s">
        <v>1</v>
      </c>
    </row>
    <row r="2" spans="1:13" x14ac:dyDescent="0.25">
      <c r="I2" s="2" t="s">
        <v>41</v>
      </c>
      <c r="J2" s="2" t="s">
        <v>5</v>
      </c>
      <c r="K2" s="2" t="s">
        <v>40</v>
      </c>
      <c r="L2" s="2" t="s">
        <v>13</v>
      </c>
      <c r="M2" s="2" t="s">
        <v>0</v>
      </c>
    </row>
    <row r="3" spans="1:13" x14ac:dyDescent="0.25">
      <c r="I3" cm="1">
        <f t="array" ref="I3:I22">_xlfn.SEQUENCE(20)</f>
        <v>1</v>
      </c>
      <c r="J3" cm="1">
        <f t="array" ref="J3:J22">_xlfn.ANCHORARRAY(I3)*0+1</f>
        <v>1</v>
      </c>
      <c r="K3" cm="1">
        <f t="array" ref="K3:K22">IF(_xlfn.ANCHORARRAY(I3)&lt;=MAX(_xlfn.ANCHORARRAY(I3))*M3,1,NA())</f>
        <v>1</v>
      </c>
      <c r="L3" s="5" t="str">
        <f>IFERROR(IF(AND(K3=1,ISERROR(K4)),$M$3,""),"")</f>
        <v/>
      </c>
      <c r="M3" s="5">
        <v>0.45</v>
      </c>
    </row>
    <row r="4" spans="1:13" x14ac:dyDescent="0.25">
      <c r="I4">
        <v>2</v>
      </c>
      <c r="J4">
        <v>1</v>
      </c>
      <c r="K4">
        <v>1</v>
      </c>
      <c r="L4" s="5" t="str">
        <f t="shared" ref="L4:L22" si="0">IFERROR(IF(AND(K4=1,ISERROR(K5)),$M$3,""),"")</f>
        <v/>
      </c>
    </row>
    <row r="5" spans="1:13" x14ac:dyDescent="0.25">
      <c r="I5">
        <v>3</v>
      </c>
      <c r="J5">
        <v>1</v>
      </c>
      <c r="K5">
        <v>1</v>
      </c>
      <c r="L5" s="5" t="str">
        <f t="shared" si="0"/>
        <v/>
      </c>
    </row>
    <row r="6" spans="1:13" x14ac:dyDescent="0.25">
      <c r="I6">
        <v>4</v>
      </c>
      <c r="J6">
        <v>1</v>
      </c>
      <c r="K6">
        <v>1</v>
      </c>
      <c r="L6" s="5" t="str">
        <f t="shared" si="0"/>
        <v/>
      </c>
    </row>
    <row r="7" spans="1:13" x14ac:dyDescent="0.25">
      <c r="I7">
        <v>5</v>
      </c>
      <c r="J7">
        <v>1</v>
      </c>
      <c r="K7">
        <v>1</v>
      </c>
      <c r="L7" s="5" t="str">
        <f t="shared" si="0"/>
        <v/>
      </c>
    </row>
    <row r="8" spans="1:13" x14ac:dyDescent="0.25">
      <c r="I8">
        <v>6</v>
      </c>
      <c r="J8">
        <v>1</v>
      </c>
      <c r="K8">
        <v>1</v>
      </c>
      <c r="L8" s="5" t="str">
        <f t="shared" si="0"/>
        <v/>
      </c>
    </row>
    <row r="9" spans="1:13" x14ac:dyDescent="0.25">
      <c r="I9">
        <v>7</v>
      </c>
      <c r="J9">
        <v>1</v>
      </c>
      <c r="K9">
        <v>1</v>
      </c>
      <c r="L9" s="5" t="str">
        <f t="shared" si="0"/>
        <v/>
      </c>
    </row>
    <row r="10" spans="1:13" x14ac:dyDescent="0.25">
      <c r="I10">
        <v>8</v>
      </c>
      <c r="J10">
        <v>1</v>
      </c>
      <c r="K10">
        <v>1</v>
      </c>
      <c r="L10" s="5" t="str">
        <f t="shared" si="0"/>
        <v/>
      </c>
    </row>
    <row r="11" spans="1:13" x14ac:dyDescent="0.25">
      <c r="I11">
        <v>9</v>
      </c>
      <c r="J11">
        <v>1</v>
      </c>
      <c r="K11">
        <v>1</v>
      </c>
      <c r="L11" s="5">
        <f t="shared" si="0"/>
        <v>0.45</v>
      </c>
    </row>
    <row r="12" spans="1:13" x14ac:dyDescent="0.25">
      <c r="I12">
        <v>10</v>
      </c>
      <c r="J12">
        <v>1</v>
      </c>
      <c r="K12" t="e">
        <v>#N/A</v>
      </c>
      <c r="L12" s="5" t="str">
        <f t="shared" si="0"/>
        <v/>
      </c>
    </row>
    <row r="13" spans="1:13" x14ac:dyDescent="0.25">
      <c r="I13">
        <v>11</v>
      </c>
      <c r="J13">
        <v>1</v>
      </c>
      <c r="K13" t="e">
        <v>#N/A</v>
      </c>
      <c r="L13" s="5" t="str">
        <f t="shared" si="0"/>
        <v/>
      </c>
    </row>
    <row r="14" spans="1:13" x14ac:dyDescent="0.25">
      <c r="I14">
        <v>12</v>
      </c>
      <c r="J14">
        <v>1</v>
      </c>
      <c r="K14" t="e">
        <v>#N/A</v>
      </c>
      <c r="L14" s="5" t="str">
        <f t="shared" si="0"/>
        <v/>
      </c>
    </row>
    <row r="15" spans="1:13" x14ac:dyDescent="0.25">
      <c r="I15">
        <v>13</v>
      </c>
      <c r="J15">
        <v>1</v>
      </c>
      <c r="K15" t="e">
        <v>#N/A</v>
      </c>
      <c r="L15" s="5" t="str">
        <f t="shared" si="0"/>
        <v/>
      </c>
    </row>
    <row r="16" spans="1:13" x14ac:dyDescent="0.25">
      <c r="I16">
        <v>14</v>
      </c>
      <c r="J16">
        <v>1</v>
      </c>
      <c r="K16" t="e">
        <v>#N/A</v>
      </c>
      <c r="L16" s="5" t="str">
        <f t="shared" si="0"/>
        <v/>
      </c>
    </row>
    <row r="17" spans="9:12" x14ac:dyDescent="0.25">
      <c r="I17">
        <v>15</v>
      </c>
      <c r="J17">
        <v>1</v>
      </c>
      <c r="K17" t="e">
        <v>#N/A</v>
      </c>
      <c r="L17" s="5" t="str">
        <f t="shared" si="0"/>
        <v/>
      </c>
    </row>
    <row r="18" spans="9:12" x14ac:dyDescent="0.25">
      <c r="I18">
        <v>16</v>
      </c>
      <c r="J18">
        <v>1</v>
      </c>
      <c r="K18" t="e">
        <v>#N/A</v>
      </c>
      <c r="L18" s="5" t="str">
        <f t="shared" si="0"/>
        <v/>
      </c>
    </row>
    <row r="19" spans="9:12" x14ac:dyDescent="0.25">
      <c r="I19">
        <v>17</v>
      </c>
      <c r="J19">
        <v>1</v>
      </c>
      <c r="K19" t="e">
        <v>#N/A</v>
      </c>
      <c r="L19" s="5" t="str">
        <f t="shared" si="0"/>
        <v/>
      </c>
    </row>
    <row r="20" spans="9:12" x14ac:dyDescent="0.25">
      <c r="I20">
        <v>18</v>
      </c>
      <c r="J20">
        <v>1</v>
      </c>
      <c r="K20" t="e">
        <v>#N/A</v>
      </c>
      <c r="L20" s="5" t="str">
        <f t="shared" si="0"/>
        <v/>
      </c>
    </row>
    <row r="21" spans="9:12" x14ac:dyDescent="0.25">
      <c r="I21">
        <v>19</v>
      </c>
      <c r="J21">
        <v>1</v>
      </c>
      <c r="K21" t="e">
        <v>#N/A</v>
      </c>
      <c r="L21" s="5" t="str">
        <f t="shared" si="0"/>
        <v/>
      </c>
    </row>
    <row r="22" spans="9:12" x14ac:dyDescent="0.25">
      <c r="I22">
        <v>20</v>
      </c>
      <c r="J22">
        <v>1</v>
      </c>
      <c r="K22" t="e">
        <v>#N/A</v>
      </c>
      <c r="L22" s="5" t="str">
        <f t="shared" si="0"/>
        <v/>
      </c>
    </row>
  </sheetData>
  <hyperlinks>
    <hyperlink ref="A1" location="'TOC Gallery'!A1" tooltip="Go To: Table of Contents" display="'TOC Gallery'!A1" xr:uid="{2A59A94C-37E8-401B-9013-F29108A714B5}"/>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FB5F-DBF1-4C9B-95B9-FD007E956DBB}">
  <sheetPr codeName="Sheet3"/>
  <dimension ref="A1:O6"/>
  <sheetViews>
    <sheetView workbookViewId="0"/>
  </sheetViews>
  <sheetFormatPr defaultRowHeight="15" x14ac:dyDescent="0.25"/>
  <cols>
    <col min="1" max="1" width="2.7109375" customWidth="1"/>
    <col min="10" max="10" width="15.28515625" bestFit="1" customWidth="1"/>
    <col min="11" max="15" width="11.42578125" customWidth="1"/>
  </cols>
  <sheetData>
    <row r="1" spans="1:15" x14ac:dyDescent="0.25">
      <c r="A1" s="15">
        <v>3</v>
      </c>
      <c r="B1" s="2" t="s">
        <v>30</v>
      </c>
      <c r="J1" s="2" t="s">
        <v>1</v>
      </c>
    </row>
    <row r="2" spans="1:15" x14ac:dyDescent="0.25">
      <c r="J2" s="3" t="s">
        <v>4</v>
      </c>
      <c r="K2" s="4">
        <v>1</v>
      </c>
      <c r="L2" s="4">
        <v>2</v>
      </c>
      <c r="M2" s="4">
        <v>3</v>
      </c>
      <c r="N2" s="4">
        <v>4</v>
      </c>
      <c r="O2" s="4">
        <v>5</v>
      </c>
    </row>
    <row r="3" spans="1:15" x14ac:dyDescent="0.25">
      <c r="J3" t="s">
        <v>5</v>
      </c>
      <c r="K3">
        <v>1</v>
      </c>
      <c r="L3">
        <v>1</v>
      </c>
      <c r="M3">
        <v>1</v>
      </c>
      <c r="N3">
        <v>1</v>
      </c>
      <c r="O3">
        <v>1</v>
      </c>
    </row>
    <row r="4" spans="1:15" x14ac:dyDescent="0.25">
      <c r="J4" t="s">
        <v>0</v>
      </c>
      <c r="K4">
        <f>IF(K2&lt;=$K$6,1,NA())</f>
        <v>1</v>
      </c>
      <c r="L4">
        <f>IF(L2&lt;=$K$6,1,NA())</f>
        <v>1</v>
      </c>
      <c r="M4">
        <f>IF(M2&lt;=$K$6,1,NA())</f>
        <v>1</v>
      </c>
      <c r="N4" t="e">
        <f>IF(N2&lt;=$K$6,1,NA())</f>
        <v>#N/A</v>
      </c>
      <c r="O4" t="e">
        <f>IF(O2&lt;=$K$6,1,NA())</f>
        <v>#N/A</v>
      </c>
    </row>
    <row r="6" spans="1:15" x14ac:dyDescent="0.25">
      <c r="K6">
        <v>3</v>
      </c>
    </row>
  </sheetData>
  <hyperlinks>
    <hyperlink ref="A1" location="'TOC Gallery'!A1" tooltip="Go To: Table of Contents" display="'TOC Gallery'!A1" xr:uid="{75746C2D-F62D-4EFF-A07B-F5068F7FF50B}"/>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2195-10C8-4F5F-B682-3CF9447CF991}">
  <sheetPr codeName="Sheet2"/>
  <dimension ref="A1:M7"/>
  <sheetViews>
    <sheetView workbookViewId="0"/>
  </sheetViews>
  <sheetFormatPr defaultRowHeight="15" x14ac:dyDescent="0.25"/>
  <cols>
    <col min="1" max="1" width="2.7109375" customWidth="1"/>
    <col min="8" max="8" width="15.28515625" bestFit="1" customWidth="1"/>
    <col min="9" max="13" width="11.42578125" customWidth="1"/>
  </cols>
  <sheetData>
    <row r="1" spans="1:13" x14ac:dyDescent="0.25">
      <c r="A1" s="15">
        <v>3</v>
      </c>
      <c r="B1" s="2" t="s">
        <v>31</v>
      </c>
      <c r="H1" s="2" t="s">
        <v>1</v>
      </c>
    </row>
    <row r="2" spans="1:13" x14ac:dyDescent="0.25">
      <c r="H2" s="3" t="s">
        <v>4</v>
      </c>
      <c r="I2" s="3" t="s">
        <v>7</v>
      </c>
      <c r="J2" s="3" t="s">
        <v>8</v>
      </c>
      <c r="K2" s="3" t="s">
        <v>9</v>
      </c>
      <c r="L2" s="3" t="s">
        <v>10</v>
      </c>
      <c r="M2" s="3" t="s">
        <v>11</v>
      </c>
    </row>
    <row r="3" spans="1:13" x14ac:dyDescent="0.25">
      <c r="H3" t="s">
        <v>5</v>
      </c>
      <c r="I3">
        <f>IF(I7=1,1,0)</f>
        <v>0</v>
      </c>
      <c r="J3">
        <f>IF(J7=1,1,0)</f>
        <v>0</v>
      </c>
      <c r="K3">
        <f>IF(K7=1,1,0)</f>
        <v>1</v>
      </c>
      <c r="L3">
        <f>IF(L7=1,1,0)</f>
        <v>0</v>
      </c>
      <c r="M3">
        <f>IF(M7=1,1,0)</f>
        <v>1</v>
      </c>
    </row>
    <row r="4" spans="1:13" x14ac:dyDescent="0.25">
      <c r="H4" t="s">
        <v>6</v>
      </c>
      <c r="I4">
        <f>IF(I7=2,1,0)</f>
        <v>1</v>
      </c>
      <c r="J4">
        <f>IF(J7=2,1,0)</f>
        <v>0</v>
      </c>
      <c r="K4">
        <f>IF(K7=2,1,0)</f>
        <v>0</v>
      </c>
      <c r="L4">
        <f>IF(L7=2,1,0)</f>
        <v>1</v>
      </c>
      <c r="M4">
        <f>IF(M7=2,1,0)</f>
        <v>0</v>
      </c>
    </row>
    <row r="5" spans="1:13" x14ac:dyDescent="0.25">
      <c r="H5" t="s">
        <v>28</v>
      </c>
      <c r="I5">
        <f>IF(I7=3,1,0)</f>
        <v>0</v>
      </c>
      <c r="J5">
        <f>IF(J7=3,1,0)</f>
        <v>1</v>
      </c>
      <c r="K5">
        <f>IF(K7=3,1,0)</f>
        <v>0</v>
      </c>
      <c r="L5">
        <f>IF(L7=3,1,0)</f>
        <v>0</v>
      </c>
      <c r="M5">
        <f>IF(M7=3,1,0)</f>
        <v>0</v>
      </c>
    </row>
    <row r="7" spans="1:13" x14ac:dyDescent="0.25">
      <c r="I7">
        <v>2</v>
      </c>
      <c r="J7">
        <v>3</v>
      </c>
      <c r="K7">
        <v>1</v>
      </c>
      <c r="L7">
        <v>2</v>
      </c>
      <c r="M7">
        <v>1</v>
      </c>
    </row>
  </sheetData>
  <phoneticPr fontId="3" type="noConversion"/>
  <hyperlinks>
    <hyperlink ref="A1" location="'TOC Gallery'!A1" tooltip="Go To: Table of Contents" display="'TOC Gallery'!A1" xr:uid="{92CE0BB0-3E87-46AC-BF9F-5379B61258E4}"/>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3DB-72CE-4AB2-8A87-2940D9CCC62B}">
  <sheetPr codeName="Sheet8"/>
  <dimension ref="A1:AE103"/>
  <sheetViews>
    <sheetView workbookViewId="0"/>
  </sheetViews>
  <sheetFormatPr defaultRowHeight="15" x14ac:dyDescent="0.25"/>
  <cols>
    <col min="1" max="1" width="2.7109375" customWidth="1"/>
    <col min="11" max="11" width="10.28515625" bestFit="1" customWidth="1"/>
    <col min="12" max="15" width="10.28515625" customWidth="1"/>
    <col min="24" max="24" width="10.28515625" bestFit="1" customWidth="1"/>
    <col min="25" max="25" width="11.42578125" customWidth="1"/>
    <col min="26" max="26" width="10.7109375" bestFit="1" customWidth="1"/>
    <col min="27" max="28" width="9.7109375" bestFit="1" customWidth="1"/>
  </cols>
  <sheetData>
    <row r="1" spans="1:31" x14ac:dyDescent="0.25">
      <c r="A1" s="15">
        <v>3</v>
      </c>
      <c r="B1" s="2" t="s">
        <v>32</v>
      </c>
      <c r="H1" s="2" t="s">
        <v>1</v>
      </c>
    </row>
    <row r="2" spans="1:31" x14ac:dyDescent="0.25">
      <c r="I2" s="2" t="s">
        <v>51</v>
      </c>
      <c r="M2" s="2" t="s">
        <v>50</v>
      </c>
      <c r="P2" s="2" t="s">
        <v>40</v>
      </c>
      <c r="U2" s="2" t="s">
        <v>53</v>
      </c>
      <c r="V2">
        <v>5</v>
      </c>
      <c r="X2" s="2" t="s">
        <v>33</v>
      </c>
      <c r="Y2" s="8">
        <f>DATE(1900,Y4,1)</f>
        <v>45078</v>
      </c>
      <c r="AD2" s="2" t="s">
        <v>35</v>
      </c>
    </row>
    <row r="3" spans="1:31" x14ac:dyDescent="0.25">
      <c r="H3" s="2" t="s">
        <v>14</v>
      </c>
      <c r="I3" s="2" t="s">
        <v>15</v>
      </c>
      <c r="J3" s="2" t="s">
        <v>16</v>
      </c>
      <c r="K3" s="2" t="s">
        <v>19</v>
      </c>
      <c r="L3" s="2"/>
      <c r="M3" s="2" t="s">
        <v>15</v>
      </c>
      <c r="N3" s="2" t="s">
        <v>16</v>
      </c>
      <c r="O3" s="2"/>
      <c r="P3" s="2" t="s">
        <v>15</v>
      </c>
      <c r="Q3" s="2" t="s">
        <v>16</v>
      </c>
      <c r="R3" s="2"/>
      <c r="S3" s="2" t="s">
        <v>54</v>
      </c>
      <c r="T3" s="2" t="s">
        <v>55</v>
      </c>
      <c r="U3" s="2" t="s">
        <v>15</v>
      </c>
      <c r="V3" s="2" t="s">
        <v>16</v>
      </c>
      <c r="W3" s="2"/>
      <c r="X3" s="2" t="s">
        <v>34</v>
      </c>
      <c r="Y3" t="str">
        <f>TEXT(Y2,"mmmm yyyy")</f>
        <v>June 2023</v>
      </c>
      <c r="AA3" s="2" t="s">
        <v>18</v>
      </c>
      <c r="AB3" s="2" t="s">
        <v>0</v>
      </c>
      <c r="AD3" s="2" t="s">
        <v>22</v>
      </c>
      <c r="AE3" s="2" t="s">
        <v>17</v>
      </c>
    </row>
    <row r="4" spans="1:31" x14ac:dyDescent="0.25">
      <c r="H4" cm="1">
        <f t="array" ref="H4:H45">_xlfn.SEQUENCE(42)</f>
        <v>1</v>
      </c>
      <c r="I4">
        <v>1</v>
      </c>
      <c r="J4">
        <v>6</v>
      </c>
      <c r="K4" s="10" cm="1">
        <f t="array" ref="K4:K45">DATE(YEAR($Y$2),MONTH($Y$2),_xlfn.SEQUENCE(42,1,-MOD(WEEKDAY($Y$2,2),7)+1))</f>
        <v>45074</v>
      </c>
      <c r="L4" s="10"/>
      <c r="M4" s="10">
        <f>IF(MONTH($Y$2)&lt;&gt;MONTH(K4),I4,NA())</f>
        <v>1</v>
      </c>
      <c r="N4">
        <v>6</v>
      </c>
      <c r="P4" t="e">
        <f t="shared" ref="P4:P45" si="0">IF(COUNTIFS($AA$4:$AA$33,$K4,$AB$4:$AB$33,"Yes")&gt;0,I4,NA())</f>
        <v>#N/A</v>
      </c>
      <c r="Q4">
        <v>6</v>
      </c>
      <c r="S4">
        <f>WEEKNUM(K4)</f>
        <v>22</v>
      </c>
      <c r="T4">
        <f t="shared" ref="T4:T45" si="1">COUNTIFS($S$4:$S$45,S4,$P$4:$P$45,"&gt;0")</f>
        <v>1</v>
      </c>
      <c r="U4" t="e">
        <f>IF(T4&gt;=$V$2,I4,NA())</f>
        <v>#N/A</v>
      </c>
      <c r="V4">
        <v>6</v>
      </c>
      <c r="X4" s="19" t="s">
        <v>52</v>
      </c>
      <c r="Y4">
        <v>1482</v>
      </c>
      <c r="AA4" s="9">
        <v>45078</v>
      </c>
      <c r="AB4" t="s">
        <v>21</v>
      </c>
      <c r="AD4" t="s">
        <v>23</v>
      </c>
      <c r="AE4">
        <v>0</v>
      </c>
    </row>
    <row r="5" spans="1:31" x14ac:dyDescent="0.25">
      <c r="H5">
        <v>2</v>
      </c>
      <c r="I5">
        <v>2</v>
      </c>
      <c r="J5">
        <v>6</v>
      </c>
      <c r="K5" s="10">
        <v>45075</v>
      </c>
      <c r="L5" s="10"/>
      <c r="M5" s="10">
        <f t="shared" ref="M5:M45" si="2">IF(MONTH($Y$2)&lt;&gt;MONTH(K5),I5,NA())</f>
        <v>2</v>
      </c>
      <c r="N5">
        <v>6</v>
      </c>
      <c r="P5" t="e">
        <f t="shared" si="0"/>
        <v>#N/A</v>
      </c>
      <c r="Q5">
        <v>6</v>
      </c>
      <c r="S5">
        <f t="shared" ref="S5:S45" si="3">WEEKNUM(K5)</f>
        <v>22</v>
      </c>
      <c r="T5">
        <f t="shared" si="1"/>
        <v>1</v>
      </c>
      <c r="U5" t="e">
        <f t="shared" ref="U5:U10" si="4">IF(T5&gt;=$V$2,I5,NA())</f>
        <v>#N/A</v>
      </c>
      <c r="V5">
        <v>6</v>
      </c>
      <c r="X5" s="1"/>
      <c r="AA5" s="9">
        <v>45079</v>
      </c>
      <c r="AB5" t="s">
        <v>20</v>
      </c>
      <c r="AD5" t="s">
        <v>24</v>
      </c>
      <c r="AE5">
        <v>0</v>
      </c>
    </row>
    <row r="6" spans="1:31" x14ac:dyDescent="0.25">
      <c r="H6">
        <v>3</v>
      </c>
      <c r="I6">
        <v>3</v>
      </c>
      <c r="J6">
        <v>6</v>
      </c>
      <c r="K6" s="10">
        <v>45076</v>
      </c>
      <c r="L6" s="10"/>
      <c r="M6" s="10">
        <f t="shared" si="2"/>
        <v>3</v>
      </c>
      <c r="N6">
        <v>6</v>
      </c>
      <c r="P6" t="e">
        <f t="shared" si="0"/>
        <v>#N/A</v>
      </c>
      <c r="Q6">
        <v>6</v>
      </c>
      <c r="S6">
        <f t="shared" si="3"/>
        <v>22</v>
      </c>
      <c r="T6">
        <f t="shared" si="1"/>
        <v>1</v>
      </c>
      <c r="U6" t="e">
        <f t="shared" si="4"/>
        <v>#N/A</v>
      </c>
      <c r="V6">
        <v>6</v>
      </c>
      <c r="X6" s="1"/>
      <c r="AA6" s="9">
        <v>45080</v>
      </c>
      <c r="AB6" t="s">
        <v>21</v>
      </c>
      <c r="AD6" t="s">
        <v>25</v>
      </c>
      <c r="AE6">
        <v>0</v>
      </c>
    </row>
    <row r="7" spans="1:31" x14ac:dyDescent="0.25">
      <c r="H7">
        <v>4</v>
      </c>
      <c r="I7">
        <v>4</v>
      </c>
      <c r="J7">
        <v>6</v>
      </c>
      <c r="K7" s="10">
        <v>45077</v>
      </c>
      <c r="L7" s="10"/>
      <c r="M7" s="10">
        <f t="shared" si="2"/>
        <v>4</v>
      </c>
      <c r="N7">
        <v>6</v>
      </c>
      <c r="P7" t="e">
        <f t="shared" si="0"/>
        <v>#N/A</v>
      </c>
      <c r="Q7">
        <v>6</v>
      </c>
      <c r="S7">
        <f t="shared" si="3"/>
        <v>22</v>
      </c>
      <c r="T7">
        <f t="shared" si="1"/>
        <v>1</v>
      </c>
      <c r="U7" t="e">
        <f t="shared" si="4"/>
        <v>#N/A</v>
      </c>
      <c r="V7">
        <v>6</v>
      </c>
      <c r="X7" s="1"/>
      <c r="AA7" s="9">
        <v>45081</v>
      </c>
      <c r="AB7" t="s">
        <v>20</v>
      </c>
      <c r="AD7" t="s">
        <v>26</v>
      </c>
      <c r="AE7">
        <v>0</v>
      </c>
    </row>
    <row r="8" spans="1:31" x14ac:dyDescent="0.25">
      <c r="H8">
        <v>5</v>
      </c>
      <c r="I8">
        <v>5</v>
      </c>
      <c r="J8">
        <v>6</v>
      </c>
      <c r="K8" s="10">
        <v>45078</v>
      </c>
      <c r="L8" s="10"/>
      <c r="M8" s="10" t="e">
        <f t="shared" si="2"/>
        <v>#N/A</v>
      </c>
      <c r="N8">
        <v>6</v>
      </c>
      <c r="P8" t="e">
        <f t="shared" si="0"/>
        <v>#N/A</v>
      </c>
      <c r="Q8">
        <v>6</v>
      </c>
      <c r="S8">
        <f t="shared" si="3"/>
        <v>22</v>
      </c>
      <c r="T8">
        <f t="shared" si="1"/>
        <v>1</v>
      </c>
      <c r="U8" t="e">
        <f t="shared" si="4"/>
        <v>#N/A</v>
      </c>
      <c r="V8">
        <v>6</v>
      </c>
      <c r="X8" s="1"/>
      <c r="AA8" s="9">
        <v>45082</v>
      </c>
      <c r="AB8" t="s">
        <v>21</v>
      </c>
      <c r="AD8" t="s">
        <v>25</v>
      </c>
      <c r="AE8">
        <v>0</v>
      </c>
    </row>
    <row r="9" spans="1:31" x14ac:dyDescent="0.25">
      <c r="H9">
        <v>6</v>
      </c>
      <c r="I9">
        <v>6</v>
      </c>
      <c r="J9">
        <v>6</v>
      </c>
      <c r="K9" s="10">
        <v>45079</v>
      </c>
      <c r="L9" s="10"/>
      <c r="M9" s="10" t="e">
        <f t="shared" si="2"/>
        <v>#N/A</v>
      </c>
      <c r="N9">
        <v>6</v>
      </c>
      <c r="P9">
        <f t="shared" si="0"/>
        <v>6</v>
      </c>
      <c r="Q9">
        <v>6</v>
      </c>
      <c r="S9">
        <f t="shared" si="3"/>
        <v>22</v>
      </c>
      <c r="T9">
        <f t="shared" si="1"/>
        <v>1</v>
      </c>
      <c r="U9" t="e">
        <f t="shared" si="4"/>
        <v>#N/A</v>
      </c>
      <c r="V9">
        <v>6</v>
      </c>
      <c r="X9" s="1"/>
      <c r="AA9" s="9">
        <v>45083</v>
      </c>
      <c r="AB9" t="s">
        <v>20</v>
      </c>
      <c r="AD9" t="s">
        <v>27</v>
      </c>
      <c r="AE9">
        <v>0</v>
      </c>
    </row>
    <row r="10" spans="1:31" x14ac:dyDescent="0.25">
      <c r="H10">
        <v>7</v>
      </c>
      <c r="I10">
        <v>7</v>
      </c>
      <c r="J10">
        <v>6</v>
      </c>
      <c r="K10" s="10">
        <v>45080</v>
      </c>
      <c r="L10" s="10"/>
      <c r="M10" s="10" t="e">
        <f t="shared" si="2"/>
        <v>#N/A</v>
      </c>
      <c r="N10">
        <v>6</v>
      </c>
      <c r="P10" t="e">
        <f t="shared" si="0"/>
        <v>#N/A</v>
      </c>
      <c r="Q10">
        <v>6</v>
      </c>
      <c r="S10">
        <f t="shared" si="3"/>
        <v>22</v>
      </c>
      <c r="T10">
        <f t="shared" si="1"/>
        <v>1</v>
      </c>
      <c r="U10" t="e">
        <f t="shared" si="4"/>
        <v>#N/A</v>
      </c>
      <c r="V10">
        <v>6</v>
      </c>
      <c r="X10" s="1"/>
      <c r="AA10" s="9">
        <v>45084</v>
      </c>
      <c r="AB10" t="s">
        <v>21</v>
      </c>
      <c r="AD10" t="s">
        <v>23</v>
      </c>
      <c r="AE10">
        <v>0</v>
      </c>
    </row>
    <row r="11" spans="1:31" x14ac:dyDescent="0.25">
      <c r="H11">
        <v>8</v>
      </c>
      <c r="I11">
        <f>I4</f>
        <v>1</v>
      </c>
      <c r="J11">
        <f t="shared" ref="J11:J45" si="5">J4-1</f>
        <v>5</v>
      </c>
      <c r="K11" s="10">
        <v>45081</v>
      </c>
      <c r="L11" s="10"/>
      <c r="M11" s="10" t="e">
        <f t="shared" si="2"/>
        <v>#N/A</v>
      </c>
      <c r="N11">
        <f t="shared" ref="N11:N45" si="6">N4-1</f>
        <v>5</v>
      </c>
      <c r="P11">
        <f t="shared" si="0"/>
        <v>1</v>
      </c>
      <c r="Q11">
        <f t="shared" ref="Q11:Q45" si="7">Q4-1</f>
        <v>5</v>
      </c>
      <c r="S11">
        <f t="shared" si="3"/>
        <v>23</v>
      </c>
      <c r="T11">
        <f t="shared" si="1"/>
        <v>4</v>
      </c>
      <c r="X11" s="1"/>
      <c r="AA11" s="9">
        <v>45085</v>
      </c>
      <c r="AB11" t="s">
        <v>21</v>
      </c>
    </row>
    <row r="12" spans="1:31" x14ac:dyDescent="0.25">
      <c r="H12">
        <v>9</v>
      </c>
      <c r="I12">
        <f t="shared" ref="I12:I45" si="8">I5</f>
        <v>2</v>
      </c>
      <c r="J12">
        <f t="shared" si="5"/>
        <v>5</v>
      </c>
      <c r="K12" s="10">
        <v>45082</v>
      </c>
      <c r="L12" s="10"/>
      <c r="M12" s="10" t="e">
        <f t="shared" si="2"/>
        <v>#N/A</v>
      </c>
      <c r="N12">
        <f t="shared" si="6"/>
        <v>5</v>
      </c>
      <c r="P12" t="e">
        <f t="shared" si="0"/>
        <v>#N/A</v>
      </c>
      <c r="Q12">
        <f t="shared" si="7"/>
        <v>5</v>
      </c>
      <c r="S12">
        <f t="shared" si="3"/>
        <v>23</v>
      </c>
      <c r="T12">
        <f t="shared" si="1"/>
        <v>4</v>
      </c>
      <c r="U12" t="e">
        <f t="shared" ref="U12:U18" si="9">IF(T11&gt;=$V$2,I11,NA())</f>
        <v>#N/A</v>
      </c>
      <c r="V12">
        <v>5</v>
      </c>
      <c r="X12" s="1"/>
      <c r="AA12" s="9">
        <v>45086</v>
      </c>
      <c r="AB12" t="s">
        <v>20</v>
      </c>
    </row>
    <row r="13" spans="1:31" x14ac:dyDescent="0.25">
      <c r="H13">
        <v>10</v>
      </c>
      <c r="I13">
        <f t="shared" si="8"/>
        <v>3</v>
      </c>
      <c r="J13">
        <f t="shared" si="5"/>
        <v>5</v>
      </c>
      <c r="K13" s="10">
        <v>45083</v>
      </c>
      <c r="L13" s="10"/>
      <c r="M13" s="10" t="e">
        <f t="shared" si="2"/>
        <v>#N/A</v>
      </c>
      <c r="N13">
        <f t="shared" si="6"/>
        <v>5</v>
      </c>
      <c r="P13">
        <f t="shared" si="0"/>
        <v>3</v>
      </c>
      <c r="Q13">
        <f t="shared" si="7"/>
        <v>5</v>
      </c>
      <c r="S13">
        <f t="shared" si="3"/>
        <v>23</v>
      </c>
      <c r="T13">
        <f t="shared" si="1"/>
        <v>4</v>
      </c>
      <c r="U13" t="e">
        <f t="shared" si="9"/>
        <v>#N/A</v>
      </c>
      <c r="V13">
        <v>5</v>
      </c>
      <c r="X13" s="1"/>
      <c r="AA13" s="9">
        <v>45087</v>
      </c>
      <c r="AB13" t="s">
        <v>20</v>
      </c>
    </row>
    <row r="14" spans="1:31" x14ac:dyDescent="0.25">
      <c r="H14">
        <v>11</v>
      </c>
      <c r="I14">
        <f t="shared" si="8"/>
        <v>4</v>
      </c>
      <c r="J14">
        <f t="shared" si="5"/>
        <v>5</v>
      </c>
      <c r="K14" s="10">
        <v>45084</v>
      </c>
      <c r="L14" s="10"/>
      <c r="M14" s="10" t="e">
        <f t="shared" si="2"/>
        <v>#N/A</v>
      </c>
      <c r="N14">
        <f t="shared" si="6"/>
        <v>5</v>
      </c>
      <c r="P14" t="e">
        <f t="shared" si="0"/>
        <v>#N/A</v>
      </c>
      <c r="Q14">
        <f t="shared" si="7"/>
        <v>5</v>
      </c>
      <c r="S14">
        <f t="shared" si="3"/>
        <v>23</v>
      </c>
      <c r="T14">
        <f t="shared" si="1"/>
        <v>4</v>
      </c>
      <c r="U14" t="e">
        <f t="shared" si="9"/>
        <v>#N/A</v>
      </c>
      <c r="V14">
        <v>5</v>
      </c>
      <c r="X14" s="1"/>
      <c r="AA14" s="9">
        <v>45088</v>
      </c>
      <c r="AB14" t="s">
        <v>20</v>
      </c>
    </row>
    <row r="15" spans="1:31" x14ac:dyDescent="0.25">
      <c r="H15">
        <v>12</v>
      </c>
      <c r="I15">
        <f t="shared" si="8"/>
        <v>5</v>
      </c>
      <c r="J15">
        <f t="shared" si="5"/>
        <v>5</v>
      </c>
      <c r="K15" s="10">
        <v>45085</v>
      </c>
      <c r="L15" s="10"/>
      <c r="M15" s="10" t="e">
        <f t="shared" si="2"/>
        <v>#N/A</v>
      </c>
      <c r="N15">
        <f t="shared" si="6"/>
        <v>5</v>
      </c>
      <c r="P15" t="e">
        <f t="shared" si="0"/>
        <v>#N/A</v>
      </c>
      <c r="Q15">
        <f t="shared" si="7"/>
        <v>5</v>
      </c>
      <c r="S15">
        <f t="shared" si="3"/>
        <v>23</v>
      </c>
      <c r="T15">
        <f t="shared" si="1"/>
        <v>4</v>
      </c>
      <c r="U15" t="e">
        <f t="shared" si="9"/>
        <v>#N/A</v>
      </c>
      <c r="V15">
        <v>5</v>
      </c>
      <c r="X15" s="1"/>
      <c r="AA15" s="9">
        <v>45089</v>
      </c>
      <c r="AB15" t="s">
        <v>20</v>
      </c>
    </row>
    <row r="16" spans="1:31" x14ac:dyDescent="0.25">
      <c r="H16">
        <v>13</v>
      </c>
      <c r="I16">
        <f t="shared" si="8"/>
        <v>6</v>
      </c>
      <c r="J16">
        <f t="shared" si="5"/>
        <v>5</v>
      </c>
      <c r="K16" s="10">
        <v>45086</v>
      </c>
      <c r="L16" s="10"/>
      <c r="M16" s="10" t="e">
        <f t="shared" si="2"/>
        <v>#N/A</v>
      </c>
      <c r="N16">
        <f t="shared" si="6"/>
        <v>5</v>
      </c>
      <c r="P16">
        <f t="shared" si="0"/>
        <v>6</v>
      </c>
      <c r="Q16">
        <f t="shared" si="7"/>
        <v>5</v>
      </c>
      <c r="S16">
        <f t="shared" si="3"/>
        <v>23</v>
      </c>
      <c r="T16">
        <f t="shared" si="1"/>
        <v>4</v>
      </c>
      <c r="U16" t="e">
        <f t="shared" si="9"/>
        <v>#N/A</v>
      </c>
      <c r="V16">
        <v>5</v>
      </c>
      <c r="X16" s="1"/>
      <c r="AA16" s="9">
        <v>45090</v>
      </c>
      <c r="AB16" t="s">
        <v>21</v>
      </c>
    </row>
    <row r="17" spans="8:28" x14ac:dyDescent="0.25">
      <c r="H17">
        <v>14</v>
      </c>
      <c r="I17">
        <f t="shared" si="8"/>
        <v>7</v>
      </c>
      <c r="J17">
        <f t="shared" si="5"/>
        <v>5</v>
      </c>
      <c r="K17" s="10">
        <v>45087</v>
      </c>
      <c r="L17" s="10"/>
      <c r="M17" s="10" t="e">
        <f t="shared" si="2"/>
        <v>#N/A</v>
      </c>
      <c r="N17">
        <f t="shared" si="6"/>
        <v>5</v>
      </c>
      <c r="P17">
        <f t="shared" si="0"/>
        <v>7</v>
      </c>
      <c r="Q17">
        <f t="shared" si="7"/>
        <v>5</v>
      </c>
      <c r="S17">
        <f t="shared" si="3"/>
        <v>23</v>
      </c>
      <c r="T17">
        <f t="shared" si="1"/>
        <v>4</v>
      </c>
      <c r="U17" t="e">
        <f t="shared" si="9"/>
        <v>#N/A</v>
      </c>
      <c r="V17">
        <v>5</v>
      </c>
      <c r="X17" s="1"/>
      <c r="AA17" s="9">
        <v>45091</v>
      </c>
      <c r="AB17" t="s">
        <v>20</v>
      </c>
    </row>
    <row r="18" spans="8:28" x14ac:dyDescent="0.25">
      <c r="H18">
        <v>15</v>
      </c>
      <c r="I18">
        <f t="shared" si="8"/>
        <v>1</v>
      </c>
      <c r="J18">
        <f t="shared" si="5"/>
        <v>4</v>
      </c>
      <c r="K18" s="10">
        <v>45088</v>
      </c>
      <c r="L18" s="10"/>
      <c r="M18" s="10" t="e">
        <f t="shared" si="2"/>
        <v>#N/A</v>
      </c>
      <c r="N18">
        <f t="shared" si="6"/>
        <v>4</v>
      </c>
      <c r="P18">
        <f t="shared" si="0"/>
        <v>1</v>
      </c>
      <c r="Q18">
        <f t="shared" si="7"/>
        <v>4</v>
      </c>
      <c r="S18">
        <f t="shared" si="3"/>
        <v>24</v>
      </c>
      <c r="T18">
        <f t="shared" si="1"/>
        <v>5</v>
      </c>
      <c r="U18" t="e">
        <f t="shared" si="9"/>
        <v>#N/A</v>
      </c>
      <c r="V18">
        <v>5</v>
      </c>
      <c r="X18" s="1"/>
      <c r="AA18" s="9">
        <v>45092</v>
      </c>
      <c r="AB18" t="s">
        <v>21</v>
      </c>
    </row>
    <row r="19" spans="8:28" x14ac:dyDescent="0.25">
      <c r="H19">
        <v>16</v>
      </c>
      <c r="I19">
        <f t="shared" si="8"/>
        <v>2</v>
      </c>
      <c r="J19">
        <f t="shared" si="5"/>
        <v>4</v>
      </c>
      <c r="K19" s="10">
        <v>45089</v>
      </c>
      <c r="L19" s="10"/>
      <c r="M19" s="10" t="e">
        <f t="shared" si="2"/>
        <v>#N/A</v>
      </c>
      <c r="N19">
        <f t="shared" si="6"/>
        <v>4</v>
      </c>
      <c r="P19">
        <f t="shared" si="0"/>
        <v>2</v>
      </c>
      <c r="Q19">
        <f t="shared" si="7"/>
        <v>4</v>
      </c>
      <c r="S19">
        <f t="shared" si="3"/>
        <v>24</v>
      </c>
      <c r="T19">
        <f t="shared" si="1"/>
        <v>5</v>
      </c>
      <c r="X19" s="1"/>
      <c r="AA19" s="9">
        <v>45093</v>
      </c>
      <c r="AB19" t="s">
        <v>20</v>
      </c>
    </row>
    <row r="20" spans="8:28" x14ac:dyDescent="0.25">
      <c r="H20">
        <v>17</v>
      </c>
      <c r="I20">
        <f t="shared" si="8"/>
        <v>3</v>
      </c>
      <c r="J20">
        <f t="shared" si="5"/>
        <v>4</v>
      </c>
      <c r="K20" s="10">
        <v>45090</v>
      </c>
      <c r="L20" s="10"/>
      <c r="M20" s="10" t="e">
        <f t="shared" si="2"/>
        <v>#N/A</v>
      </c>
      <c r="N20">
        <f t="shared" si="6"/>
        <v>4</v>
      </c>
      <c r="P20" t="e">
        <f t="shared" si="0"/>
        <v>#N/A</v>
      </c>
      <c r="Q20">
        <f t="shared" si="7"/>
        <v>4</v>
      </c>
      <c r="S20">
        <f t="shared" si="3"/>
        <v>24</v>
      </c>
      <c r="T20">
        <f t="shared" si="1"/>
        <v>5</v>
      </c>
      <c r="U20">
        <f t="shared" ref="U20:U26" si="10">IF(T18&gt;=$V$2,I18,NA())</f>
        <v>1</v>
      </c>
      <c r="V20">
        <v>4</v>
      </c>
      <c r="X20" s="1"/>
      <c r="AA20" s="9">
        <v>45094</v>
      </c>
      <c r="AB20" t="s">
        <v>20</v>
      </c>
    </row>
    <row r="21" spans="8:28" x14ac:dyDescent="0.25">
      <c r="H21">
        <v>18</v>
      </c>
      <c r="I21">
        <f t="shared" si="8"/>
        <v>4</v>
      </c>
      <c r="J21">
        <f t="shared" si="5"/>
        <v>4</v>
      </c>
      <c r="K21" s="10">
        <v>45091</v>
      </c>
      <c r="L21" s="10"/>
      <c r="M21" s="10" t="e">
        <f t="shared" si="2"/>
        <v>#N/A</v>
      </c>
      <c r="N21">
        <f t="shared" si="6"/>
        <v>4</v>
      </c>
      <c r="P21">
        <f t="shared" si="0"/>
        <v>4</v>
      </c>
      <c r="Q21">
        <f t="shared" si="7"/>
        <v>4</v>
      </c>
      <c r="S21">
        <f t="shared" si="3"/>
        <v>24</v>
      </c>
      <c r="T21">
        <f t="shared" si="1"/>
        <v>5</v>
      </c>
      <c r="U21">
        <f t="shared" si="10"/>
        <v>2</v>
      </c>
      <c r="V21">
        <v>4</v>
      </c>
      <c r="X21" s="1"/>
      <c r="AA21" s="9">
        <v>45095</v>
      </c>
      <c r="AB21" t="s">
        <v>20</v>
      </c>
    </row>
    <row r="22" spans="8:28" x14ac:dyDescent="0.25">
      <c r="H22">
        <v>19</v>
      </c>
      <c r="I22">
        <f t="shared" si="8"/>
        <v>5</v>
      </c>
      <c r="J22">
        <f t="shared" si="5"/>
        <v>4</v>
      </c>
      <c r="K22" s="10">
        <v>45092</v>
      </c>
      <c r="L22" s="10"/>
      <c r="M22" s="10" t="e">
        <f t="shared" si="2"/>
        <v>#N/A</v>
      </c>
      <c r="N22">
        <f t="shared" si="6"/>
        <v>4</v>
      </c>
      <c r="P22" t="e">
        <f t="shared" si="0"/>
        <v>#N/A</v>
      </c>
      <c r="Q22">
        <f t="shared" si="7"/>
        <v>4</v>
      </c>
      <c r="S22">
        <f t="shared" si="3"/>
        <v>24</v>
      </c>
      <c r="T22">
        <f t="shared" si="1"/>
        <v>5</v>
      </c>
      <c r="U22">
        <f t="shared" si="10"/>
        <v>3</v>
      </c>
      <c r="V22">
        <v>4</v>
      </c>
      <c r="X22" s="1"/>
      <c r="AA22" s="9">
        <v>45096</v>
      </c>
      <c r="AB22" t="s">
        <v>20</v>
      </c>
    </row>
    <row r="23" spans="8:28" x14ac:dyDescent="0.25">
      <c r="H23">
        <v>20</v>
      </c>
      <c r="I23">
        <f t="shared" si="8"/>
        <v>6</v>
      </c>
      <c r="J23">
        <f t="shared" si="5"/>
        <v>4</v>
      </c>
      <c r="K23" s="10">
        <v>45093</v>
      </c>
      <c r="L23" s="10"/>
      <c r="M23" s="10" t="e">
        <f t="shared" si="2"/>
        <v>#N/A</v>
      </c>
      <c r="N23">
        <f t="shared" si="6"/>
        <v>4</v>
      </c>
      <c r="P23">
        <f t="shared" si="0"/>
        <v>6</v>
      </c>
      <c r="Q23">
        <f t="shared" si="7"/>
        <v>4</v>
      </c>
      <c r="S23">
        <f t="shared" si="3"/>
        <v>24</v>
      </c>
      <c r="T23">
        <f t="shared" si="1"/>
        <v>5</v>
      </c>
      <c r="U23">
        <f t="shared" si="10"/>
        <v>4</v>
      </c>
      <c r="V23">
        <v>4</v>
      </c>
      <c r="X23" s="1"/>
      <c r="AA23" s="9">
        <v>45097</v>
      </c>
      <c r="AB23" t="s">
        <v>20</v>
      </c>
    </row>
    <row r="24" spans="8:28" x14ac:dyDescent="0.25">
      <c r="H24">
        <v>21</v>
      </c>
      <c r="I24">
        <f t="shared" si="8"/>
        <v>7</v>
      </c>
      <c r="J24">
        <f t="shared" si="5"/>
        <v>4</v>
      </c>
      <c r="K24" s="10">
        <v>45094</v>
      </c>
      <c r="L24" s="10"/>
      <c r="M24" s="10" t="e">
        <f t="shared" si="2"/>
        <v>#N/A</v>
      </c>
      <c r="N24">
        <f t="shared" si="6"/>
        <v>4</v>
      </c>
      <c r="P24">
        <f t="shared" si="0"/>
        <v>7</v>
      </c>
      <c r="Q24">
        <f t="shared" si="7"/>
        <v>4</v>
      </c>
      <c r="S24">
        <f t="shared" si="3"/>
        <v>24</v>
      </c>
      <c r="T24">
        <f t="shared" si="1"/>
        <v>5</v>
      </c>
      <c r="U24">
        <f t="shared" si="10"/>
        <v>5</v>
      </c>
      <c r="V24">
        <v>4</v>
      </c>
      <c r="X24" s="1"/>
      <c r="AA24" s="9">
        <v>45098</v>
      </c>
      <c r="AB24" t="s">
        <v>21</v>
      </c>
    </row>
    <row r="25" spans="8:28" x14ac:dyDescent="0.25">
      <c r="H25">
        <v>22</v>
      </c>
      <c r="I25">
        <f t="shared" si="8"/>
        <v>1</v>
      </c>
      <c r="J25">
        <f t="shared" si="5"/>
        <v>3</v>
      </c>
      <c r="K25" s="10">
        <v>45095</v>
      </c>
      <c r="L25" s="10"/>
      <c r="M25" s="10" t="e">
        <f t="shared" si="2"/>
        <v>#N/A</v>
      </c>
      <c r="N25">
        <f t="shared" si="6"/>
        <v>3</v>
      </c>
      <c r="P25">
        <f t="shared" si="0"/>
        <v>1</v>
      </c>
      <c r="Q25">
        <f t="shared" si="7"/>
        <v>3</v>
      </c>
      <c r="S25">
        <f t="shared" si="3"/>
        <v>25</v>
      </c>
      <c r="T25">
        <f t="shared" si="1"/>
        <v>5</v>
      </c>
      <c r="U25">
        <f t="shared" si="10"/>
        <v>6</v>
      </c>
      <c r="V25">
        <v>4</v>
      </c>
      <c r="X25" s="1"/>
      <c r="AA25" s="9">
        <v>45099</v>
      </c>
      <c r="AB25" t="s">
        <v>20</v>
      </c>
    </row>
    <row r="26" spans="8:28" x14ac:dyDescent="0.25">
      <c r="H26">
        <v>23</v>
      </c>
      <c r="I26">
        <f t="shared" si="8"/>
        <v>2</v>
      </c>
      <c r="J26">
        <f t="shared" si="5"/>
        <v>3</v>
      </c>
      <c r="K26" s="10">
        <v>45096</v>
      </c>
      <c r="L26" s="10"/>
      <c r="M26" s="10" t="e">
        <f t="shared" si="2"/>
        <v>#N/A</v>
      </c>
      <c r="N26">
        <f t="shared" si="6"/>
        <v>3</v>
      </c>
      <c r="P26">
        <f t="shared" si="0"/>
        <v>2</v>
      </c>
      <c r="Q26">
        <f t="shared" si="7"/>
        <v>3</v>
      </c>
      <c r="S26">
        <f t="shared" si="3"/>
        <v>25</v>
      </c>
      <c r="T26">
        <f t="shared" si="1"/>
        <v>5</v>
      </c>
      <c r="U26">
        <f t="shared" si="10"/>
        <v>7</v>
      </c>
      <c r="V26">
        <v>4</v>
      </c>
      <c r="X26" s="1"/>
      <c r="AA26" s="9">
        <v>45100</v>
      </c>
      <c r="AB26" t="s">
        <v>20</v>
      </c>
    </row>
    <row r="27" spans="8:28" x14ac:dyDescent="0.25">
      <c r="H27">
        <v>24</v>
      </c>
      <c r="I27">
        <f t="shared" si="8"/>
        <v>3</v>
      </c>
      <c r="J27">
        <f t="shared" si="5"/>
        <v>3</v>
      </c>
      <c r="K27" s="10">
        <v>45097</v>
      </c>
      <c r="L27" s="10"/>
      <c r="M27" s="10" t="e">
        <f t="shared" si="2"/>
        <v>#N/A</v>
      </c>
      <c r="N27">
        <f t="shared" si="6"/>
        <v>3</v>
      </c>
      <c r="P27">
        <f t="shared" si="0"/>
        <v>3</v>
      </c>
      <c r="Q27">
        <f t="shared" si="7"/>
        <v>3</v>
      </c>
      <c r="S27">
        <f t="shared" si="3"/>
        <v>25</v>
      </c>
      <c r="T27">
        <f t="shared" si="1"/>
        <v>5</v>
      </c>
      <c r="X27" s="1"/>
      <c r="AA27" s="9">
        <v>45101</v>
      </c>
      <c r="AB27" t="s">
        <v>21</v>
      </c>
    </row>
    <row r="28" spans="8:28" x14ac:dyDescent="0.25">
      <c r="H28">
        <v>25</v>
      </c>
      <c r="I28">
        <f t="shared" si="8"/>
        <v>4</v>
      </c>
      <c r="J28">
        <f t="shared" si="5"/>
        <v>3</v>
      </c>
      <c r="K28" s="10">
        <v>45098</v>
      </c>
      <c r="L28" s="10"/>
      <c r="M28" s="10" t="e">
        <f t="shared" si="2"/>
        <v>#N/A</v>
      </c>
      <c r="N28">
        <f t="shared" si="6"/>
        <v>3</v>
      </c>
      <c r="P28" t="e">
        <f t="shared" si="0"/>
        <v>#N/A</v>
      </c>
      <c r="Q28">
        <f t="shared" si="7"/>
        <v>3</v>
      </c>
      <c r="S28">
        <f t="shared" si="3"/>
        <v>25</v>
      </c>
      <c r="T28">
        <f t="shared" si="1"/>
        <v>5</v>
      </c>
      <c r="U28">
        <f t="shared" ref="U28:U34" si="11">IF(T25&gt;=$V$2,I25,NA())</f>
        <v>1</v>
      </c>
      <c r="V28">
        <v>3</v>
      </c>
      <c r="X28" s="1"/>
      <c r="AA28" s="9">
        <v>45102</v>
      </c>
      <c r="AB28" t="s">
        <v>21</v>
      </c>
    </row>
    <row r="29" spans="8:28" x14ac:dyDescent="0.25">
      <c r="H29">
        <v>26</v>
      </c>
      <c r="I29">
        <f t="shared" si="8"/>
        <v>5</v>
      </c>
      <c r="J29">
        <f t="shared" si="5"/>
        <v>3</v>
      </c>
      <c r="K29" s="10">
        <v>45099</v>
      </c>
      <c r="L29" s="10"/>
      <c r="M29" s="10" t="e">
        <f t="shared" si="2"/>
        <v>#N/A</v>
      </c>
      <c r="N29">
        <f t="shared" si="6"/>
        <v>3</v>
      </c>
      <c r="P29">
        <f t="shared" si="0"/>
        <v>5</v>
      </c>
      <c r="Q29">
        <f t="shared" si="7"/>
        <v>3</v>
      </c>
      <c r="S29">
        <f t="shared" si="3"/>
        <v>25</v>
      </c>
      <c r="T29">
        <f t="shared" si="1"/>
        <v>5</v>
      </c>
      <c r="U29">
        <f t="shared" si="11"/>
        <v>2</v>
      </c>
      <c r="V29">
        <v>3</v>
      </c>
      <c r="X29" s="1"/>
      <c r="AA29" s="9">
        <v>45103</v>
      </c>
      <c r="AB29" t="s">
        <v>21</v>
      </c>
    </row>
    <row r="30" spans="8:28" x14ac:dyDescent="0.25">
      <c r="H30">
        <v>27</v>
      </c>
      <c r="I30">
        <f t="shared" si="8"/>
        <v>6</v>
      </c>
      <c r="J30">
        <f t="shared" si="5"/>
        <v>3</v>
      </c>
      <c r="K30" s="10">
        <v>45100</v>
      </c>
      <c r="L30" s="10"/>
      <c r="M30" s="10" t="e">
        <f t="shared" si="2"/>
        <v>#N/A</v>
      </c>
      <c r="N30">
        <f t="shared" si="6"/>
        <v>3</v>
      </c>
      <c r="P30">
        <f t="shared" si="0"/>
        <v>6</v>
      </c>
      <c r="Q30">
        <f t="shared" si="7"/>
        <v>3</v>
      </c>
      <c r="S30">
        <f t="shared" si="3"/>
        <v>25</v>
      </c>
      <c r="T30">
        <f t="shared" si="1"/>
        <v>5</v>
      </c>
      <c r="U30">
        <f t="shared" si="11"/>
        <v>3</v>
      </c>
      <c r="V30">
        <v>3</v>
      </c>
      <c r="X30" s="1"/>
      <c r="AA30" s="9">
        <v>45104</v>
      </c>
      <c r="AB30" t="s">
        <v>20</v>
      </c>
    </row>
    <row r="31" spans="8:28" x14ac:dyDescent="0.25">
      <c r="H31">
        <v>28</v>
      </c>
      <c r="I31">
        <f t="shared" si="8"/>
        <v>7</v>
      </c>
      <c r="J31">
        <f t="shared" si="5"/>
        <v>3</v>
      </c>
      <c r="K31" s="10">
        <v>45101</v>
      </c>
      <c r="L31" s="10"/>
      <c r="M31" s="10" t="e">
        <f t="shared" si="2"/>
        <v>#N/A</v>
      </c>
      <c r="N31">
        <f t="shared" si="6"/>
        <v>3</v>
      </c>
      <c r="P31" t="e">
        <f t="shared" si="0"/>
        <v>#N/A</v>
      </c>
      <c r="Q31">
        <f t="shared" si="7"/>
        <v>3</v>
      </c>
      <c r="S31">
        <f t="shared" si="3"/>
        <v>25</v>
      </c>
      <c r="T31">
        <f t="shared" si="1"/>
        <v>5</v>
      </c>
      <c r="U31">
        <f t="shared" si="11"/>
        <v>4</v>
      </c>
      <c r="V31">
        <v>3</v>
      </c>
      <c r="X31" s="1"/>
      <c r="AA31" s="9">
        <v>45105</v>
      </c>
      <c r="AB31" t="s">
        <v>20</v>
      </c>
    </row>
    <row r="32" spans="8:28" x14ac:dyDescent="0.25">
      <c r="H32">
        <v>29</v>
      </c>
      <c r="I32">
        <f t="shared" si="8"/>
        <v>1</v>
      </c>
      <c r="J32">
        <f t="shared" si="5"/>
        <v>2</v>
      </c>
      <c r="K32" s="10">
        <v>45102</v>
      </c>
      <c r="L32" s="10"/>
      <c r="M32" s="10" t="e">
        <f t="shared" si="2"/>
        <v>#N/A</v>
      </c>
      <c r="N32">
        <f t="shared" si="6"/>
        <v>2</v>
      </c>
      <c r="P32" t="e">
        <f t="shared" si="0"/>
        <v>#N/A</v>
      </c>
      <c r="Q32">
        <f t="shared" si="7"/>
        <v>2</v>
      </c>
      <c r="S32">
        <f t="shared" si="3"/>
        <v>26</v>
      </c>
      <c r="T32">
        <f t="shared" si="1"/>
        <v>3</v>
      </c>
      <c r="U32">
        <f t="shared" si="11"/>
        <v>5</v>
      </c>
      <c r="V32">
        <v>3</v>
      </c>
      <c r="X32" s="1"/>
      <c r="AA32" s="9">
        <v>45106</v>
      </c>
      <c r="AB32" t="s">
        <v>20</v>
      </c>
    </row>
    <row r="33" spans="8:28" x14ac:dyDescent="0.25">
      <c r="H33">
        <v>30</v>
      </c>
      <c r="I33">
        <f t="shared" si="8"/>
        <v>2</v>
      </c>
      <c r="J33">
        <f t="shared" si="5"/>
        <v>2</v>
      </c>
      <c r="K33" s="10">
        <v>45103</v>
      </c>
      <c r="L33" s="10"/>
      <c r="M33" s="10" t="e">
        <f t="shared" si="2"/>
        <v>#N/A</v>
      </c>
      <c r="N33">
        <f t="shared" si="6"/>
        <v>2</v>
      </c>
      <c r="P33" t="e">
        <f t="shared" si="0"/>
        <v>#N/A</v>
      </c>
      <c r="Q33">
        <f t="shared" si="7"/>
        <v>2</v>
      </c>
      <c r="S33">
        <f t="shared" si="3"/>
        <v>26</v>
      </c>
      <c r="T33">
        <f t="shared" si="1"/>
        <v>3</v>
      </c>
      <c r="U33">
        <f t="shared" si="11"/>
        <v>6</v>
      </c>
      <c r="V33">
        <v>3</v>
      </c>
      <c r="X33" s="1"/>
      <c r="AA33" s="9">
        <v>45107</v>
      </c>
      <c r="AB33" t="s">
        <v>21</v>
      </c>
    </row>
    <row r="34" spans="8:28" x14ac:dyDescent="0.25">
      <c r="H34">
        <v>31</v>
      </c>
      <c r="I34">
        <f t="shared" si="8"/>
        <v>3</v>
      </c>
      <c r="J34">
        <f t="shared" si="5"/>
        <v>2</v>
      </c>
      <c r="K34" s="10">
        <v>45104</v>
      </c>
      <c r="L34" s="10"/>
      <c r="M34" s="10" t="e">
        <f t="shared" si="2"/>
        <v>#N/A</v>
      </c>
      <c r="N34">
        <f t="shared" si="6"/>
        <v>2</v>
      </c>
      <c r="P34">
        <f t="shared" si="0"/>
        <v>3</v>
      </c>
      <c r="Q34">
        <f t="shared" si="7"/>
        <v>2</v>
      </c>
      <c r="S34">
        <f t="shared" si="3"/>
        <v>26</v>
      </c>
      <c r="T34">
        <f t="shared" si="1"/>
        <v>3</v>
      </c>
      <c r="U34">
        <f t="shared" si="11"/>
        <v>7</v>
      </c>
      <c r="V34">
        <v>3</v>
      </c>
      <c r="X34" s="1"/>
    </row>
    <row r="35" spans="8:28" x14ac:dyDescent="0.25">
      <c r="H35">
        <v>32</v>
      </c>
      <c r="I35">
        <f t="shared" si="8"/>
        <v>4</v>
      </c>
      <c r="J35">
        <f t="shared" si="5"/>
        <v>2</v>
      </c>
      <c r="K35" s="10">
        <v>45105</v>
      </c>
      <c r="L35" s="10"/>
      <c r="M35" s="10" t="e">
        <f t="shared" si="2"/>
        <v>#N/A</v>
      </c>
      <c r="N35">
        <f t="shared" si="6"/>
        <v>2</v>
      </c>
      <c r="P35">
        <f t="shared" si="0"/>
        <v>4</v>
      </c>
      <c r="Q35">
        <f t="shared" si="7"/>
        <v>2</v>
      </c>
      <c r="S35">
        <f t="shared" si="3"/>
        <v>26</v>
      </c>
      <c r="T35">
        <f t="shared" si="1"/>
        <v>3</v>
      </c>
      <c r="X35" s="1"/>
    </row>
    <row r="36" spans="8:28" x14ac:dyDescent="0.25">
      <c r="H36">
        <v>33</v>
      </c>
      <c r="I36">
        <f t="shared" si="8"/>
        <v>5</v>
      </c>
      <c r="J36">
        <f t="shared" si="5"/>
        <v>2</v>
      </c>
      <c r="K36" s="10">
        <v>45106</v>
      </c>
      <c r="L36" s="10"/>
      <c r="M36" s="10" t="e">
        <f t="shared" si="2"/>
        <v>#N/A</v>
      </c>
      <c r="N36">
        <f t="shared" si="6"/>
        <v>2</v>
      </c>
      <c r="P36">
        <f t="shared" si="0"/>
        <v>5</v>
      </c>
      <c r="Q36">
        <f t="shared" si="7"/>
        <v>2</v>
      </c>
      <c r="S36">
        <f t="shared" si="3"/>
        <v>26</v>
      </c>
      <c r="T36">
        <f t="shared" si="1"/>
        <v>3</v>
      </c>
      <c r="U36" t="e">
        <f t="shared" ref="U36:U42" si="12">IF(T32&gt;=$V$2,I32,NA())</f>
        <v>#N/A</v>
      </c>
      <c r="V36">
        <v>2</v>
      </c>
      <c r="X36" s="1"/>
    </row>
    <row r="37" spans="8:28" x14ac:dyDescent="0.25">
      <c r="H37">
        <v>34</v>
      </c>
      <c r="I37">
        <f t="shared" si="8"/>
        <v>6</v>
      </c>
      <c r="J37">
        <f t="shared" si="5"/>
        <v>2</v>
      </c>
      <c r="K37" s="10">
        <v>45107</v>
      </c>
      <c r="L37" s="10"/>
      <c r="M37" s="10" t="e">
        <f t="shared" si="2"/>
        <v>#N/A</v>
      </c>
      <c r="N37">
        <f t="shared" si="6"/>
        <v>2</v>
      </c>
      <c r="P37" t="e">
        <f t="shared" si="0"/>
        <v>#N/A</v>
      </c>
      <c r="Q37">
        <f t="shared" si="7"/>
        <v>2</v>
      </c>
      <c r="S37">
        <f t="shared" si="3"/>
        <v>26</v>
      </c>
      <c r="T37">
        <f t="shared" si="1"/>
        <v>3</v>
      </c>
      <c r="U37" t="e">
        <f t="shared" si="12"/>
        <v>#N/A</v>
      </c>
      <c r="V37">
        <v>2</v>
      </c>
      <c r="X37" s="1"/>
    </row>
    <row r="38" spans="8:28" x14ac:dyDescent="0.25">
      <c r="H38">
        <v>35</v>
      </c>
      <c r="I38">
        <f t="shared" si="8"/>
        <v>7</v>
      </c>
      <c r="J38">
        <f t="shared" si="5"/>
        <v>2</v>
      </c>
      <c r="K38" s="10">
        <v>45108</v>
      </c>
      <c r="L38" s="10"/>
      <c r="M38" s="10">
        <f t="shared" si="2"/>
        <v>7</v>
      </c>
      <c r="N38">
        <f t="shared" si="6"/>
        <v>2</v>
      </c>
      <c r="P38" t="e">
        <f t="shared" si="0"/>
        <v>#N/A</v>
      </c>
      <c r="Q38">
        <f t="shared" si="7"/>
        <v>2</v>
      </c>
      <c r="S38">
        <f t="shared" si="3"/>
        <v>26</v>
      </c>
      <c r="T38">
        <f t="shared" si="1"/>
        <v>3</v>
      </c>
      <c r="U38" t="e">
        <f t="shared" si="12"/>
        <v>#N/A</v>
      </c>
      <c r="V38">
        <v>2</v>
      </c>
      <c r="X38" s="1"/>
    </row>
    <row r="39" spans="8:28" x14ac:dyDescent="0.25">
      <c r="H39">
        <v>36</v>
      </c>
      <c r="I39">
        <f t="shared" si="8"/>
        <v>1</v>
      </c>
      <c r="J39">
        <f t="shared" si="5"/>
        <v>1</v>
      </c>
      <c r="K39" s="10">
        <v>45109</v>
      </c>
      <c r="L39" s="10"/>
      <c r="M39" s="10">
        <f t="shared" si="2"/>
        <v>1</v>
      </c>
      <c r="N39">
        <f t="shared" si="6"/>
        <v>1</v>
      </c>
      <c r="P39" t="e">
        <f t="shared" si="0"/>
        <v>#N/A</v>
      </c>
      <c r="Q39">
        <f t="shared" si="7"/>
        <v>1</v>
      </c>
      <c r="S39">
        <f t="shared" si="3"/>
        <v>27</v>
      </c>
      <c r="T39">
        <f t="shared" si="1"/>
        <v>0</v>
      </c>
      <c r="U39" t="e">
        <f t="shared" si="12"/>
        <v>#N/A</v>
      </c>
      <c r="V39">
        <v>2</v>
      </c>
      <c r="X39" s="1"/>
    </row>
    <row r="40" spans="8:28" x14ac:dyDescent="0.25">
      <c r="H40">
        <v>37</v>
      </c>
      <c r="I40">
        <f t="shared" si="8"/>
        <v>2</v>
      </c>
      <c r="J40">
        <f t="shared" si="5"/>
        <v>1</v>
      </c>
      <c r="K40" s="10">
        <v>45110</v>
      </c>
      <c r="L40" s="10"/>
      <c r="M40" s="10">
        <f t="shared" si="2"/>
        <v>2</v>
      </c>
      <c r="N40">
        <f t="shared" si="6"/>
        <v>1</v>
      </c>
      <c r="P40" t="e">
        <f t="shared" si="0"/>
        <v>#N/A</v>
      </c>
      <c r="Q40">
        <f t="shared" si="7"/>
        <v>1</v>
      </c>
      <c r="S40">
        <f t="shared" si="3"/>
        <v>27</v>
      </c>
      <c r="T40">
        <f t="shared" si="1"/>
        <v>0</v>
      </c>
      <c r="U40" t="e">
        <f t="shared" si="12"/>
        <v>#N/A</v>
      </c>
      <c r="V40">
        <v>2</v>
      </c>
      <c r="X40" s="1"/>
    </row>
    <row r="41" spans="8:28" x14ac:dyDescent="0.25">
      <c r="H41">
        <v>38</v>
      </c>
      <c r="I41">
        <f t="shared" si="8"/>
        <v>3</v>
      </c>
      <c r="J41">
        <f t="shared" si="5"/>
        <v>1</v>
      </c>
      <c r="K41" s="10">
        <v>45111</v>
      </c>
      <c r="L41" s="10"/>
      <c r="M41" s="10">
        <f t="shared" si="2"/>
        <v>3</v>
      </c>
      <c r="N41">
        <f t="shared" si="6"/>
        <v>1</v>
      </c>
      <c r="P41" t="e">
        <f t="shared" si="0"/>
        <v>#N/A</v>
      </c>
      <c r="Q41">
        <f t="shared" si="7"/>
        <v>1</v>
      </c>
      <c r="S41">
        <f t="shared" si="3"/>
        <v>27</v>
      </c>
      <c r="T41">
        <f t="shared" si="1"/>
        <v>0</v>
      </c>
      <c r="U41" t="e">
        <f t="shared" si="12"/>
        <v>#N/A</v>
      </c>
      <c r="V41">
        <v>2</v>
      </c>
      <c r="X41" s="1"/>
    </row>
    <row r="42" spans="8:28" x14ac:dyDescent="0.25">
      <c r="H42">
        <v>39</v>
      </c>
      <c r="I42">
        <f t="shared" si="8"/>
        <v>4</v>
      </c>
      <c r="J42">
        <f t="shared" si="5"/>
        <v>1</v>
      </c>
      <c r="K42" s="10">
        <v>45112</v>
      </c>
      <c r="L42" s="10"/>
      <c r="M42" s="10">
        <f t="shared" si="2"/>
        <v>4</v>
      </c>
      <c r="N42">
        <f t="shared" si="6"/>
        <v>1</v>
      </c>
      <c r="P42" t="e">
        <f t="shared" si="0"/>
        <v>#N/A</v>
      </c>
      <c r="Q42">
        <f t="shared" si="7"/>
        <v>1</v>
      </c>
      <c r="S42">
        <f t="shared" si="3"/>
        <v>27</v>
      </c>
      <c r="T42">
        <f t="shared" si="1"/>
        <v>0</v>
      </c>
      <c r="U42" t="e">
        <f t="shared" si="12"/>
        <v>#N/A</v>
      </c>
      <c r="V42">
        <v>2</v>
      </c>
      <c r="X42" s="1"/>
    </row>
    <row r="43" spans="8:28" x14ac:dyDescent="0.25">
      <c r="H43">
        <v>40</v>
      </c>
      <c r="I43">
        <f t="shared" si="8"/>
        <v>5</v>
      </c>
      <c r="J43">
        <f t="shared" si="5"/>
        <v>1</v>
      </c>
      <c r="K43" s="10">
        <v>45113</v>
      </c>
      <c r="L43" s="10"/>
      <c r="M43" s="10">
        <f t="shared" si="2"/>
        <v>5</v>
      </c>
      <c r="N43">
        <f t="shared" si="6"/>
        <v>1</v>
      </c>
      <c r="P43" t="e">
        <f t="shared" si="0"/>
        <v>#N/A</v>
      </c>
      <c r="Q43">
        <f t="shared" si="7"/>
        <v>1</v>
      </c>
      <c r="S43">
        <f t="shared" si="3"/>
        <v>27</v>
      </c>
      <c r="T43">
        <f t="shared" si="1"/>
        <v>0</v>
      </c>
      <c r="X43" s="1"/>
    </row>
    <row r="44" spans="8:28" x14ac:dyDescent="0.25">
      <c r="H44">
        <v>41</v>
      </c>
      <c r="I44">
        <f t="shared" si="8"/>
        <v>6</v>
      </c>
      <c r="J44">
        <f t="shared" si="5"/>
        <v>1</v>
      </c>
      <c r="K44" s="10">
        <v>45114</v>
      </c>
      <c r="L44" s="10"/>
      <c r="M44" s="10">
        <f t="shared" si="2"/>
        <v>6</v>
      </c>
      <c r="N44">
        <f t="shared" si="6"/>
        <v>1</v>
      </c>
      <c r="P44" t="e">
        <f t="shared" si="0"/>
        <v>#N/A</v>
      </c>
      <c r="Q44">
        <f t="shared" si="7"/>
        <v>1</v>
      </c>
      <c r="S44">
        <f t="shared" si="3"/>
        <v>27</v>
      </c>
      <c r="T44">
        <f t="shared" si="1"/>
        <v>0</v>
      </c>
      <c r="U44" t="e">
        <f t="shared" ref="U44:U50" si="13">IF(T39&gt;=$V$2,I39,NA())</f>
        <v>#N/A</v>
      </c>
      <c r="V44">
        <v>1</v>
      </c>
      <c r="X44" s="1"/>
    </row>
    <row r="45" spans="8:28" x14ac:dyDescent="0.25">
      <c r="H45">
        <v>42</v>
      </c>
      <c r="I45">
        <f t="shared" si="8"/>
        <v>7</v>
      </c>
      <c r="J45">
        <f t="shared" si="5"/>
        <v>1</v>
      </c>
      <c r="K45" s="10">
        <v>45115</v>
      </c>
      <c r="L45" s="10"/>
      <c r="M45" s="10">
        <f t="shared" si="2"/>
        <v>7</v>
      </c>
      <c r="N45">
        <f t="shared" si="6"/>
        <v>1</v>
      </c>
      <c r="P45" t="e">
        <f t="shared" si="0"/>
        <v>#N/A</v>
      </c>
      <c r="Q45">
        <f t="shared" si="7"/>
        <v>1</v>
      </c>
      <c r="S45">
        <f t="shared" si="3"/>
        <v>27</v>
      </c>
      <c r="T45">
        <f t="shared" si="1"/>
        <v>0</v>
      </c>
      <c r="U45" t="e">
        <f t="shared" si="13"/>
        <v>#N/A</v>
      </c>
      <c r="V45">
        <v>1</v>
      </c>
      <c r="X45" s="1"/>
    </row>
    <row r="46" spans="8:28" x14ac:dyDescent="0.25">
      <c r="U46" t="e">
        <f t="shared" si="13"/>
        <v>#N/A</v>
      </c>
      <c r="V46">
        <v>1</v>
      </c>
      <c r="X46" s="1"/>
    </row>
    <row r="47" spans="8:28" x14ac:dyDescent="0.25">
      <c r="U47" t="e">
        <f t="shared" si="13"/>
        <v>#N/A</v>
      </c>
      <c r="V47">
        <v>1</v>
      </c>
      <c r="X47" s="1"/>
    </row>
    <row r="48" spans="8:28" x14ac:dyDescent="0.25">
      <c r="U48" t="e">
        <f t="shared" si="13"/>
        <v>#N/A</v>
      </c>
      <c r="V48">
        <v>1</v>
      </c>
      <c r="X48" s="1"/>
    </row>
    <row r="49" spans="21:24" x14ac:dyDescent="0.25">
      <c r="U49" t="e">
        <f t="shared" si="13"/>
        <v>#N/A</v>
      </c>
      <c r="V49">
        <v>1</v>
      </c>
      <c r="X49" s="1"/>
    </row>
    <row r="50" spans="21:24" x14ac:dyDescent="0.25">
      <c r="U50" t="e">
        <f t="shared" si="13"/>
        <v>#N/A</v>
      </c>
      <c r="V50">
        <v>1</v>
      </c>
      <c r="X50" s="1"/>
    </row>
    <row r="51" spans="21:24" x14ac:dyDescent="0.25">
      <c r="X51" s="1"/>
    </row>
    <row r="52" spans="21:24" x14ac:dyDescent="0.25">
      <c r="X52" s="1"/>
    </row>
    <row r="53" spans="21:24" x14ac:dyDescent="0.25">
      <c r="X53" s="1"/>
    </row>
    <row r="54" spans="21:24" x14ac:dyDescent="0.25">
      <c r="X54" s="1"/>
    </row>
    <row r="55" spans="21:24" x14ac:dyDescent="0.25">
      <c r="X55" s="1"/>
    </row>
    <row r="56" spans="21:24" x14ac:dyDescent="0.25">
      <c r="X56" s="1"/>
    </row>
    <row r="57" spans="21:24" x14ac:dyDescent="0.25">
      <c r="X57" s="1"/>
    </row>
    <row r="58" spans="21:24" x14ac:dyDescent="0.25">
      <c r="X58" s="1"/>
    </row>
    <row r="59" spans="21:24" x14ac:dyDescent="0.25">
      <c r="X59" s="1"/>
    </row>
    <row r="60" spans="21:24" x14ac:dyDescent="0.25">
      <c r="X60" s="1"/>
    </row>
    <row r="61" spans="21:24" x14ac:dyDescent="0.25">
      <c r="X61" s="1"/>
    </row>
    <row r="62" spans="21:24" x14ac:dyDescent="0.25">
      <c r="X62" s="1"/>
    </row>
    <row r="63" spans="21:24" x14ac:dyDescent="0.25">
      <c r="X63" s="1"/>
    </row>
    <row r="64" spans="21:24" x14ac:dyDescent="0.25">
      <c r="X64" s="1"/>
    </row>
    <row r="65" spans="24:24" x14ac:dyDescent="0.25">
      <c r="X65" s="1"/>
    </row>
    <row r="66" spans="24:24" x14ac:dyDescent="0.25">
      <c r="X66" s="1"/>
    </row>
    <row r="67" spans="24:24" x14ac:dyDescent="0.25">
      <c r="X67" s="1"/>
    </row>
    <row r="68" spans="24:24" x14ac:dyDescent="0.25">
      <c r="X68" s="1"/>
    </row>
    <row r="69" spans="24:24" x14ac:dyDescent="0.25">
      <c r="X69" s="1"/>
    </row>
    <row r="70" spans="24:24" x14ac:dyDescent="0.25">
      <c r="X70" s="1"/>
    </row>
    <row r="71" spans="24:24" x14ac:dyDescent="0.25">
      <c r="X71" s="1"/>
    </row>
    <row r="72" spans="24:24" x14ac:dyDescent="0.25">
      <c r="X72" s="1"/>
    </row>
    <row r="73" spans="24:24" x14ac:dyDescent="0.25">
      <c r="X73" s="1"/>
    </row>
    <row r="74" spans="24:24" x14ac:dyDescent="0.25">
      <c r="X74" s="1"/>
    </row>
    <row r="75" spans="24:24" x14ac:dyDescent="0.25">
      <c r="X75" s="1"/>
    </row>
    <row r="76" spans="24:24" x14ac:dyDescent="0.25">
      <c r="X76" s="1"/>
    </row>
    <row r="77" spans="24:24" x14ac:dyDescent="0.25">
      <c r="X77" s="1"/>
    </row>
    <row r="78" spans="24:24" x14ac:dyDescent="0.25">
      <c r="X78" s="1"/>
    </row>
    <row r="79" spans="24:24" x14ac:dyDescent="0.25">
      <c r="X79" s="1"/>
    </row>
    <row r="80" spans="24:24" x14ac:dyDescent="0.25">
      <c r="X80" s="1"/>
    </row>
    <row r="81" spans="24:24" x14ac:dyDescent="0.25">
      <c r="X81" s="1"/>
    </row>
    <row r="82" spans="24:24" x14ac:dyDescent="0.25">
      <c r="X82" s="1"/>
    </row>
    <row r="83" spans="24:24" x14ac:dyDescent="0.25">
      <c r="X83" s="1"/>
    </row>
    <row r="84" spans="24:24" x14ac:dyDescent="0.25">
      <c r="X84" s="1"/>
    </row>
    <row r="85" spans="24:24" x14ac:dyDescent="0.25">
      <c r="X85" s="1"/>
    </row>
    <row r="86" spans="24:24" x14ac:dyDescent="0.25">
      <c r="X86" s="1"/>
    </row>
    <row r="87" spans="24:24" x14ac:dyDescent="0.25">
      <c r="X87" s="1"/>
    </row>
    <row r="88" spans="24:24" x14ac:dyDescent="0.25">
      <c r="X88" s="1"/>
    </row>
    <row r="89" spans="24:24" x14ac:dyDescent="0.25">
      <c r="X89" s="1"/>
    </row>
    <row r="90" spans="24:24" x14ac:dyDescent="0.25">
      <c r="X90" s="1"/>
    </row>
    <row r="91" spans="24:24" x14ac:dyDescent="0.25">
      <c r="X91" s="1"/>
    </row>
    <row r="92" spans="24:24" x14ac:dyDescent="0.25">
      <c r="X92" s="1"/>
    </row>
    <row r="93" spans="24:24" x14ac:dyDescent="0.25">
      <c r="X93" s="1"/>
    </row>
    <row r="94" spans="24:24" x14ac:dyDescent="0.25">
      <c r="X94" s="1"/>
    </row>
    <row r="95" spans="24:24" x14ac:dyDescent="0.25">
      <c r="X95" s="1"/>
    </row>
    <row r="96" spans="24:24" x14ac:dyDescent="0.25">
      <c r="X96" s="1"/>
    </row>
    <row r="97" spans="24:24" x14ac:dyDescent="0.25">
      <c r="X97" s="1"/>
    </row>
    <row r="98" spans="24:24" x14ac:dyDescent="0.25">
      <c r="X98" s="1"/>
    </row>
    <row r="99" spans="24:24" x14ac:dyDescent="0.25">
      <c r="X99" s="1"/>
    </row>
    <row r="100" spans="24:24" x14ac:dyDescent="0.25">
      <c r="X100" s="1"/>
    </row>
    <row r="101" spans="24:24" x14ac:dyDescent="0.25">
      <c r="X101" s="1"/>
    </row>
    <row r="102" spans="24:24" x14ac:dyDescent="0.25">
      <c r="X102" s="1"/>
    </row>
    <row r="103" spans="24:24" x14ac:dyDescent="0.25">
      <c r="X103" s="1"/>
    </row>
  </sheetData>
  <hyperlinks>
    <hyperlink ref="A1" location="'TOC Gallery'!A1" tooltip="Go To: Table of Contents" display="'TOC Gallery'!A1" xr:uid="{3CB59F56-64B1-4E7A-B758-8CBCCAE6F91A}"/>
  </hyperlinks>
  <pageMargins left="0.7" right="0.7" top="0.75" bottom="0.75" header="0.3" footer="0.3"/>
  <ignoredErrors>
    <ignoredError sqref="P1:P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9224" r:id="rId3" name="Spinner 8">
              <controlPr defaultSize="0" autoPict="0">
                <anchor moveWithCells="1" sizeWithCells="1">
                  <from>
                    <xdr:col>4</xdr:col>
                    <xdr:colOff>285750</xdr:colOff>
                    <xdr:row>1</xdr:row>
                    <xdr:rowOff>104775</xdr:rowOff>
                  </from>
                  <to>
                    <xdr:col>4</xdr:col>
                    <xdr:colOff>457200</xdr:colOff>
                    <xdr:row>3</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ACCB-9211-45C4-A66C-39704E94A4EE}">
  <dimension ref="A1:A8"/>
  <sheetViews>
    <sheetView workbookViewId="0">
      <selection sqref="A1:A8"/>
    </sheetView>
  </sheetViews>
  <sheetFormatPr defaultRowHeight="15" x14ac:dyDescent="0.25"/>
  <sheetData>
    <row r="1" spans="1:1" x14ac:dyDescent="0.25">
      <c r="A1" t="s">
        <v>56</v>
      </c>
    </row>
    <row r="2" spans="1:1" x14ac:dyDescent="0.25">
      <c r="A2" t="s">
        <v>61</v>
      </c>
    </row>
    <row r="3" spans="1:1" x14ac:dyDescent="0.25">
      <c r="A3" t="s">
        <v>62</v>
      </c>
    </row>
    <row r="4" spans="1:1" x14ac:dyDescent="0.25">
      <c r="A4" t="s">
        <v>63</v>
      </c>
    </row>
    <row r="5" spans="1:1" x14ac:dyDescent="0.25">
      <c r="A5" t="s">
        <v>57</v>
      </c>
    </row>
    <row r="6" spans="1:1" x14ac:dyDescent="0.25">
      <c r="A6" t="s">
        <v>58</v>
      </c>
    </row>
    <row r="7" spans="1:1" x14ac:dyDescent="0.25">
      <c r="A7" t="s">
        <v>59</v>
      </c>
    </row>
    <row r="8" spans="1:1" x14ac:dyDescent="0.25">
      <c r="A8" t="s">
        <v>60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3609-5A13-4CD6-86AC-3C2AA26B4ED8}">
  <sheetPr codeName="Sheet7"/>
  <dimension ref="A1:Q103"/>
  <sheetViews>
    <sheetView workbookViewId="0"/>
  </sheetViews>
  <sheetFormatPr defaultRowHeight="15" x14ac:dyDescent="0.25"/>
  <cols>
    <col min="1" max="1" width="2.7109375" customWidth="1"/>
    <col min="16" max="16" width="10.28515625" bestFit="1" customWidth="1"/>
  </cols>
  <sheetData>
    <row r="1" spans="1:17" x14ac:dyDescent="0.25">
      <c r="A1" s="15">
        <v>3</v>
      </c>
      <c r="B1" s="2" t="s">
        <v>36</v>
      </c>
      <c r="G1" s="2" t="s">
        <v>1</v>
      </c>
    </row>
    <row r="2" spans="1:17" x14ac:dyDescent="0.25">
      <c r="H2" s="2" t="s">
        <v>5</v>
      </c>
      <c r="J2" s="2" t="s">
        <v>40</v>
      </c>
      <c r="L2" s="2" t="s">
        <v>13</v>
      </c>
      <c r="P2" s="2" t="s">
        <v>37</v>
      </c>
      <c r="Q2" s="7">
        <v>0.65</v>
      </c>
    </row>
    <row r="3" spans="1:17" x14ac:dyDescent="0.25">
      <c r="G3" s="2" t="s">
        <v>14</v>
      </c>
      <c r="H3" s="2" t="s">
        <v>15</v>
      </c>
      <c r="I3" s="2" t="s">
        <v>16</v>
      </c>
      <c r="J3" s="2" t="s">
        <v>15</v>
      </c>
      <c r="K3" s="2" t="s">
        <v>16</v>
      </c>
      <c r="L3" s="2" t="s">
        <v>15</v>
      </c>
      <c r="M3" s="2" t="s">
        <v>16</v>
      </c>
      <c r="N3" s="2" t="s">
        <v>17</v>
      </c>
      <c r="O3" s="2"/>
      <c r="P3" s="2" t="s">
        <v>38</v>
      </c>
      <c r="Q3">
        <f>Q2*100</f>
        <v>65</v>
      </c>
    </row>
    <row r="4" spans="1:17" x14ac:dyDescent="0.25">
      <c r="G4" cm="1">
        <f t="array" ref="G4:G103">_xlfn.SEQUENCE(100)</f>
        <v>1</v>
      </c>
      <c r="H4">
        <v>1</v>
      </c>
      <c r="I4">
        <v>1</v>
      </c>
      <c r="J4">
        <f t="shared" ref="J4:J35" si="0">IF($G4&lt;=$Q$3,H4,NA())</f>
        <v>1</v>
      </c>
      <c r="K4">
        <f t="shared" ref="K4:K35" si="1">IF($G4&lt;=$Q$3,I4,NA())</f>
        <v>1</v>
      </c>
      <c r="L4" t="e">
        <f t="shared" ref="L4:L35" si="2">IF($G4=$Q$4,H4,NA())</f>
        <v>#N/A</v>
      </c>
      <c r="M4" t="e">
        <f t="shared" ref="M4:M35" si="3">IF($G4=$Q$4,I4,NA())</f>
        <v>#N/A</v>
      </c>
      <c r="N4" s="1" t="e">
        <f t="shared" ref="N4:N35" si="4">IF(NOT(ISERROR(M4)),$Q$2,NA())</f>
        <v>#N/A</v>
      </c>
      <c r="O4" s="1"/>
      <c r="P4" s="2" t="s">
        <v>39</v>
      </c>
      <c r="Q4">
        <f>ROUNDUP(Q3,-1)</f>
        <v>70</v>
      </c>
    </row>
    <row r="5" spans="1:17" x14ac:dyDescent="0.25">
      <c r="G5">
        <v>2</v>
      </c>
      <c r="H5">
        <v>2</v>
      </c>
      <c r="I5">
        <v>1</v>
      </c>
      <c r="J5">
        <f t="shared" si="0"/>
        <v>2</v>
      </c>
      <c r="K5">
        <f t="shared" si="1"/>
        <v>1</v>
      </c>
      <c r="L5" t="e">
        <f t="shared" si="2"/>
        <v>#N/A</v>
      </c>
      <c r="M5" t="e">
        <f t="shared" si="3"/>
        <v>#N/A</v>
      </c>
      <c r="N5" s="1" t="e">
        <f t="shared" si="4"/>
        <v>#N/A</v>
      </c>
      <c r="O5" s="1"/>
    </row>
    <row r="6" spans="1:17" x14ac:dyDescent="0.25">
      <c r="G6">
        <v>3</v>
      </c>
      <c r="H6">
        <v>3</v>
      </c>
      <c r="I6">
        <v>1</v>
      </c>
      <c r="J6">
        <f t="shared" si="0"/>
        <v>3</v>
      </c>
      <c r="K6">
        <f t="shared" si="1"/>
        <v>1</v>
      </c>
      <c r="L6" t="e">
        <f t="shared" si="2"/>
        <v>#N/A</v>
      </c>
      <c r="M6" t="e">
        <f t="shared" si="3"/>
        <v>#N/A</v>
      </c>
      <c r="N6" s="1" t="e">
        <f t="shared" si="4"/>
        <v>#N/A</v>
      </c>
      <c r="O6" s="1"/>
    </row>
    <row r="7" spans="1:17" x14ac:dyDescent="0.25">
      <c r="G7">
        <v>4</v>
      </c>
      <c r="H7">
        <v>4</v>
      </c>
      <c r="I7">
        <v>1</v>
      </c>
      <c r="J7">
        <f t="shared" si="0"/>
        <v>4</v>
      </c>
      <c r="K7">
        <f t="shared" si="1"/>
        <v>1</v>
      </c>
      <c r="L7" t="e">
        <f t="shared" si="2"/>
        <v>#N/A</v>
      </c>
      <c r="M7" t="e">
        <f t="shared" si="3"/>
        <v>#N/A</v>
      </c>
      <c r="N7" s="1" t="e">
        <f t="shared" si="4"/>
        <v>#N/A</v>
      </c>
      <c r="O7" s="1"/>
    </row>
    <row r="8" spans="1:17" x14ac:dyDescent="0.25">
      <c r="G8">
        <v>5</v>
      </c>
      <c r="H8">
        <v>5</v>
      </c>
      <c r="I8">
        <v>1</v>
      </c>
      <c r="J8">
        <f t="shared" si="0"/>
        <v>5</v>
      </c>
      <c r="K8">
        <f t="shared" si="1"/>
        <v>1</v>
      </c>
      <c r="L8" t="e">
        <f t="shared" si="2"/>
        <v>#N/A</v>
      </c>
      <c r="M8" t="e">
        <f t="shared" si="3"/>
        <v>#N/A</v>
      </c>
      <c r="N8" s="1" t="e">
        <f t="shared" si="4"/>
        <v>#N/A</v>
      </c>
      <c r="O8" s="1"/>
    </row>
    <row r="9" spans="1:17" x14ac:dyDescent="0.25">
      <c r="G9">
        <v>6</v>
      </c>
      <c r="H9">
        <v>6</v>
      </c>
      <c r="I9">
        <v>1</v>
      </c>
      <c r="J9">
        <f t="shared" si="0"/>
        <v>6</v>
      </c>
      <c r="K9">
        <f t="shared" si="1"/>
        <v>1</v>
      </c>
      <c r="L9" t="e">
        <f t="shared" si="2"/>
        <v>#N/A</v>
      </c>
      <c r="M9" t="e">
        <f t="shared" si="3"/>
        <v>#N/A</v>
      </c>
      <c r="N9" s="1" t="e">
        <f t="shared" si="4"/>
        <v>#N/A</v>
      </c>
      <c r="O9" s="1"/>
    </row>
    <row r="10" spans="1:17" x14ac:dyDescent="0.25">
      <c r="G10">
        <v>7</v>
      </c>
      <c r="H10">
        <v>7</v>
      </c>
      <c r="I10">
        <v>1</v>
      </c>
      <c r="J10">
        <f t="shared" si="0"/>
        <v>7</v>
      </c>
      <c r="K10">
        <f t="shared" si="1"/>
        <v>1</v>
      </c>
      <c r="L10" t="e">
        <f t="shared" si="2"/>
        <v>#N/A</v>
      </c>
      <c r="M10" t="e">
        <f t="shared" si="3"/>
        <v>#N/A</v>
      </c>
      <c r="N10" s="1" t="e">
        <f t="shared" si="4"/>
        <v>#N/A</v>
      </c>
      <c r="O10" s="1"/>
    </row>
    <row r="11" spans="1:17" x14ac:dyDescent="0.25">
      <c r="G11">
        <v>8</v>
      </c>
      <c r="H11">
        <v>8</v>
      </c>
      <c r="I11">
        <v>1</v>
      </c>
      <c r="J11">
        <f t="shared" si="0"/>
        <v>8</v>
      </c>
      <c r="K11">
        <f t="shared" si="1"/>
        <v>1</v>
      </c>
      <c r="L11" t="e">
        <f t="shared" si="2"/>
        <v>#N/A</v>
      </c>
      <c r="M11" t="e">
        <f t="shared" si="3"/>
        <v>#N/A</v>
      </c>
      <c r="N11" s="1" t="e">
        <f t="shared" si="4"/>
        <v>#N/A</v>
      </c>
      <c r="O11" s="1"/>
    </row>
    <row r="12" spans="1:17" x14ac:dyDescent="0.25">
      <c r="G12">
        <v>9</v>
      </c>
      <c r="H12">
        <v>9</v>
      </c>
      <c r="I12">
        <v>1</v>
      </c>
      <c r="J12">
        <f t="shared" si="0"/>
        <v>9</v>
      </c>
      <c r="K12">
        <f t="shared" si="1"/>
        <v>1</v>
      </c>
      <c r="L12" t="e">
        <f t="shared" si="2"/>
        <v>#N/A</v>
      </c>
      <c r="M12" t="e">
        <f t="shared" si="3"/>
        <v>#N/A</v>
      </c>
      <c r="N12" s="1" t="e">
        <f t="shared" si="4"/>
        <v>#N/A</v>
      </c>
      <c r="O12" s="1"/>
    </row>
    <row r="13" spans="1:17" x14ac:dyDescent="0.25">
      <c r="G13">
        <v>10</v>
      </c>
      <c r="H13">
        <v>10</v>
      </c>
      <c r="I13">
        <v>1</v>
      </c>
      <c r="J13">
        <f t="shared" si="0"/>
        <v>10</v>
      </c>
      <c r="K13">
        <f t="shared" si="1"/>
        <v>1</v>
      </c>
      <c r="L13" t="e">
        <f t="shared" si="2"/>
        <v>#N/A</v>
      </c>
      <c r="M13" t="e">
        <f t="shared" si="3"/>
        <v>#N/A</v>
      </c>
      <c r="N13" s="1" t="e">
        <f t="shared" si="4"/>
        <v>#N/A</v>
      </c>
      <c r="O13" s="1"/>
    </row>
    <row r="14" spans="1:17" x14ac:dyDescent="0.25">
      <c r="G14">
        <v>11</v>
      </c>
      <c r="H14">
        <f>H4</f>
        <v>1</v>
      </c>
      <c r="I14">
        <f>I4+1</f>
        <v>2</v>
      </c>
      <c r="J14">
        <f t="shared" si="0"/>
        <v>1</v>
      </c>
      <c r="K14">
        <f t="shared" si="1"/>
        <v>2</v>
      </c>
      <c r="L14" t="e">
        <f t="shared" si="2"/>
        <v>#N/A</v>
      </c>
      <c r="M14" t="e">
        <f t="shared" si="3"/>
        <v>#N/A</v>
      </c>
      <c r="N14" s="1" t="e">
        <f t="shared" si="4"/>
        <v>#N/A</v>
      </c>
      <c r="O14" s="1"/>
    </row>
    <row r="15" spans="1:17" x14ac:dyDescent="0.25">
      <c r="G15">
        <v>12</v>
      </c>
      <c r="H15">
        <f t="shared" ref="H15:H78" si="5">H5</f>
        <v>2</v>
      </c>
      <c r="I15">
        <f t="shared" ref="I15:I78" si="6">I5+1</f>
        <v>2</v>
      </c>
      <c r="J15">
        <f t="shared" si="0"/>
        <v>2</v>
      </c>
      <c r="K15">
        <f t="shared" si="1"/>
        <v>2</v>
      </c>
      <c r="L15" t="e">
        <f t="shared" si="2"/>
        <v>#N/A</v>
      </c>
      <c r="M15" t="e">
        <f t="shared" si="3"/>
        <v>#N/A</v>
      </c>
      <c r="N15" s="1" t="e">
        <f t="shared" si="4"/>
        <v>#N/A</v>
      </c>
      <c r="O15" s="1"/>
    </row>
    <row r="16" spans="1:17" x14ac:dyDescent="0.25">
      <c r="G16">
        <v>13</v>
      </c>
      <c r="H16">
        <f t="shared" si="5"/>
        <v>3</v>
      </c>
      <c r="I16">
        <f t="shared" si="6"/>
        <v>2</v>
      </c>
      <c r="J16">
        <f t="shared" si="0"/>
        <v>3</v>
      </c>
      <c r="K16">
        <f t="shared" si="1"/>
        <v>2</v>
      </c>
      <c r="L16" t="e">
        <f t="shared" si="2"/>
        <v>#N/A</v>
      </c>
      <c r="M16" t="e">
        <f t="shared" si="3"/>
        <v>#N/A</v>
      </c>
      <c r="N16" s="1" t="e">
        <f t="shared" si="4"/>
        <v>#N/A</v>
      </c>
      <c r="O16" s="1"/>
    </row>
    <row r="17" spans="7:15" x14ac:dyDescent="0.25">
      <c r="G17">
        <v>14</v>
      </c>
      <c r="H17">
        <f t="shared" si="5"/>
        <v>4</v>
      </c>
      <c r="I17">
        <f t="shared" si="6"/>
        <v>2</v>
      </c>
      <c r="J17">
        <f t="shared" si="0"/>
        <v>4</v>
      </c>
      <c r="K17">
        <f t="shared" si="1"/>
        <v>2</v>
      </c>
      <c r="L17" t="e">
        <f t="shared" si="2"/>
        <v>#N/A</v>
      </c>
      <c r="M17" t="e">
        <f t="shared" si="3"/>
        <v>#N/A</v>
      </c>
      <c r="N17" s="1" t="e">
        <f t="shared" si="4"/>
        <v>#N/A</v>
      </c>
      <c r="O17" s="1"/>
    </row>
    <row r="18" spans="7:15" x14ac:dyDescent="0.25">
      <c r="G18">
        <v>15</v>
      </c>
      <c r="H18">
        <f t="shared" si="5"/>
        <v>5</v>
      </c>
      <c r="I18">
        <f t="shared" si="6"/>
        <v>2</v>
      </c>
      <c r="J18">
        <f t="shared" si="0"/>
        <v>5</v>
      </c>
      <c r="K18">
        <f t="shared" si="1"/>
        <v>2</v>
      </c>
      <c r="L18" t="e">
        <f t="shared" si="2"/>
        <v>#N/A</v>
      </c>
      <c r="M18" t="e">
        <f t="shared" si="3"/>
        <v>#N/A</v>
      </c>
      <c r="N18" s="1" t="e">
        <f t="shared" si="4"/>
        <v>#N/A</v>
      </c>
      <c r="O18" s="1"/>
    </row>
    <row r="19" spans="7:15" x14ac:dyDescent="0.25">
      <c r="G19">
        <v>16</v>
      </c>
      <c r="H19">
        <f t="shared" si="5"/>
        <v>6</v>
      </c>
      <c r="I19">
        <f t="shared" si="6"/>
        <v>2</v>
      </c>
      <c r="J19">
        <f t="shared" si="0"/>
        <v>6</v>
      </c>
      <c r="K19">
        <f t="shared" si="1"/>
        <v>2</v>
      </c>
      <c r="L19" t="e">
        <f t="shared" si="2"/>
        <v>#N/A</v>
      </c>
      <c r="M19" t="e">
        <f t="shared" si="3"/>
        <v>#N/A</v>
      </c>
      <c r="N19" s="1" t="e">
        <f t="shared" si="4"/>
        <v>#N/A</v>
      </c>
      <c r="O19" s="1"/>
    </row>
    <row r="20" spans="7:15" x14ac:dyDescent="0.25">
      <c r="G20">
        <v>17</v>
      </c>
      <c r="H20">
        <f t="shared" si="5"/>
        <v>7</v>
      </c>
      <c r="I20">
        <f t="shared" si="6"/>
        <v>2</v>
      </c>
      <c r="J20">
        <f t="shared" si="0"/>
        <v>7</v>
      </c>
      <c r="K20">
        <f t="shared" si="1"/>
        <v>2</v>
      </c>
      <c r="L20" t="e">
        <f t="shared" si="2"/>
        <v>#N/A</v>
      </c>
      <c r="M20" t="e">
        <f t="shared" si="3"/>
        <v>#N/A</v>
      </c>
      <c r="N20" s="1" t="e">
        <f t="shared" si="4"/>
        <v>#N/A</v>
      </c>
      <c r="O20" s="1"/>
    </row>
    <row r="21" spans="7:15" x14ac:dyDescent="0.25">
      <c r="G21">
        <v>18</v>
      </c>
      <c r="H21">
        <f t="shared" si="5"/>
        <v>8</v>
      </c>
      <c r="I21">
        <f t="shared" si="6"/>
        <v>2</v>
      </c>
      <c r="J21">
        <f t="shared" si="0"/>
        <v>8</v>
      </c>
      <c r="K21">
        <f t="shared" si="1"/>
        <v>2</v>
      </c>
      <c r="L21" t="e">
        <f t="shared" si="2"/>
        <v>#N/A</v>
      </c>
      <c r="M21" t="e">
        <f t="shared" si="3"/>
        <v>#N/A</v>
      </c>
      <c r="N21" s="1" t="e">
        <f t="shared" si="4"/>
        <v>#N/A</v>
      </c>
      <c r="O21" s="1"/>
    </row>
    <row r="22" spans="7:15" x14ac:dyDescent="0.25">
      <c r="G22">
        <v>19</v>
      </c>
      <c r="H22">
        <f t="shared" si="5"/>
        <v>9</v>
      </c>
      <c r="I22">
        <f t="shared" si="6"/>
        <v>2</v>
      </c>
      <c r="J22">
        <f t="shared" si="0"/>
        <v>9</v>
      </c>
      <c r="K22">
        <f t="shared" si="1"/>
        <v>2</v>
      </c>
      <c r="L22" t="e">
        <f t="shared" si="2"/>
        <v>#N/A</v>
      </c>
      <c r="M22" t="e">
        <f t="shared" si="3"/>
        <v>#N/A</v>
      </c>
      <c r="N22" s="1" t="e">
        <f t="shared" si="4"/>
        <v>#N/A</v>
      </c>
      <c r="O22" s="1"/>
    </row>
    <row r="23" spans="7:15" x14ac:dyDescent="0.25">
      <c r="G23">
        <v>20</v>
      </c>
      <c r="H23">
        <f t="shared" si="5"/>
        <v>10</v>
      </c>
      <c r="I23">
        <f t="shared" si="6"/>
        <v>2</v>
      </c>
      <c r="J23">
        <f t="shared" si="0"/>
        <v>10</v>
      </c>
      <c r="K23">
        <f t="shared" si="1"/>
        <v>2</v>
      </c>
      <c r="L23" t="e">
        <f t="shared" si="2"/>
        <v>#N/A</v>
      </c>
      <c r="M23" t="e">
        <f t="shared" si="3"/>
        <v>#N/A</v>
      </c>
      <c r="N23" s="1" t="e">
        <f t="shared" si="4"/>
        <v>#N/A</v>
      </c>
      <c r="O23" s="1"/>
    </row>
    <row r="24" spans="7:15" x14ac:dyDescent="0.25">
      <c r="G24">
        <v>21</v>
      </c>
      <c r="H24">
        <f t="shared" si="5"/>
        <v>1</v>
      </c>
      <c r="I24">
        <f t="shared" si="6"/>
        <v>3</v>
      </c>
      <c r="J24">
        <f t="shared" si="0"/>
        <v>1</v>
      </c>
      <c r="K24">
        <f t="shared" si="1"/>
        <v>3</v>
      </c>
      <c r="L24" t="e">
        <f t="shared" si="2"/>
        <v>#N/A</v>
      </c>
      <c r="M24" t="e">
        <f t="shared" si="3"/>
        <v>#N/A</v>
      </c>
      <c r="N24" s="1" t="e">
        <f t="shared" si="4"/>
        <v>#N/A</v>
      </c>
      <c r="O24" s="1"/>
    </row>
    <row r="25" spans="7:15" x14ac:dyDescent="0.25">
      <c r="G25">
        <v>22</v>
      </c>
      <c r="H25">
        <f t="shared" si="5"/>
        <v>2</v>
      </c>
      <c r="I25">
        <f t="shared" si="6"/>
        <v>3</v>
      </c>
      <c r="J25">
        <f t="shared" si="0"/>
        <v>2</v>
      </c>
      <c r="K25">
        <f t="shared" si="1"/>
        <v>3</v>
      </c>
      <c r="L25" t="e">
        <f t="shared" si="2"/>
        <v>#N/A</v>
      </c>
      <c r="M25" t="e">
        <f t="shared" si="3"/>
        <v>#N/A</v>
      </c>
      <c r="N25" s="1" t="e">
        <f t="shared" si="4"/>
        <v>#N/A</v>
      </c>
      <c r="O25" s="1"/>
    </row>
    <row r="26" spans="7:15" x14ac:dyDescent="0.25">
      <c r="G26">
        <v>23</v>
      </c>
      <c r="H26">
        <f t="shared" si="5"/>
        <v>3</v>
      </c>
      <c r="I26">
        <f t="shared" si="6"/>
        <v>3</v>
      </c>
      <c r="J26">
        <f t="shared" si="0"/>
        <v>3</v>
      </c>
      <c r="K26">
        <f t="shared" si="1"/>
        <v>3</v>
      </c>
      <c r="L26" t="e">
        <f t="shared" si="2"/>
        <v>#N/A</v>
      </c>
      <c r="M26" t="e">
        <f t="shared" si="3"/>
        <v>#N/A</v>
      </c>
      <c r="N26" s="1" t="e">
        <f t="shared" si="4"/>
        <v>#N/A</v>
      </c>
      <c r="O26" s="1"/>
    </row>
    <row r="27" spans="7:15" x14ac:dyDescent="0.25">
      <c r="G27">
        <v>24</v>
      </c>
      <c r="H27">
        <f t="shared" si="5"/>
        <v>4</v>
      </c>
      <c r="I27">
        <f t="shared" si="6"/>
        <v>3</v>
      </c>
      <c r="J27">
        <f t="shared" si="0"/>
        <v>4</v>
      </c>
      <c r="K27">
        <f t="shared" si="1"/>
        <v>3</v>
      </c>
      <c r="L27" t="e">
        <f t="shared" si="2"/>
        <v>#N/A</v>
      </c>
      <c r="M27" t="e">
        <f t="shared" si="3"/>
        <v>#N/A</v>
      </c>
      <c r="N27" s="1" t="e">
        <f t="shared" si="4"/>
        <v>#N/A</v>
      </c>
      <c r="O27" s="1"/>
    </row>
    <row r="28" spans="7:15" x14ac:dyDescent="0.25">
      <c r="G28">
        <v>25</v>
      </c>
      <c r="H28">
        <f t="shared" si="5"/>
        <v>5</v>
      </c>
      <c r="I28">
        <f t="shared" si="6"/>
        <v>3</v>
      </c>
      <c r="J28">
        <f t="shared" si="0"/>
        <v>5</v>
      </c>
      <c r="K28">
        <f t="shared" si="1"/>
        <v>3</v>
      </c>
      <c r="L28" t="e">
        <f t="shared" si="2"/>
        <v>#N/A</v>
      </c>
      <c r="M28" t="e">
        <f t="shared" si="3"/>
        <v>#N/A</v>
      </c>
      <c r="N28" s="1" t="e">
        <f t="shared" si="4"/>
        <v>#N/A</v>
      </c>
      <c r="O28" s="1"/>
    </row>
    <row r="29" spans="7:15" x14ac:dyDescent="0.25">
      <c r="G29">
        <v>26</v>
      </c>
      <c r="H29">
        <f t="shared" si="5"/>
        <v>6</v>
      </c>
      <c r="I29">
        <f t="shared" si="6"/>
        <v>3</v>
      </c>
      <c r="J29">
        <f t="shared" si="0"/>
        <v>6</v>
      </c>
      <c r="K29">
        <f t="shared" si="1"/>
        <v>3</v>
      </c>
      <c r="L29" t="e">
        <f t="shared" si="2"/>
        <v>#N/A</v>
      </c>
      <c r="M29" t="e">
        <f t="shared" si="3"/>
        <v>#N/A</v>
      </c>
      <c r="N29" s="1" t="e">
        <f t="shared" si="4"/>
        <v>#N/A</v>
      </c>
      <c r="O29" s="1"/>
    </row>
    <row r="30" spans="7:15" x14ac:dyDescent="0.25">
      <c r="G30">
        <v>27</v>
      </c>
      <c r="H30">
        <f t="shared" si="5"/>
        <v>7</v>
      </c>
      <c r="I30">
        <f t="shared" si="6"/>
        <v>3</v>
      </c>
      <c r="J30">
        <f t="shared" si="0"/>
        <v>7</v>
      </c>
      <c r="K30">
        <f t="shared" si="1"/>
        <v>3</v>
      </c>
      <c r="L30" t="e">
        <f t="shared" si="2"/>
        <v>#N/A</v>
      </c>
      <c r="M30" t="e">
        <f t="shared" si="3"/>
        <v>#N/A</v>
      </c>
      <c r="N30" s="1" t="e">
        <f t="shared" si="4"/>
        <v>#N/A</v>
      </c>
      <c r="O30" s="1"/>
    </row>
    <row r="31" spans="7:15" x14ac:dyDescent="0.25">
      <c r="G31">
        <v>28</v>
      </c>
      <c r="H31">
        <f t="shared" si="5"/>
        <v>8</v>
      </c>
      <c r="I31">
        <f t="shared" si="6"/>
        <v>3</v>
      </c>
      <c r="J31">
        <f t="shared" si="0"/>
        <v>8</v>
      </c>
      <c r="K31">
        <f t="shared" si="1"/>
        <v>3</v>
      </c>
      <c r="L31" t="e">
        <f t="shared" si="2"/>
        <v>#N/A</v>
      </c>
      <c r="M31" t="e">
        <f t="shared" si="3"/>
        <v>#N/A</v>
      </c>
      <c r="N31" s="1" t="e">
        <f t="shared" si="4"/>
        <v>#N/A</v>
      </c>
      <c r="O31" s="1"/>
    </row>
    <row r="32" spans="7:15" x14ac:dyDescent="0.25">
      <c r="G32">
        <v>29</v>
      </c>
      <c r="H32">
        <f t="shared" si="5"/>
        <v>9</v>
      </c>
      <c r="I32">
        <f t="shared" si="6"/>
        <v>3</v>
      </c>
      <c r="J32">
        <f t="shared" si="0"/>
        <v>9</v>
      </c>
      <c r="K32">
        <f t="shared" si="1"/>
        <v>3</v>
      </c>
      <c r="L32" t="e">
        <f t="shared" si="2"/>
        <v>#N/A</v>
      </c>
      <c r="M32" t="e">
        <f t="shared" si="3"/>
        <v>#N/A</v>
      </c>
      <c r="N32" s="1" t="e">
        <f t="shared" si="4"/>
        <v>#N/A</v>
      </c>
      <c r="O32" s="1"/>
    </row>
    <row r="33" spans="7:15" x14ac:dyDescent="0.25">
      <c r="G33">
        <v>30</v>
      </c>
      <c r="H33">
        <f t="shared" si="5"/>
        <v>10</v>
      </c>
      <c r="I33">
        <f t="shared" si="6"/>
        <v>3</v>
      </c>
      <c r="J33">
        <f t="shared" si="0"/>
        <v>10</v>
      </c>
      <c r="K33">
        <f t="shared" si="1"/>
        <v>3</v>
      </c>
      <c r="L33" t="e">
        <f t="shared" si="2"/>
        <v>#N/A</v>
      </c>
      <c r="M33" t="e">
        <f t="shared" si="3"/>
        <v>#N/A</v>
      </c>
      <c r="N33" s="1" t="e">
        <f t="shared" si="4"/>
        <v>#N/A</v>
      </c>
      <c r="O33" s="1"/>
    </row>
    <row r="34" spans="7:15" x14ac:dyDescent="0.25">
      <c r="G34">
        <v>31</v>
      </c>
      <c r="H34">
        <f t="shared" si="5"/>
        <v>1</v>
      </c>
      <c r="I34">
        <f t="shared" si="6"/>
        <v>4</v>
      </c>
      <c r="J34">
        <f t="shared" si="0"/>
        <v>1</v>
      </c>
      <c r="K34">
        <f t="shared" si="1"/>
        <v>4</v>
      </c>
      <c r="L34" t="e">
        <f t="shared" si="2"/>
        <v>#N/A</v>
      </c>
      <c r="M34" t="e">
        <f t="shared" si="3"/>
        <v>#N/A</v>
      </c>
      <c r="N34" s="1" t="e">
        <f t="shared" si="4"/>
        <v>#N/A</v>
      </c>
      <c r="O34" s="1"/>
    </row>
    <row r="35" spans="7:15" x14ac:dyDescent="0.25">
      <c r="G35">
        <v>32</v>
      </c>
      <c r="H35">
        <f t="shared" si="5"/>
        <v>2</v>
      </c>
      <c r="I35">
        <f t="shared" si="6"/>
        <v>4</v>
      </c>
      <c r="J35">
        <f t="shared" si="0"/>
        <v>2</v>
      </c>
      <c r="K35">
        <f t="shared" si="1"/>
        <v>4</v>
      </c>
      <c r="L35" t="e">
        <f t="shared" si="2"/>
        <v>#N/A</v>
      </c>
      <c r="M35" t="e">
        <f t="shared" si="3"/>
        <v>#N/A</v>
      </c>
      <c r="N35" s="1" t="e">
        <f t="shared" si="4"/>
        <v>#N/A</v>
      </c>
      <c r="O35" s="1"/>
    </row>
    <row r="36" spans="7:15" x14ac:dyDescent="0.25">
      <c r="G36">
        <v>33</v>
      </c>
      <c r="H36">
        <f t="shared" si="5"/>
        <v>3</v>
      </c>
      <c r="I36">
        <f t="shared" si="6"/>
        <v>4</v>
      </c>
      <c r="J36">
        <f t="shared" ref="J36:J67" si="7">IF($G36&lt;=$Q$3,H36,NA())</f>
        <v>3</v>
      </c>
      <c r="K36">
        <f t="shared" ref="K36:K67" si="8">IF($G36&lt;=$Q$3,I36,NA())</f>
        <v>4</v>
      </c>
      <c r="L36" t="e">
        <f t="shared" ref="L36:L67" si="9">IF($G36=$Q$4,H36,NA())</f>
        <v>#N/A</v>
      </c>
      <c r="M36" t="e">
        <f t="shared" ref="M36:M67" si="10">IF($G36=$Q$4,I36,NA())</f>
        <v>#N/A</v>
      </c>
      <c r="N36" s="1" t="e">
        <f t="shared" ref="N36:N67" si="11">IF(NOT(ISERROR(M36)),$Q$2,NA())</f>
        <v>#N/A</v>
      </c>
      <c r="O36" s="1"/>
    </row>
    <row r="37" spans="7:15" x14ac:dyDescent="0.25">
      <c r="G37">
        <v>34</v>
      </c>
      <c r="H37">
        <f t="shared" si="5"/>
        <v>4</v>
      </c>
      <c r="I37">
        <f t="shared" si="6"/>
        <v>4</v>
      </c>
      <c r="J37">
        <f t="shared" si="7"/>
        <v>4</v>
      </c>
      <c r="K37">
        <f t="shared" si="8"/>
        <v>4</v>
      </c>
      <c r="L37" t="e">
        <f t="shared" si="9"/>
        <v>#N/A</v>
      </c>
      <c r="M37" t="e">
        <f t="shared" si="10"/>
        <v>#N/A</v>
      </c>
      <c r="N37" s="1" t="e">
        <f t="shared" si="11"/>
        <v>#N/A</v>
      </c>
      <c r="O37" s="1"/>
    </row>
    <row r="38" spans="7:15" x14ac:dyDescent="0.25">
      <c r="G38">
        <v>35</v>
      </c>
      <c r="H38">
        <f t="shared" si="5"/>
        <v>5</v>
      </c>
      <c r="I38">
        <f t="shared" si="6"/>
        <v>4</v>
      </c>
      <c r="J38">
        <f t="shared" si="7"/>
        <v>5</v>
      </c>
      <c r="K38">
        <f t="shared" si="8"/>
        <v>4</v>
      </c>
      <c r="L38" t="e">
        <f t="shared" si="9"/>
        <v>#N/A</v>
      </c>
      <c r="M38" t="e">
        <f t="shared" si="10"/>
        <v>#N/A</v>
      </c>
      <c r="N38" s="1" t="e">
        <f t="shared" si="11"/>
        <v>#N/A</v>
      </c>
      <c r="O38" s="1"/>
    </row>
    <row r="39" spans="7:15" x14ac:dyDescent="0.25">
      <c r="G39">
        <v>36</v>
      </c>
      <c r="H39">
        <f t="shared" si="5"/>
        <v>6</v>
      </c>
      <c r="I39">
        <f t="shared" si="6"/>
        <v>4</v>
      </c>
      <c r="J39">
        <f t="shared" si="7"/>
        <v>6</v>
      </c>
      <c r="K39">
        <f t="shared" si="8"/>
        <v>4</v>
      </c>
      <c r="L39" t="e">
        <f t="shared" si="9"/>
        <v>#N/A</v>
      </c>
      <c r="M39" t="e">
        <f t="shared" si="10"/>
        <v>#N/A</v>
      </c>
      <c r="N39" s="1" t="e">
        <f t="shared" si="11"/>
        <v>#N/A</v>
      </c>
      <c r="O39" s="1"/>
    </row>
    <row r="40" spans="7:15" x14ac:dyDescent="0.25">
      <c r="G40">
        <v>37</v>
      </c>
      <c r="H40">
        <f t="shared" si="5"/>
        <v>7</v>
      </c>
      <c r="I40">
        <f t="shared" si="6"/>
        <v>4</v>
      </c>
      <c r="J40">
        <f t="shared" si="7"/>
        <v>7</v>
      </c>
      <c r="K40">
        <f t="shared" si="8"/>
        <v>4</v>
      </c>
      <c r="L40" t="e">
        <f t="shared" si="9"/>
        <v>#N/A</v>
      </c>
      <c r="M40" t="e">
        <f t="shared" si="10"/>
        <v>#N/A</v>
      </c>
      <c r="N40" s="1" t="e">
        <f t="shared" si="11"/>
        <v>#N/A</v>
      </c>
      <c r="O40" s="1"/>
    </row>
    <row r="41" spans="7:15" x14ac:dyDescent="0.25">
      <c r="G41">
        <v>38</v>
      </c>
      <c r="H41">
        <f t="shared" si="5"/>
        <v>8</v>
      </c>
      <c r="I41">
        <f t="shared" si="6"/>
        <v>4</v>
      </c>
      <c r="J41">
        <f t="shared" si="7"/>
        <v>8</v>
      </c>
      <c r="K41">
        <f t="shared" si="8"/>
        <v>4</v>
      </c>
      <c r="L41" t="e">
        <f t="shared" si="9"/>
        <v>#N/A</v>
      </c>
      <c r="M41" t="e">
        <f t="shared" si="10"/>
        <v>#N/A</v>
      </c>
      <c r="N41" s="1" t="e">
        <f t="shared" si="11"/>
        <v>#N/A</v>
      </c>
      <c r="O41" s="1"/>
    </row>
    <row r="42" spans="7:15" x14ac:dyDescent="0.25">
      <c r="G42">
        <v>39</v>
      </c>
      <c r="H42">
        <f t="shared" si="5"/>
        <v>9</v>
      </c>
      <c r="I42">
        <f t="shared" si="6"/>
        <v>4</v>
      </c>
      <c r="J42">
        <f t="shared" si="7"/>
        <v>9</v>
      </c>
      <c r="K42">
        <f t="shared" si="8"/>
        <v>4</v>
      </c>
      <c r="L42" t="e">
        <f t="shared" si="9"/>
        <v>#N/A</v>
      </c>
      <c r="M42" t="e">
        <f t="shared" si="10"/>
        <v>#N/A</v>
      </c>
      <c r="N42" s="1" t="e">
        <f t="shared" si="11"/>
        <v>#N/A</v>
      </c>
      <c r="O42" s="1"/>
    </row>
    <row r="43" spans="7:15" x14ac:dyDescent="0.25">
      <c r="G43">
        <v>40</v>
      </c>
      <c r="H43">
        <f t="shared" si="5"/>
        <v>10</v>
      </c>
      <c r="I43">
        <f t="shared" si="6"/>
        <v>4</v>
      </c>
      <c r="J43">
        <f t="shared" si="7"/>
        <v>10</v>
      </c>
      <c r="K43">
        <f t="shared" si="8"/>
        <v>4</v>
      </c>
      <c r="L43" t="e">
        <f t="shared" si="9"/>
        <v>#N/A</v>
      </c>
      <c r="M43" t="e">
        <f t="shared" si="10"/>
        <v>#N/A</v>
      </c>
      <c r="N43" s="1" t="e">
        <f t="shared" si="11"/>
        <v>#N/A</v>
      </c>
      <c r="O43" s="1"/>
    </row>
    <row r="44" spans="7:15" x14ac:dyDescent="0.25">
      <c r="G44">
        <v>41</v>
      </c>
      <c r="H44">
        <f t="shared" si="5"/>
        <v>1</v>
      </c>
      <c r="I44">
        <f t="shared" si="6"/>
        <v>5</v>
      </c>
      <c r="J44">
        <f t="shared" si="7"/>
        <v>1</v>
      </c>
      <c r="K44">
        <f t="shared" si="8"/>
        <v>5</v>
      </c>
      <c r="L44" t="e">
        <f t="shared" si="9"/>
        <v>#N/A</v>
      </c>
      <c r="M44" t="e">
        <f t="shared" si="10"/>
        <v>#N/A</v>
      </c>
      <c r="N44" s="1" t="e">
        <f t="shared" si="11"/>
        <v>#N/A</v>
      </c>
      <c r="O44" s="1"/>
    </row>
    <row r="45" spans="7:15" x14ac:dyDescent="0.25">
      <c r="G45">
        <v>42</v>
      </c>
      <c r="H45">
        <f t="shared" si="5"/>
        <v>2</v>
      </c>
      <c r="I45">
        <f t="shared" si="6"/>
        <v>5</v>
      </c>
      <c r="J45">
        <f t="shared" si="7"/>
        <v>2</v>
      </c>
      <c r="K45">
        <f t="shared" si="8"/>
        <v>5</v>
      </c>
      <c r="L45" t="e">
        <f t="shared" si="9"/>
        <v>#N/A</v>
      </c>
      <c r="M45" t="e">
        <f t="shared" si="10"/>
        <v>#N/A</v>
      </c>
      <c r="N45" s="1" t="e">
        <f t="shared" si="11"/>
        <v>#N/A</v>
      </c>
      <c r="O45" s="1"/>
    </row>
    <row r="46" spans="7:15" x14ac:dyDescent="0.25">
      <c r="G46">
        <v>43</v>
      </c>
      <c r="H46">
        <f t="shared" si="5"/>
        <v>3</v>
      </c>
      <c r="I46">
        <f t="shared" si="6"/>
        <v>5</v>
      </c>
      <c r="J46">
        <f t="shared" si="7"/>
        <v>3</v>
      </c>
      <c r="K46">
        <f t="shared" si="8"/>
        <v>5</v>
      </c>
      <c r="L46" t="e">
        <f t="shared" si="9"/>
        <v>#N/A</v>
      </c>
      <c r="M46" t="e">
        <f t="shared" si="10"/>
        <v>#N/A</v>
      </c>
      <c r="N46" s="1" t="e">
        <f t="shared" si="11"/>
        <v>#N/A</v>
      </c>
      <c r="O46" s="1"/>
    </row>
    <row r="47" spans="7:15" x14ac:dyDescent="0.25">
      <c r="G47">
        <v>44</v>
      </c>
      <c r="H47">
        <f t="shared" si="5"/>
        <v>4</v>
      </c>
      <c r="I47">
        <f t="shared" si="6"/>
        <v>5</v>
      </c>
      <c r="J47">
        <f t="shared" si="7"/>
        <v>4</v>
      </c>
      <c r="K47">
        <f t="shared" si="8"/>
        <v>5</v>
      </c>
      <c r="L47" t="e">
        <f t="shared" si="9"/>
        <v>#N/A</v>
      </c>
      <c r="M47" t="e">
        <f t="shared" si="10"/>
        <v>#N/A</v>
      </c>
      <c r="N47" s="1" t="e">
        <f t="shared" si="11"/>
        <v>#N/A</v>
      </c>
      <c r="O47" s="1"/>
    </row>
    <row r="48" spans="7:15" x14ac:dyDescent="0.25">
      <c r="G48">
        <v>45</v>
      </c>
      <c r="H48">
        <f t="shared" si="5"/>
        <v>5</v>
      </c>
      <c r="I48">
        <f t="shared" si="6"/>
        <v>5</v>
      </c>
      <c r="J48">
        <f t="shared" si="7"/>
        <v>5</v>
      </c>
      <c r="K48">
        <f t="shared" si="8"/>
        <v>5</v>
      </c>
      <c r="L48" t="e">
        <f t="shared" si="9"/>
        <v>#N/A</v>
      </c>
      <c r="M48" t="e">
        <f t="shared" si="10"/>
        <v>#N/A</v>
      </c>
      <c r="N48" s="1" t="e">
        <f t="shared" si="11"/>
        <v>#N/A</v>
      </c>
      <c r="O48" s="1"/>
    </row>
    <row r="49" spans="7:15" x14ac:dyDescent="0.25">
      <c r="G49">
        <v>46</v>
      </c>
      <c r="H49">
        <f t="shared" si="5"/>
        <v>6</v>
      </c>
      <c r="I49">
        <f t="shared" si="6"/>
        <v>5</v>
      </c>
      <c r="J49">
        <f t="shared" si="7"/>
        <v>6</v>
      </c>
      <c r="K49">
        <f t="shared" si="8"/>
        <v>5</v>
      </c>
      <c r="L49" t="e">
        <f t="shared" si="9"/>
        <v>#N/A</v>
      </c>
      <c r="M49" t="e">
        <f t="shared" si="10"/>
        <v>#N/A</v>
      </c>
      <c r="N49" s="1" t="e">
        <f t="shared" si="11"/>
        <v>#N/A</v>
      </c>
      <c r="O49" s="1"/>
    </row>
    <row r="50" spans="7:15" x14ac:dyDescent="0.25">
      <c r="G50">
        <v>47</v>
      </c>
      <c r="H50">
        <f t="shared" si="5"/>
        <v>7</v>
      </c>
      <c r="I50">
        <f t="shared" si="6"/>
        <v>5</v>
      </c>
      <c r="J50">
        <f t="shared" si="7"/>
        <v>7</v>
      </c>
      <c r="K50">
        <f t="shared" si="8"/>
        <v>5</v>
      </c>
      <c r="L50" t="e">
        <f t="shared" si="9"/>
        <v>#N/A</v>
      </c>
      <c r="M50" t="e">
        <f t="shared" si="10"/>
        <v>#N/A</v>
      </c>
      <c r="N50" s="1" t="e">
        <f t="shared" si="11"/>
        <v>#N/A</v>
      </c>
      <c r="O50" s="1"/>
    </row>
    <row r="51" spans="7:15" x14ac:dyDescent="0.25">
      <c r="G51">
        <v>48</v>
      </c>
      <c r="H51">
        <f t="shared" si="5"/>
        <v>8</v>
      </c>
      <c r="I51">
        <f t="shared" si="6"/>
        <v>5</v>
      </c>
      <c r="J51">
        <f t="shared" si="7"/>
        <v>8</v>
      </c>
      <c r="K51">
        <f t="shared" si="8"/>
        <v>5</v>
      </c>
      <c r="L51" t="e">
        <f t="shared" si="9"/>
        <v>#N/A</v>
      </c>
      <c r="M51" t="e">
        <f t="shared" si="10"/>
        <v>#N/A</v>
      </c>
      <c r="N51" s="1" t="e">
        <f t="shared" si="11"/>
        <v>#N/A</v>
      </c>
      <c r="O51" s="1"/>
    </row>
    <row r="52" spans="7:15" x14ac:dyDescent="0.25">
      <c r="G52">
        <v>49</v>
      </c>
      <c r="H52">
        <f t="shared" si="5"/>
        <v>9</v>
      </c>
      <c r="I52">
        <f t="shared" si="6"/>
        <v>5</v>
      </c>
      <c r="J52">
        <f t="shared" si="7"/>
        <v>9</v>
      </c>
      <c r="K52">
        <f t="shared" si="8"/>
        <v>5</v>
      </c>
      <c r="L52" t="e">
        <f t="shared" si="9"/>
        <v>#N/A</v>
      </c>
      <c r="M52" t="e">
        <f t="shared" si="10"/>
        <v>#N/A</v>
      </c>
      <c r="N52" s="1" t="e">
        <f t="shared" si="11"/>
        <v>#N/A</v>
      </c>
      <c r="O52" s="1"/>
    </row>
    <row r="53" spans="7:15" x14ac:dyDescent="0.25">
      <c r="G53">
        <v>50</v>
      </c>
      <c r="H53">
        <f t="shared" si="5"/>
        <v>10</v>
      </c>
      <c r="I53">
        <f t="shared" si="6"/>
        <v>5</v>
      </c>
      <c r="J53">
        <f t="shared" si="7"/>
        <v>10</v>
      </c>
      <c r="K53">
        <f t="shared" si="8"/>
        <v>5</v>
      </c>
      <c r="L53" t="e">
        <f t="shared" si="9"/>
        <v>#N/A</v>
      </c>
      <c r="M53" t="e">
        <f t="shared" si="10"/>
        <v>#N/A</v>
      </c>
      <c r="N53" s="1" t="e">
        <f t="shared" si="11"/>
        <v>#N/A</v>
      </c>
      <c r="O53" s="1"/>
    </row>
    <row r="54" spans="7:15" x14ac:dyDescent="0.25">
      <c r="G54">
        <v>51</v>
      </c>
      <c r="H54">
        <f t="shared" si="5"/>
        <v>1</v>
      </c>
      <c r="I54">
        <f t="shared" si="6"/>
        <v>6</v>
      </c>
      <c r="J54">
        <f t="shared" si="7"/>
        <v>1</v>
      </c>
      <c r="K54">
        <f t="shared" si="8"/>
        <v>6</v>
      </c>
      <c r="L54" t="e">
        <f t="shared" si="9"/>
        <v>#N/A</v>
      </c>
      <c r="M54" t="e">
        <f t="shared" si="10"/>
        <v>#N/A</v>
      </c>
      <c r="N54" s="1" t="e">
        <f t="shared" si="11"/>
        <v>#N/A</v>
      </c>
      <c r="O54" s="1"/>
    </row>
    <row r="55" spans="7:15" x14ac:dyDescent="0.25">
      <c r="G55">
        <v>52</v>
      </c>
      <c r="H55">
        <f t="shared" si="5"/>
        <v>2</v>
      </c>
      <c r="I55">
        <f t="shared" si="6"/>
        <v>6</v>
      </c>
      <c r="J55">
        <f t="shared" si="7"/>
        <v>2</v>
      </c>
      <c r="K55">
        <f t="shared" si="8"/>
        <v>6</v>
      </c>
      <c r="L55" t="e">
        <f t="shared" si="9"/>
        <v>#N/A</v>
      </c>
      <c r="M55" t="e">
        <f t="shared" si="10"/>
        <v>#N/A</v>
      </c>
      <c r="N55" s="1" t="e">
        <f t="shared" si="11"/>
        <v>#N/A</v>
      </c>
      <c r="O55" s="1"/>
    </row>
    <row r="56" spans="7:15" x14ac:dyDescent="0.25">
      <c r="G56">
        <v>53</v>
      </c>
      <c r="H56">
        <f t="shared" si="5"/>
        <v>3</v>
      </c>
      <c r="I56">
        <f t="shared" si="6"/>
        <v>6</v>
      </c>
      <c r="J56">
        <f t="shared" si="7"/>
        <v>3</v>
      </c>
      <c r="K56">
        <f t="shared" si="8"/>
        <v>6</v>
      </c>
      <c r="L56" t="e">
        <f t="shared" si="9"/>
        <v>#N/A</v>
      </c>
      <c r="M56" t="e">
        <f t="shared" si="10"/>
        <v>#N/A</v>
      </c>
      <c r="N56" s="1" t="e">
        <f t="shared" si="11"/>
        <v>#N/A</v>
      </c>
      <c r="O56" s="1"/>
    </row>
    <row r="57" spans="7:15" x14ac:dyDescent="0.25">
      <c r="G57">
        <v>54</v>
      </c>
      <c r="H57">
        <f t="shared" si="5"/>
        <v>4</v>
      </c>
      <c r="I57">
        <f t="shared" si="6"/>
        <v>6</v>
      </c>
      <c r="J57">
        <f t="shared" si="7"/>
        <v>4</v>
      </c>
      <c r="K57">
        <f t="shared" si="8"/>
        <v>6</v>
      </c>
      <c r="L57" t="e">
        <f t="shared" si="9"/>
        <v>#N/A</v>
      </c>
      <c r="M57" t="e">
        <f t="shared" si="10"/>
        <v>#N/A</v>
      </c>
      <c r="N57" s="1" t="e">
        <f t="shared" si="11"/>
        <v>#N/A</v>
      </c>
      <c r="O57" s="1"/>
    </row>
    <row r="58" spans="7:15" x14ac:dyDescent="0.25">
      <c r="G58">
        <v>55</v>
      </c>
      <c r="H58">
        <f t="shared" si="5"/>
        <v>5</v>
      </c>
      <c r="I58">
        <f t="shared" si="6"/>
        <v>6</v>
      </c>
      <c r="J58">
        <f t="shared" si="7"/>
        <v>5</v>
      </c>
      <c r="K58">
        <f t="shared" si="8"/>
        <v>6</v>
      </c>
      <c r="L58" t="e">
        <f t="shared" si="9"/>
        <v>#N/A</v>
      </c>
      <c r="M58" t="e">
        <f t="shared" si="10"/>
        <v>#N/A</v>
      </c>
      <c r="N58" s="1" t="e">
        <f t="shared" si="11"/>
        <v>#N/A</v>
      </c>
      <c r="O58" s="1"/>
    </row>
    <row r="59" spans="7:15" x14ac:dyDescent="0.25">
      <c r="G59">
        <v>56</v>
      </c>
      <c r="H59">
        <f t="shared" si="5"/>
        <v>6</v>
      </c>
      <c r="I59">
        <f t="shared" si="6"/>
        <v>6</v>
      </c>
      <c r="J59">
        <f t="shared" si="7"/>
        <v>6</v>
      </c>
      <c r="K59">
        <f t="shared" si="8"/>
        <v>6</v>
      </c>
      <c r="L59" t="e">
        <f t="shared" si="9"/>
        <v>#N/A</v>
      </c>
      <c r="M59" t="e">
        <f t="shared" si="10"/>
        <v>#N/A</v>
      </c>
      <c r="N59" s="1" t="e">
        <f t="shared" si="11"/>
        <v>#N/A</v>
      </c>
      <c r="O59" s="1"/>
    </row>
    <row r="60" spans="7:15" x14ac:dyDescent="0.25">
      <c r="G60">
        <v>57</v>
      </c>
      <c r="H60">
        <f t="shared" si="5"/>
        <v>7</v>
      </c>
      <c r="I60">
        <f t="shared" si="6"/>
        <v>6</v>
      </c>
      <c r="J60">
        <f t="shared" si="7"/>
        <v>7</v>
      </c>
      <c r="K60">
        <f t="shared" si="8"/>
        <v>6</v>
      </c>
      <c r="L60" t="e">
        <f t="shared" si="9"/>
        <v>#N/A</v>
      </c>
      <c r="M60" t="e">
        <f t="shared" si="10"/>
        <v>#N/A</v>
      </c>
      <c r="N60" s="1" t="e">
        <f t="shared" si="11"/>
        <v>#N/A</v>
      </c>
      <c r="O60" s="1"/>
    </row>
    <row r="61" spans="7:15" x14ac:dyDescent="0.25">
      <c r="G61">
        <v>58</v>
      </c>
      <c r="H61">
        <f t="shared" si="5"/>
        <v>8</v>
      </c>
      <c r="I61">
        <f t="shared" si="6"/>
        <v>6</v>
      </c>
      <c r="J61">
        <f t="shared" si="7"/>
        <v>8</v>
      </c>
      <c r="K61">
        <f t="shared" si="8"/>
        <v>6</v>
      </c>
      <c r="L61" t="e">
        <f t="shared" si="9"/>
        <v>#N/A</v>
      </c>
      <c r="M61" t="e">
        <f t="shared" si="10"/>
        <v>#N/A</v>
      </c>
      <c r="N61" s="1" t="e">
        <f t="shared" si="11"/>
        <v>#N/A</v>
      </c>
      <c r="O61" s="1"/>
    </row>
    <row r="62" spans="7:15" x14ac:dyDescent="0.25">
      <c r="G62">
        <v>59</v>
      </c>
      <c r="H62">
        <f t="shared" si="5"/>
        <v>9</v>
      </c>
      <c r="I62">
        <f t="shared" si="6"/>
        <v>6</v>
      </c>
      <c r="J62">
        <f t="shared" si="7"/>
        <v>9</v>
      </c>
      <c r="K62">
        <f t="shared" si="8"/>
        <v>6</v>
      </c>
      <c r="L62" t="e">
        <f t="shared" si="9"/>
        <v>#N/A</v>
      </c>
      <c r="M62" t="e">
        <f t="shared" si="10"/>
        <v>#N/A</v>
      </c>
      <c r="N62" s="1" t="e">
        <f t="shared" si="11"/>
        <v>#N/A</v>
      </c>
      <c r="O62" s="1"/>
    </row>
    <row r="63" spans="7:15" x14ac:dyDescent="0.25">
      <c r="G63">
        <v>60</v>
      </c>
      <c r="H63">
        <f t="shared" si="5"/>
        <v>10</v>
      </c>
      <c r="I63">
        <f t="shared" si="6"/>
        <v>6</v>
      </c>
      <c r="J63">
        <f t="shared" si="7"/>
        <v>10</v>
      </c>
      <c r="K63">
        <f t="shared" si="8"/>
        <v>6</v>
      </c>
      <c r="L63" t="e">
        <f t="shared" si="9"/>
        <v>#N/A</v>
      </c>
      <c r="M63" t="e">
        <f t="shared" si="10"/>
        <v>#N/A</v>
      </c>
      <c r="N63" s="1" t="e">
        <f t="shared" si="11"/>
        <v>#N/A</v>
      </c>
      <c r="O63" s="1"/>
    </row>
    <row r="64" spans="7:15" x14ac:dyDescent="0.25">
      <c r="G64">
        <v>61</v>
      </c>
      <c r="H64">
        <f t="shared" si="5"/>
        <v>1</v>
      </c>
      <c r="I64">
        <f t="shared" si="6"/>
        <v>7</v>
      </c>
      <c r="J64">
        <f t="shared" si="7"/>
        <v>1</v>
      </c>
      <c r="K64">
        <f t="shared" si="8"/>
        <v>7</v>
      </c>
      <c r="L64" t="e">
        <f t="shared" si="9"/>
        <v>#N/A</v>
      </c>
      <c r="M64" t="e">
        <f t="shared" si="10"/>
        <v>#N/A</v>
      </c>
      <c r="N64" s="1" t="e">
        <f t="shared" si="11"/>
        <v>#N/A</v>
      </c>
      <c r="O64" s="1"/>
    </row>
    <row r="65" spans="7:15" x14ac:dyDescent="0.25">
      <c r="G65">
        <v>62</v>
      </c>
      <c r="H65">
        <f t="shared" si="5"/>
        <v>2</v>
      </c>
      <c r="I65">
        <f t="shared" si="6"/>
        <v>7</v>
      </c>
      <c r="J65">
        <f t="shared" si="7"/>
        <v>2</v>
      </c>
      <c r="K65">
        <f t="shared" si="8"/>
        <v>7</v>
      </c>
      <c r="L65" t="e">
        <f t="shared" si="9"/>
        <v>#N/A</v>
      </c>
      <c r="M65" t="e">
        <f t="shared" si="10"/>
        <v>#N/A</v>
      </c>
      <c r="N65" s="1" t="e">
        <f t="shared" si="11"/>
        <v>#N/A</v>
      </c>
      <c r="O65" s="1"/>
    </row>
    <row r="66" spans="7:15" x14ac:dyDescent="0.25">
      <c r="G66">
        <v>63</v>
      </c>
      <c r="H66">
        <f t="shared" si="5"/>
        <v>3</v>
      </c>
      <c r="I66">
        <f t="shared" si="6"/>
        <v>7</v>
      </c>
      <c r="J66">
        <f t="shared" si="7"/>
        <v>3</v>
      </c>
      <c r="K66">
        <f t="shared" si="8"/>
        <v>7</v>
      </c>
      <c r="L66" t="e">
        <f t="shared" si="9"/>
        <v>#N/A</v>
      </c>
      <c r="M66" t="e">
        <f t="shared" si="10"/>
        <v>#N/A</v>
      </c>
      <c r="N66" s="1" t="e">
        <f t="shared" si="11"/>
        <v>#N/A</v>
      </c>
      <c r="O66" s="1"/>
    </row>
    <row r="67" spans="7:15" x14ac:dyDescent="0.25">
      <c r="G67">
        <v>64</v>
      </c>
      <c r="H67">
        <f t="shared" si="5"/>
        <v>4</v>
      </c>
      <c r="I67">
        <f t="shared" si="6"/>
        <v>7</v>
      </c>
      <c r="J67">
        <f t="shared" si="7"/>
        <v>4</v>
      </c>
      <c r="K67">
        <f t="shared" si="8"/>
        <v>7</v>
      </c>
      <c r="L67" t="e">
        <f t="shared" si="9"/>
        <v>#N/A</v>
      </c>
      <c r="M67" t="e">
        <f t="shared" si="10"/>
        <v>#N/A</v>
      </c>
      <c r="N67" s="1" t="e">
        <f t="shared" si="11"/>
        <v>#N/A</v>
      </c>
      <c r="O67" s="1"/>
    </row>
    <row r="68" spans="7:15" x14ac:dyDescent="0.25">
      <c r="G68">
        <v>65</v>
      </c>
      <c r="H68">
        <f t="shared" si="5"/>
        <v>5</v>
      </c>
      <c r="I68">
        <f t="shared" si="6"/>
        <v>7</v>
      </c>
      <c r="J68">
        <f t="shared" ref="J68:J103" si="12">IF($G68&lt;=$Q$3,H68,NA())</f>
        <v>5</v>
      </c>
      <c r="K68">
        <f t="shared" ref="K68:K103" si="13">IF($G68&lt;=$Q$3,I68,NA())</f>
        <v>7</v>
      </c>
      <c r="L68" t="e">
        <f t="shared" ref="L68:L103" si="14">IF($G68=$Q$4,H68,NA())</f>
        <v>#N/A</v>
      </c>
      <c r="M68" t="e">
        <f t="shared" ref="M68:M103" si="15">IF($G68=$Q$4,I68,NA())</f>
        <v>#N/A</v>
      </c>
      <c r="N68" s="1" t="e">
        <f t="shared" ref="N68:N99" si="16">IF(NOT(ISERROR(M68)),$Q$2,NA())</f>
        <v>#N/A</v>
      </c>
      <c r="O68" s="1"/>
    </row>
    <row r="69" spans="7:15" x14ac:dyDescent="0.25">
      <c r="G69">
        <v>66</v>
      </c>
      <c r="H69">
        <f t="shared" si="5"/>
        <v>6</v>
      </c>
      <c r="I69">
        <f t="shared" si="6"/>
        <v>7</v>
      </c>
      <c r="J69" t="e">
        <f t="shared" si="12"/>
        <v>#N/A</v>
      </c>
      <c r="K69" t="e">
        <f t="shared" si="13"/>
        <v>#N/A</v>
      </c>
      <c r="L69" t="e">
        <f t="shared" si="14"/>
        <v>#N/A</v>
      </c>
      <c r="M69" t="e">
        <f t="shared" si="15"/>
        <v>#N/A</v>
      </c>
      <c r="N69" s="1" t="e">
        <f t="shared" si="16"/>
        <v>#N/A</v>
      </c>
      <c r="O69" s="1"/>
    </row>
    <row r="70" spans="7:15" x14ac:dyDescent="0.25">
      <c r="G70">
        <v>67</v>
      </c>
      <c r="H70">
        <f t="shared" si="5"/>
        <v>7</v>
      </c>
      <c r="I70">
        <f t="shared" si="6"/>
        <v>7</v>
      </c>
      <c r="J70" t="e">
        <f t="shared" si="12"/>
        <v>#N/A</v>
      </c>
      <c r="K70" t="e">
        <f t="shared" si="13"/>
        <v>#N/A</v>
      </c>
      <c r="L70" t="e">
        <f t="shared" si="14"/>
        <v>#N/A</v>
      </c>
      <c r="M70" t="e">
        <f t="shared" si="15"/>
        <v>#N/A</v>
      </c>
      <c r="N70" s="1" t="e">
        <f t="shared" si="16"/>
        <v>#N/A</v>
      </c>
      <c r="O70" s="1"/>
    </row>
    <row r="71" spans="7:15" x14ac:dyDescent="0.25">
      <c r="G71">
        <v>68</v>
      </c>
      <c r="H71">
        <f t="shared" si="5"/>
        <v>8</v>
      </c>
      <c r="I71">
        <f t="shared" si="6"/>
        <v>7</v>
      </c>
      <c r="J71" t="e">
        <f t="shared" si="12"/>
        <v>#N/A</v>
      </c>
      <c r="K71" t="e">
        <f t="shared" si="13"/>
        <v>#N/A</v>
      </c>
      <c r="L71" t="e">
        <f t="shared" si="14"/>
        <v>#N/A</v>
      </c>
      <c r="M71" t="e">
        <f t="shared" si="15"/>
        <v>#N/A</v>
      </c>
      <c r="N71" s="1" t="e">
        <f t="shared" si="16"/>
        <v>#N/A</v>
      </c>
      <c r="O71" s="1"/>
    </row>
    <row r="72" spans="7:15" x14ac:dyDescent="0.25">
      <c r="G72">
        <v>69</v>
      </c>
      <c r="H72">
        <f t="shared" si="5"/>
        <v>9</v>
      </c>
      <c r="I72">
        <f t="shared" si="6"/>
        <v>7</v>
      </c>
      <c r="J72" t="e">
        <f t="shared" si="12"/>
        <v>#N/A</v>
      </c>
      <c r="K72" t="e">
        <f t="shared" si="13"/>
        <v>#N/A</v>
      </c>
      <c r="L72" t="e">
        <f t="shared" si="14"/>
        <v>#N/A</v>
      </c>
      <c r="M72" t="e">
        <f t="shared" si="15"/>
        <v>#N/A</v>
      </c>
      <c r="N72" s="1" t="e">
        <f t="shared" si="16"/>
        <v>#N/A</v>
      </c>
      <c r="O72" s="1"/>
    </row>
    <row r="73" spans="7:15" x14ac:dyDescent="0.25">
      <c r="G73">
        <v>70</v>
      </c>
      <c r="H73">
        <f t="shared" si="5"/>
        <v>10</v>
      </c>
      <c r="I73">
        <f t="shared" si="6"/>
        <v>7</v>
      </c>
      <c r="J73" t="e">
        <f t="shared" si="12"/>
        <v>#N/A</v>
      </c>
      <c r="K73" t="e">
        <f t="shared" si="13"/>
        <v>#N/A</v>
      </c>
      <c r="L73">
        <f t="shared" si="14"/>
        <v>10</v>
      </c>
      <c r="M73">
        <f t="shared" si="15"/>
        <v>7</v>
      </c>
      <c r="N73" s="1">
        <f t="shared" si="16"/>
        <v>0.65</v>
      </c>
      <c r="O73" s="1"/>
    </row>
    <row r="74" spans="7:15" x14ac:dyDescent="0.25">
      <c r="G74">
        <v>71</v>
      </c>
      <c r="H74">
        <f t="shared" si="5"/>
        <v>1</v>
      </c>
      <c r="I74">
        <f t="shared" si="6"/>
        <v>8</v>
      </c>
      <c r="J74" t="e">
        <f t="shared" si="12"/>
        <v>#N/A</v>
      </c>
      <c r="K74" t="e">
        <f t="shared" si="13"/>
        <v>#N/A</v>
      </c>
      <c r="L74" t="e">
        <f t="shared" si="14"/>
        <v>#N/A</v>
      </c>
      <c r="M74" t="e">
        <f t="shared" si="15"/>
        <v>#N/A</v>
      </c>
      <c r="N74" s="1" t="e">
        <f t="shared" si="16"/>
        <v>#N/A</v>
      </c>
      <c r="O74" s="1"/>
    </row>
    <row r="75" spans="7:15" x14ac:dyDescent="0.25">
      <c r="G75">
        <v>72</v>
      </c>
      <c r="H75">
        <f t="shared" si="5"/>
        <v>2</v>
      </c>
      <c r="I75">
        <f t="shared" si="6"/>
        <v>8</v>
      </c>
      <c r="J75" t="e">
        <f t="shared" si="12"/>
        <v>#N/A</v>
      </c>
      <c r="K75" t="e">
        <f t="shared" si="13"/>
        <v>#N/A</v>
      </c>
      <c r="L75" t="e">
        <f t="shared" si="14"/>
        <v>#N/A</v>
      </c>
      <c r="M75" t="e">
        <f t="shared" si="15"/>
        <v>#N/A</v>
      </c>
      <c r="N75" s="1" t="e">
        <f t="shared" si="16"/>
        <v>#N/A</v>
      </c>
      <c r="O75" s="1"/>
    </row>
    <row r="76" spans="7:15" x14ac:dyDescent="0.25">
      <c r="G76">
        <v>73</v>
      </c>
      <c r="H76">
        <f t="shared" si="5"/>
        <v>3</v>
      </c>
      <c r="I76">
        <f t="shared" si="6"/>
        <v>8</v>
      </c>
      <c r="J76" t="e">
        <f t="shared" si="12"/>
        <v>#N/A</v>
      </c>
      <c r="K76" t="e">
        <f t="shared" si="13"/>
        <v>#N/A</v>
      </c>
      <c r="L76" t="e">
        <f t="shared" si="14"/>
        <v>#N/A</v>
      </c>
      <c r="M76" t="e">
        <f t="shared" si="15"/>
        <v>#N/A</v>
      </c>
      <c r="N76" s="1" t="e">
        <f t="shared" si="16"/>
        <v>#N/A</v>
      </c>
      <c r="O76" s="1"/>
    </row>
    <row r="77" spans="7:15" x14ac:dyDescent="0.25">
      <c r="G77">
        <v>74</v>
      </c>
      <c r="H77">
        <f t="shared" si="5"/>
        <v>4</v>
      </c>
      <c r="I77">
        <f t="shared" si="6"/>
        <v>8</v>
      </c>
      <c r="J77" t="e">
        <f t="shared" si="12"/>
        <v>#N/A</v>
      </c>
      <c r="K77" t="e">
        <f t="shared" si="13"/>
        <v>#N/A</v>
      </c>
      <c r="L77" t="e">
        <f t="shared" si="14"/>
        <v>#N/A</v>
      </c>
      <c r="M77" t="e">
        <f t="shared" si="15"/>
        <v>#N/A</v>
      </c>
      <c r="N77" s="1" t="e">
        <f t="shared" si="16"/>
        <v>#N/A</v>
      </c>
      <c r="O77" s="1"/>
    </row>
    <row r="78" spans="7:15" x14ac:dyDescent="0.25">
      <c r="G78">
        <v>75</v>
      </c>
      <c r="H78">
        <f t="shared" si="5"/>
        <v>5</v>
      </c>
      <c r="I78">
        <f t="shared" si="6"/>
        <v>8</v>
      </c>
      <c r="J78" t="e">
        <f t="shared" si="12"/>
        <v>#N/A</v>
      </c>
      <c r="K78" t="e">
        <f t="shared" si="13"/>
        <v>#N/A</v>
      </c>
      <c r="L78" t="e">
        <f t="shared" si="14"/>
        <v>#N/A</v>
      </c>
      <c r="M78" t="e">
        <f t="shared" si="15"/>
        <v>#N/A</v>
      </c>
      <c r="N78" s="1" t="e">
        <f t="shared" si="16"/>
        <v>#N/A</v>
      </c>
      <c r="O78" s="1"/>
    </row>
    <row r="79" spans="7:15" x14ac:dyDescent="0.25">
      <c r="G79">
        <v>76</v>
      </c>
      <c r="H79">
        <f t="shared" ref="H79:H103" si="17">H69</f>
        <v>6</v>
      </c>
      <c r="I79">
        <f t="shared" ref="I79:I103" si="18">I69+1</f>
        <v>8</v>
      </c>
      <c r="J79" t="e">
        <f t="shared" si="12"/>
        <v>#N/A</v>
      </c>
      <c r="K79" t="e">
        <f t="shared" si="13"/>
        <v>#N/A</v>
      </c>
      <c r="L79" t="e">
        <f t="shared" si="14"/>
        <v>#N/A</v>
      </c>
      <c r="M79" t="e">
        <f t="shared" si="15"/>
        <v>#N/A</v>
      </c>
      <c r="N79" s="1" t="e">
        <f t="shared" si="16"/>
        <v>#N/A</v>
      </c>
      <c r="O79" s="1"/>
    </row>
    <row r="80" spans="7:15" x14ac:dyDescent="0.25">
      <c r="G80">
        <v>77</v>
      </c>
      <c r="H80">
        <f t="shared" si="17"/>
        <v>7</v>
      </c>
      <c r="I80">
        <f t="shared" si="18"/>
        <v>8</v>
      </c>
      <c r="J80" t="e">
        <f t="shared" si="12"/>
        <v>#N/A</v>
      </c>
      <c r="K80" t="e">
        <f t="shared" si="13"/>
        <v>#N/A</v>
      </c>
      <c r="L80" t="e">
        <f t="shared" si="14"/>
        <v>#N/A</v>
      </c>
      <c r="M80" t="e">
        <f t="shared" si="15"/>
        <v>#N/A</v>
      </c>
      <c r="N80" s="1" t="e">
        <f t="shared" si="16"/>
        <v>#N/A</v>
      </c>
      <c r="O80" s="1"/>
    </row>
    <row r="81" spans="7:15" x14ac:dyDescent="0.25">
      <c r="G81">
        <v>78</v>
      </c>
      <c r="H81">
        <f t="shared" si="17"/>
        <v>8</v>
      </c>
      <c r="I81">
        <f t="shared" si="18"/>
        <v>8</v>
      </c>
      <c r="J81" t="e">
        <f t="shared" si="12"/>
        <v>#N/A</v>
      </c>
      <c r="K81" t="e">
        <f t="shared" si="13"/>
        <v>#N/A</v>
      </c>
      <c r="L81" t="e">
        <f t="shared" si="14"/>
        <v>#N/A</v>
      </c>
      <c r="M81" t="e">
        <f t="shared" si="15"/>
        <v>#N/A</v>
      </c>
      <c r="N81" s="1" t="e">
        <f t="shared" si="16"/>
        <v>#N/A</v>
      </c>
      <c r="O81" s="1"/>
    </row>
    <row r="82" spans="7:15" x14ac:dyDescent="0.25">
      <c r="G82">
        <v>79</v>
      </c>
      <c r="H82">
        <f t="shared" si="17"/>
        <v>9</v>
      </c>
      <c r="I82">
        <f t="shared" si="18"/>
        <v>8</v>
      </c>
      <c r="J82" t="e">
        <f t="shared" si="12"/>
        <v>#N/A</v>
      </c>
      <c r="K82" t="e">
        <f t="shared" si="13"/>
        <v>#N/A</v>
      </c>
      <c r="L82" t="e">
        <f t="shared" si="14"/>
        <v>#N/A</v>
      </c>
      <c r="M82" t="e">
        <f t="shared" si="15"/>
        <v>#N/A</v>
      </c>
      <c r="N82" s="1" t="e">
        <f t="shared" si="16"/>
        <v>#N/A</v>
      </c>
      <c r="O82" s="1"/>
    </row>
    <row r="83" spans="7:15" x14ac:dyDescent="0.25">
      <c r="G83">
        <v>80</v>
      </c>
      <c r="H83">
        <f t="shared" si="17"/>
        <v>10</v>
      </c>
      <c r="I83">
        <f t="shared" si="18"/>
        <v>8</v>
      </c>
      <c r="J83" t="e">
        <f t="shared" si="12"/>
        <v>#N/A</v>
      </c>
      <c r="K83" t="e">
        <f t="shared" si="13"/>
        <v>#N/A</v>
      </c>
      <c r="L83" t="e">
        <f t="shared" si="14"/>
        <v>#N/A</v>
      </c>
      <c r="M83" t="e">
        <f t="shared" si="15"/>
        <v>#N/A</v>
      </c>
      <c r="N83" s="1" t="e">
        <f t="shared" si="16"/>
        <v>#N/A</v>
      </c>
      <c r="O83" s="1"/>
    </row>
    <row r="84" spans="7:15" x14ac:dyDescent="0.25">
      <c r="G84">
        <v>81</v>
      </c>
      <c r="H84">
        <f t="shared" si="17"/>
        <v>1</v>
      </c>
      <c r="I84">
        <f t="shared" si="18"/>
        <v>9</v>
      </c>
      <c r="J84" t="e">
        <f t="shared" si="12"/>
        <v>#N/A</v>
      </c>
      <c r="K84" t="e">
        <f t="shared" si="13"/>
        <v>#N/A</v>
      </c>
      <c r="L84" t="e">
        <f t="shared" si="14"/>
        <v>#N/A</v>
      </c>
      <c r="M84" t="e">
        <f t="shared" si="15"/>
        <v>#N/A</v>
      </c>
      <c r="N84" s="1" t="e">
        <f t="shared" si="16"/>
        <v>#N/A</v>
      </c>
      <c r="O84" s="1"/>
    </row>
    <row r="85" spans="7:15" x14ac:dyDescent="0.25">
      <c r="G85">
        <v>82</v>
      </c>
      <c r="H85">
        <f t="shared" si="17"/>
        <v>2</v>
      </c>
      <c r="I85">
        <f t="shared" si="18"/>
        <v>9</v>
      </c>
      <c r="J85" t="e">
        <f t="shared" si="12"/>
        <v>#N/A</v>
      </c>
      <c r="K85" t="e">
        <f t="shared" si="13"/>
        <v>#N/A</v>
      </c>
      <c r="L85" t="e">
        <f t="shared" si="14"/>
        <v>#N/A</v>
      </c>
      <c r="M85" t="e">
        <f t="shared" si="15"/>
        <v>#N/A</v>
      </c>
      <c r="N85" s="1" t="e">
        <f t="shared" si="16"/>
        <v>#N/A</v>
      </c>
      <c r="O85" s="1"/>
    </row>
    <row r="86" spans="7:15" x14ac:dyDescent="0.25">
      <c r="G86">
        <v>83</v>
      </c>
      <c r="H86">
        <f t="shared" si="17"/>
        <v>3</v>
      </c>
      <c r="I86">
        <f t="shared" si="18"/>
        <v>9</v>
      </c>
      <c r="J86" t="e">
        <f t="shared" si="12"/>
        <v>#N/A</v>
      </c>
      <c r="K86" t="e">
        <f t="shared" si="13"/>
        <v>#N/A</v>
      </c>
      <c r="L86" t="e">
        <f t="shared" si="14"/>
        <v>#N/A</v>
      </c>
      <c r="M86" t="e">
        <f t="shared" si="15"/>
        <v>#N/A</v>
      </c>
      <c r="N86" s="1" t="e">
        <f t="shared" si="16"/>
        <v>#N/A</v>
      </c>
      <c r="O86" s="1"/>
    </row>
    <row r="87" spans="7:15" x14ac:dyDescent="0.25">
      <c r="G87">
        <v>84</v>
      </c>
      <c r="H87">
        <f t="shared" si="17"/>
        <v>4</v>
      </c>
      <c r="I87">
        <f t="shared" si="18"/>
        <v>9</v>
      </c>
      <c r="J87" t="e">
        <f t="shared" si="12"/>
        <v>#N/A</v>
      </c>
      <c r="K87" t="e">
        <f t="shared" si="13"/>
        <v>#N/A</v>
      </c>
      <c r="L87" t="e">
        <f t="shared" si="14"/>
        <v>#N/A</v>
      </c>
      <c r="M87" t="e">
        <f t="shared" si="15"/>
        <v>#N/A</v>
      </c>
      <c r="N87" s="1" t="e">
        <f t="shared" si="16"/>
        <v>#N/A</v>
      </c>
      <c r="O87" s="1"/>
    </row>
    <row r="88" spans="7:15" x14ac:dyDescent="0.25">
      <c r="G88">
        <v>85</v>
      </c>
      <c r="H88">
        <f t="shared" si="17"/>
        <v>5</v>
      </c>
      <c r="I88">
        <f t="shared" si="18"/>
        <v>9</v>
      </c>
      <c r="J88" t="e">
        <f t="shared" si="12"/>
        <v>#N/A</v>
      </c>
      <c r="K88" t="e">
        <f t="shared" si="13"/>
        <v>#N/A</v>
      </c>
      <c r="L88" t="e">
        <f t="shared" si="14"/>
        <v>#N/A</v>
      </c>
      <c r="M88" t="e">
        <f t="shared" si="15"/>
        <v>#N/A</v>
      </c>
      <c r="N88" s="1" t="e">
        <f t="shared" si="16"/>
        <v>#N/A</v>
      </c>
      <c r="O88" s="1"/>
    </row>
    <row r="89" spans="7:15" x14ac:dyDescent="0.25">
      <c r="G89">
        <v>86</v>
      </c>
      <c r="H89">
        <f t="shared" si="17"/>
        <v>6</v>
      </c>
      <c r="I89">
        <f t="shared" si="18"/>
        <v>9</v>
      </c>
      <c r="J89" t="e">
        <f t="shared" si="12"/>
        <v>#N/A</v>
      </c>
      <c r="K89" t="e">
        <f t="shared" si="13"/>
        <v>#N/A</v>
      </c>
      <c r="L89" t="e">
        <f t="shared" si="14"/>
        <v>#N/A</v>
      </c>
      <c r="M89" t="e">
        <f t="shared" si="15"/>
        <v>#N/A</v>
      </c>
      <c r="N89" s="1" t="e">
        <f t="shared" si="16"/>
        <v>#N/A</v>
      </c>
      <c r="O89" s="1"/>
    </row>
    <row r="90" spans="7:15" x14ac:dyDescent="0.25">
      <c r="G90">
        <v>87</v>
      </c>
      <c r="H90">
        <f t="shared" si="17"/>
        <v>7</v>
      </c>
      <c r="I90">
        <f t="shared" si="18"/>
        <v>9</v>
      </c>
      <c r="J90" t="e">
        <f t="shared" si="12"/>
        <v>#N/A</v>
      </c>
      <c r="K90" t="e">
        <f t="shared" si="13"/>
        <v>#N/A</v>
      </c>
      <c r="L90" t="e">
        <f t="shared" si="14"/>
        <v>#N/A</v>
      </c>
      <c r="M90" t="e">
        <f t="shared" si="15"/>
        <v>#N/A</v>
      </c>
      <c r="N90" s="1" t="e">
        <f t="shared" si="16"/>
        <v>#N/A</v>
      </c>
      <c r="O90" s="1"/>
    </row>
    <row r="91" spans="7:15" x14ac:dyDescent="0.25">
      <c r="G91">
        <v>88</v>
      </c>
      <c r="H91">
        <f t="shared" si="17"/>
        <v>8</v>
      </c>
      <c r="I91">
        <f t="shared" si="18"/>
        <v>9</v>
      </c>
      <c r="J91" t="e">
        <f t="shared" si="12"/>
        <v>#N/A</v>
      </c>
      <c r="K91" t="e">
        <f t="shared" si="13"/>
        <v>#N/A</v>
      </c>
      <c r="L91" t="e">
        <f t="shared" si="14"/>
        <v>#N/A</v>
      </c>
      <c r="M91" t="e">
        <f t="shared" si="15"/>
        <v>#N/A</v>
      </c>
      <c r="N91" s="1" t="e">
        <f t="shared" si="16"/>
        <v>#N/A</v>
      </c>
      <c r="O91" s="1"/>
    </row>
    <row r="92" spans="7:15" x14ac:dyDescent="0.25">
      <c r="G92">
        <v>89</v>
      </c>
      <c r="H92">
        <f t="shared" si="17"/>
        <v>9</v>
      </c>
      <c r="I92">
        <f t="shared" si="18"/>
        <v>9</v>
      </c>
      <c r="J92" t="e">
        <f t="shared" si="12"/>
        <v>#N/A</v>
      </c>
      <c r="K92" t="e">
        <f t="shared" si="13"/>
        <v>#N/A</v>
      </c>
      <c r="L92" t="e">
        <f t="shared" si="14"/>
        <v>#N/A</v>
      </c>
      <c r="M92" t="e">
        <f t="shared" si="15"/>
        <v>#N/A</v>
      </c>
      <c r="N92" s="1" t="e">
        <f t="shared" si="16"/>
        <v>#N/A</v>
      </c>
      <c r="O92" s="1"/>
    </row>
    <row r="93" spans="7:15" x14ac:dyDescent="0.25">
      <c r="G93">
        <v>90</v>
      </c>
      <c r="H93">
        <f t="shared" si="17"/>
        <v>10</v>
      </c>
      <c r="I93">
        <f t="shared" si="18"/>
        <v>9</v>
      </c>
      <c r="J93" t="e">
        <f t="shared" si="12"/>
        <v>#N/A</v>
      </c>
      <c r="K93" t="e">
        <f t="shared" si="13"/>
        <v>#N/A</v>
      </c>
      <c r="L93" t="e">
        <f t="shared" si="14"/>
        <v>#N/A</v>
      </c>
      <c r="M93" t="e">
        <f t="shared" si="15"/>
        <v>#N/A</v>
      </c>
      <c r="N93" s="1" t="e">
        <f t="shared" si="16"/>
        <v>#N/A</v>
      </c>
      <c r="O93" s="1"/>
    </row>
    <row r="94" spans="7:15" x14ac:dyDescent="0.25">
      <c r="G94">
        <v>91</v>
      </c>
      <c r="H94">
        <f t="shared" si="17"/>
        <v>1</v>
      </c>
      <c r="I94">
        <f t="shared" si="18"/>
        <v>10</v>
      </c>
      <c r="J94" t="e">
        <f t="shared" si="12"/>
        <v>#N/A</v>
      </c>
      <c r="K94" t="e">
        <f t="shared" si="13"/>
        <v>#N/A</v>
      </c>
      <c r="L94" t="e">
        <f t="shared" si="14"/>
        <v>#N/A</v>
      </c>
      <c r="M94" t="e">
        <f t="shared" si="15"/>
        <v>#N/A</v>
      </c>
      <c r="N94" s="1" t="e">
        <f t="shared" si="16"/>
        <v>#N/A</v>
      </c>
      <c r="O94" s="1"/>
    </row>
    <row r="95" spans="7:15" x14ac:dyDescent="0.25">
      <c r="G95">
        <v>92</v>
      </c>
      <c r="H95">
        <f t="shared" si="17"/>
        <v>2</v>
      </c>
      <c r="I95">
        <f t="shared" si="18"/>
        <v>10</v>
      </c>
      <c r="J95" t="e">
        <f t="shared" si="12"/>
        <v>#N/A</v>
      </c>
      <c r="K95" t="e">
        <f t="shared" si="13"/>
        <v>#N/A</v>
      </c>
      <c r="L95" t="e">
        <f t="shared" si="14"/>
        <v>#N/A</v>
      </c>
      <c r="M95" t="e">
        <f t="shared" si="15"/>
        <v>#N/A</v>
      </c>
      <c r="N95" s="1" t="e">
        <f t="shared" si="16"/>
        <v>#N/A</v>
      </c>
      <c r="O95" s="1"/>
    </row>
    <row r="96" spans="7:15" x14ac:dyDescent="0.25">
      <c r="G96">
        <v>93</v>
      </c>
      <c r="H96">
        <f t="shared" si="17"/>
        <v>3</v>
      </c>
      <c r="I96">
        <f t="shared" si="18"/>
        <v>10</v>
      </c>
      <c r="J96" t="e">
        <f t="shared" si="12"/>
        <v>#N/A</v>
      </c>
      <c r="K96" t="e">
        <f t="shared" si="13"/>
        <v>#N/A</v>
      </c>
      <c r="L96" t="e">
        <f t="shared" si="14"/>
        <v>#N/A</v>
      </c>
      <c r="M96" t="e">
        <f t="shared" si="15"/>
        <v>#N/A</v>
      </c>
      <c r="N96" s="1" t="e">
        <f t="shared" si="16"/>
        <v>#N/A</v>
      </c>
      <c r="O96" s="1"/>
    </row>
    <row r="97" spans="7:15" x14ac:dyDescent="0.25">
      <c r="G97">
        <v>94</v>
      </c>
      <c r="H97">
        <f t="shared" si="17"/>
        <v>4</v>
      </c>
      <c r="I97">
        <f t="shared" si="18"/>
        <v>10</v>
      </c>
      <c r="J97" t="e">
        <f t="shared" si="12"/>
        <v>#N/A</v>
      </c>
      <c r="K97" t="e">
        <f t="shared" si="13"/>
        <v>#N/A</v>
      </c>
      <c r="L97" t="e">
        <f t="shared" si="14"/>
        <v>#N/A</v>
      </c>
      <c r="M97" t="e">
        <f t="shared" si="15"/>
        <v>#N/A</v>
      </c>
      <c r="N97" s="1" t="e">
        <f t="shared" si="16"/>
        <v>#N/A</v>
      </c>
      <c r="O97" s="1"/>
    </row>
    <row r="98" spans="7:15" x14ac:dyDescent="0.25">
      <c r="G98">
        <v>95</v>
      </c>
      <c r="H98">
        <f t="shared" si="17"/>
        <v>5</v>
      </c>
      <c r="I98">
        <f t="shared" si="18"/>
        <v>10</v>
      </c>
      <c r="J98" t="e">
        <f t="shared" si="12"/>
        <v>#N/A</v>
      </c>
      <c r="K98" t="e">
        <f t="shared" si="13"/>
        <v>#N/A</v>
      </c>
      <c r="L98" t="e">
        <f t="shared" si="14"/>
        <v>#N/A</v>
      </c>
      <c r="M98" t="e">
        <f t="shared" si="15"/>
        <v>#N/A</v>
      </c>
      <c r="N98" s="1" t="e">
        <f t="shared" si="16"/>
        <v>#N/A</v>
      </c>
      <c r="O98" s="1"/>
    </row>
    <row r="99" spans="7:15" x14ac:dyDescent="0.25">
      <c r="G99">
        <v>96</v>
      </c>
      <c r="H99">
        <f t="shared" si="17"/>
        <v>6</v>
      </c>
      <c r="I99">
        <f t="shared" si="18"/>
        <v>10</v>
      </c>
      <c r="J99" t="e">
        <f t="shared" si="12"/>
        <v>#N/A</v>
      </c>
      <c r="K99" t="e">
        <f t="shared" si="13"/>
        <v>#N/A</v>
      </c>
      <c r="L99" t="e">
        <f t="shared" si="14"/>
        <v>#N/A</v>
      </c>
      <c r="M99" t="e">
        <f t="shared" si="15"/>
        <v>#N/A</v>
      </c>
      <c r="N99" s="1" t="e">
        <f t="shared" si="16"/>
        <v>#N/A</v>
      </c>
      <c r="O99" s="1"/>
    </row>
    <row r="100" spans="7:15" x14ac:dyDescent="0.25">
      <c r="G100">
        <v>97</v>
      </c>
      <c r="H100">
        <f t="shared" si="17"/>
        <v>7</v>
      </c>
      <c r="I100">
        <f t="shared" si="18"/>
        <v>10</v>
      </c>
      <c r="J100" t="e">
        <f t="shared" si="12"/>
        <v>#N/A</v>
      </c>
      <c r="K100" t="e">
        <f t="shared" si="13"/>
        <v>#N/A</v>
      </c>
      <c r="L100" t="e">
        <f t="shared" si="14"/>
        <v>#N/A</v>
      </c>
      <c r="M100" t="e">
        <f t="shared" si="15"/>
        <v>#N/A</v>
      </c>
      <c r="N100" s="1" t="e">
        <f>IF(NOT(ISERROR(M100)),$Q$2,NA())</f>
        <v>#N/A</v>
      </c>
      <c r="O100" s="1"/>
    </row>
    <row r="101" spans="7:15" x14ac:dyDescent="0.25">
      <c r="G101">
        <v>98</v>
      </c>
      <c r="H101">
        <f t="shared" si="17"/>
        <v>8</v>
      </c>
      <c r="I101">
        <f t="shared" si="18"/>
        <v>10</v>
      </c>
      <c r="J101" t="e">
        <f t="shared" si="12"/>
        <v>#N/A</v>
      </c>
      <c r="K101" t="e">
        <f t="shared" si="13"/>
        <v>#N/A</v>
      </c>
      <c r="L101" t="e">
        <f t="shared" si="14"/>
        <v>#N/A</v>
      </c>
      <c r="M101" t="e">
        <f t="shared" si="15"/>
        <v>#N/A</v>
      </c>
      <c r="N101" s="1" t="e">
        <f>IF(NOT(ISERROR(M101)),$Q$2,NA())</f>
        <v>#N/A</v>
      </c>
      <c r="O101" s="1"/>
    </row>
    <row r="102" spans="7:15" x14ac:dyDescent="0.25">
      <c r="G102">
        <v>99</v>
      </c>
      <c r="H102">
        <f t="shared" si="17"/>
        <v>9</v>
      </c>
      <c r="I102">
        <f t="shared" si="18"/>
        <v>10</v>
      </c>
      <c r="J102" t="e">
        <f t="shared" si="12"/>
        <v>#N/A</v>
      </c>
      <c r="K102" t="e">
        <f t="shared" si="13"/>
        <v>#N/A</v>
      </c>
      <c r="L102" t="e">
        <f t="shared" si="14"/>
        <v>#N/A</v>
      </c>
      <c r="M102" t="e">
        <f t="shared" si="15"/>
        <v>#N/A</v>
      </c>
      <c r="N102" s="1" t="e">
        <f>IF(NOT(ISERROR(M102)),$Q$2,NA())</f>
        <v>#N/A</v>
      </c>
      <c r="O102" s="1"/>
    </row>
    <row r="103" spans="7:15" x14ac:dyDescent="0.25">
      <c r="G103">
        <v>100</v>
      </c>
      <c r="H103">
        <f t="shared" si="17"/>
        <v>10</v>
      </c>
      <c r="I103">
        <f t="shared" si="18"/>
        <v>10</v>
      </c>
      <c r="J103" t="e">
        <f t="shared" si="12"/>
        <v>#N/A</v>
      </c>
      <c r="K103" t="e">
        <f t="shared" si="13"/>
        <v>#N/A</v>
      </c>
      <c r="L103" t="e">
        <f t="shared" si="14"/>
        <v>#N/A</v>
      </c>
      <c r="M103" t="e">
        <f t="shared" si="15"/>
        <v>#N/A</v>
      </c>
      <c r="N103" s="1" t="e">
        <f>IF(NOT(ISERROR(M103)),$Q$2,NA())</f>
        <v>#N/A</v>
      </c>
      <c r="O103" s="1"/>
    </row>
  </sheetData>
  <hyperlinks>
    <hyperlink ref="A1" location="'TOC Gallery'!A1" tooltip="Go To: Table of Contents" display="'TOC Gallery'!A1" xr:uid="{E92F7E30-7DBE-4589-87DB-0EE69E34F702}"/>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601A-5A2B-4F33-BE3C-E720995A6AF8}">
  <sheetPr codeName="Sheet13"/>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98CDC585-AE94-4A89-A94E-6AC0B693524D}"/>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E070-3281-46B1-9C97-5A068A250526}">
  <sheetPr codeName="Sheet15"/>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76F86FE7-49EB-4562-B5F1-70F896AFA1A5}"/>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7761-81C9-4DBA-8DF1-55C5637071C4}">
  <dimension ref="A1:B2"/>
  <sheetViews>
    <sheetView workbookViewId="0">
      <selection activeCell="B2" sqref="B2"/>
    </sheetView>
  </sheetViews>
  <sheetFormatPr defaultRowHeight="15" x14ac:dyDescent="0.25"/>
  <cols>
    <col min="2" max="2" width="61.85546875" bestFit="1" customWidth="1"/>
  </cols>
  <sheetData>
    <row r="1" spans="1:2" x14ac:dyDescent="0.25">
      <c r="A1" s="2" t="s">
        <v>46</v>
      </c>
      <c r="B1" t="s">
        <v>47</v>
      </c>
    </row>
    <row r="2" spans="1:2" x14ac:dyDescent="0.25">
      <c r="A2" s="2" t="s">
        <v>48</v>
      </c>
      <c r="B2" s="18" t="s">
        <v>49</v>
      </c>
    </row>
  </sheetData>
  <hyperlinks>
    <hyperlink ref="B2" r:id="rId1" xr:uid="{77E9AF65-2F15-4130-BA96-BFA9744931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TOC Gallery</vt:lpstr>
      <vt:lpstr>Control</vt:lpstr>
      <vt:lpstr>Dashboard</vt:lpstr>
      <vt:lpstr>Dashboard Dark</vt:lpstr>
      <vt:lpstr>Gauge</vt:lpstr>
      <vt:lpstr>Gauge - Follow Along</vt:lpstr>
      <vt:lpstr>Boring Gauge</vt:lpstr>
      <vt:lpstr>Calendar Styles</vt:lpstr>
      <vt:lpstr>Follow Along</vt:lpstr>
      <vt:lpstr>Original Calendar</vt:lpstr>
      <vt:lpstr>Month Only</vt:lpstr>
      <vt:lpstr>Full Calendar</vt:lpstr>
      <vt:lpstr>Goals</vt:lpstr>
      <vt:lpstr>Donut</vt:lpstr>
      <vt:lpstr>Progress Bar</vt:lpstr>
      <vt:lpstr>Dot</vt:lpstr>
      <vt:lpstr>Steps</vt:lpstr>
      <vt:lpstr>Scorecard</vt:lpstr>
      <vt:lpstr>Calendar</vt:lpstr>
      <vt:lpstr>Outline</vt:lpstr>
      <vt:lpstr>Waffle</vt:lpstr>
      <vt:lpstr>Dashboard Vertical</vt:lpstr>
      <vt:lpstr>Dashboard Dark Vertical</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cp:lastPrinted>2023-06-13T19:08:07Z</cp:lastPrinted>
  <dcterms:created xsi:type="dcterms:W3CDTF">2023-06-12T21:34:15Z</dcterms:created>
  <dcterms:modified xsi:type="dcterms:W3CDTF">2023-09-07T22:07:51Z</dcterms:modified>
</cp:coreProperties>
</file>