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6.xml" ContentType="application/vnd.openxmlformats-officedocument.drawing+xml"/>
  <Override PartName="/xl/ctrlProps/ctrlProp1.xml" ContentType="application/vnd.ms-excel.controlproperti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7.xml" ContentType="application/vnd.openxmlformats-officedocument.drawing+xml"/>
  <Override PartName="/xl/ctrlProps/ctrlProp2.xml" ContentType="application/vnd.ms-excel.controlproperti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8.xml" ContentType="application/vnd.openxmlformats-officedocument.drawing+xml"/>
  <Override PartName="/xl/ctrlProps/ctrlProp3.xml" ContentType="application/vnd.ms-excel.controlproperti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9.xml" ContentType="application/vnd.openxmlformats-officedocument.drawing+xml"/>
  <Override PartName="/xl/ctrlProps/ctrlProp4.xml" ContentType="application/vnd.ms-excel.controlproperti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0.xml" ContentType="application/vnd.openxmlformats-officedocument.drawing+xml"/>
  <Override PartName="/xl/ctrlProps/ctrlProp5.xml" ContentType="application/vnd.ms-excel.controlproperti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1.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ctrlProps/ctrlProp6.xml" ContentType="application/vnd.ms-excel.controlproperties+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8.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20.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1.xml" ContentType="application/vnd.openxmlformats-officedocument.drawingml.chartshapes+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22.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3.xml" ContentType="application/vnd.openxmlformats-officedocument.drawingml.chartshapes+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30"/>
  <workbookPr codeName="ThisWorkbook" defaultThemeVersion="166925"/>
  <mc:AlternateContent xmlns:mc="http://schemas.openxmlformats.org/markup-compatibility/2006">
    <mc:Choice Requires="x15">
      <x15ac:absPath xmlns:x15ac="http://schemas.microsoft.com/office/spreadsheetml/2010/11/ac" url="C:\Users\jonac\Dropbox\Excel Campus\Posts\Progress Charts\Calendar Chart\"/>
    </mc:Choice>
  </mc:AlternateContent>
  <xr:revisionPtr revIDLastSave="0" documentId="13_ncr:1_{33FD542B-BC18-4DDF-8640-5FA93EAC45E4}" xr6:coauthVersionLast="47" xr6:coauthVersionMax="47" xr10:uidLastSave="{00000000-0000-0000-0000-000000000000}"/>
  <bookViews>
    <workbookView xWindow="-120" yWindow="-120" windowWidth="29040" windowHeight="15720" firstSheet="3" activeTab="5" xr2:uid="{9068311E-CE78-442A-9C60-AECF023F4D55}"/>
  </bookViews>
  <sheets>
    <sheet name="TOC Gallery" sheetId="24" r:id="rId1"/>
    <sheet name="Control" sheetId="19" state="hidden" r:id="rId2"/>
    <sheet name="Dashboard" sheetId="26" r:id="rId3"/>
    <sheet name="Dashboard Dark" sheetId="21" r:id="rId4"/>
    <sheet name="Calendar Styles" sheetId="41" r:id="rId5"/>
    <sheet name="Follow Along" sheetId="42" r:id="rId6"/>
    <sheet name="Original Calendar" sheetId="28" r:id="rId7"/>
    <sheet name="Month Only" sheetId="37" r:id="rId8"/>
    <sheet name="Full Calendar" sheetId="43" r:id="rId9"/>
    <sheet name="Goals" sheetId="39" r:id="rId10"/>
    <sheet name="Donut" sheetId="5" r:id="rId11"/>
    <sheet name="Progress Bar" sheetId="2" r:id="rId12"/>
    <sheet name="Dot" sheetId="8" r:id="rId13"/>
    <sheet name="Steps" sheetId="4" r:id="rId14"/>
    <sheet name="Scorecard" sheetId="3" r:id="rId15"/>
    <sheet name="Calendar" sheetId="13" r:id="rId16"/>
    <sheet name="Outline" sheetId="33" r:id="rId17"/>
    <sheet name="Waffle" sheetId="11" r:id="rId18"/>
    <sheet name="Gauge" sheetId="10" r:id="rId19"/>
    <sheet name="Dashboard Vertical" sheetId="18" r:id="rId20"/>
    <sheet name="Dashboard Dark Vertical" sheetId="20" r:id="rId21"/>
    <sheet name="Source" sheetId="27"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42" l="1"/>
  <c r="K5" i="42" s="1"/>
  <c r="K6" i="42" s="1"/>
  <c r="K7" i="42" s="1"/>
  <c r="K8" i="42" s="1"/>
  <c r="K9" i="42" s="1"/>
  <c r="K10" i="42" s="1"/>
  <c r="K11" i="42" s="1"/>
  <c r="K12" i="42" s="1"/>
  <c r="K13" i="42" s="1"/>
  <c r="K14" i="42" s="1"/>
  <c r="K15" i="42" s="1"/>
  <c r="K16" i="42" s="1"/>
  <c r="K17" i="42" s="1"/>
  <c r="K18" i="42" s="1"/>
  <c r="K19" i="42" s="1"/>
  <c r="K20" i="42" s="1"/>
  <c r="K21" i="42" s="1"/>
  <c r="K22" i="42" s="1"/>
  <c r="K23" i="42" s="1"/>
  <c r="K24" i="42" s="1"/>
  <c r="K25" i="42" s="1"/>
  <c r="K26" i="42" s="1"/>
  <c r="K27" i="42" s="1"/>
  <c r="K28" i="42" s="1"/>
  <c r="K29" i="42" s="1"/>
  <c r="K30" i="42" s="1"/>
  <c r="K31" i="42" s="1"/>
  <c r="K32" i="42" s="1"/>
  <c r="K33" i="42" s="1"/>
  <c r="K34" i="42" s="1"/>
  <c r="K35" i="42" s="1"/>
  <c r="K36" i="42" s="1"/>
  <c r="K37" i="42" s="1"/>
  <c r="K38" i="42" s="1"/>
  <c r="K39" i="42" s="1"/>
  <c r="K40" i="42" s="1"/>
  <c r="K41" i="42" s="1"/>
  <c r="K42" i="42" s="1"/>
  <c r="K43" i="42" s="1"/>
  <c r="K44" i="42" s="1"/>
  <c r="K45" i="42" s="1"/>
  <c r="T3" i="28"/>
  <c r="K40" i="28" s="1"/>
  <c r="M40" i="28" s="1"/>
  <c r="I23" i="43"/>
  <c r="I30" i="43" s="1"/>
  <c r="I37" i="43" s="1"/>
  <c r="I44" i="43" s="1"/>
  <c r="I19" i="43"/>
  <c r="I26" i="43" s="1"/>
  <c r="I33" i="43" s="1"/>
  <c r="I40" i="43" s="1"/>
  <c r="S18" i="43"/>
  <c r="S25" i="43" s="1"/>
  <c r="S32" i="43" s="1"/>
  <c r="S39" i="43" s="1"/>
  <c r="O18" i="43"/>
  <c r="O25" i="43" s="1"/>
  <c r="O32" i="43" s="1"/>
  <c r="O39" i="43" s="1"/>
  <c r="I18" i="43"/>
  <c r="I25" i="43" s="1"/>
  <c r="I32" i="43" s="1"/>
  <c r="I39" i="43" s="1"/>
  <c r="S17" i="43"/>
  <c r="S24" i="43" s="1"/>
  <c r="S31" i="43" s="1"/>
  <c r="S38" i="43" s="1"/>
  <c r="S45" i="43" s="1"/>
  <c r="O17" i="43"/>
  <c r="O24" i="43" s="1"/>
  <c r="O31" i="43" s="1"/>
  <c r="O38" i="43" s="1"/>
  <c r="O45" i="43" s="1"/>
  <c r="J17" i="43"/>
  <c r="J24" i="43" s="1"/>
  <c r="J31" i="43" s="1"/>
  <c r="J38" i="43" s="1"/>
  <c r="J45" i="43" s="1"/>
  <c r="I17" i="43"/>
  <c r="I24" i="43" s="1"/>
  <c r="I31" i="43" s="1"/>
  <c r="I38" i="43" s="1"/>
  <c r="I45" i="43" s="1"/>
  <c r="S16" i="43"/>
  <c r="S23" i="43" s="1"/>
  <c r="S30" i="43" s="1"/>
  <c r="S37" i="43" s="1"/>
  <c r="S44" i="43" s="1"/>
  <c r="O16" i="43"/>
  <c r="O23" i="43" s="1"/>
  <c r="O30" i="43" s="1"/>
  <c r="O37" i="43" s="1"/>
  <c r="O44" i="43" s="1"/>
  <c r="J16" i="43"/>
  <c r="J23" i="43" s="1"/>
  <c r="J30" i="43" s="1"/>
  <c r="J37" i="43" s="1"/>
  <c r="J44" i="43" s="1"/>
  <c r="I16" i="43"/>
  <c r="S15" i="43"/>
  <c r="S22" i="43" s="1"/>
  <c r="S29" i="43" s="1"/>
  <c r="S36" i="43" s="1"/>
  <c r="S43" i="43" s="1"/>
  <c r="O15" i="43"/>
  <c r="O22" i="43" s="1"/>
  <c r="O29" i="43" s="1"/>
  <c r="O36" i="43" s="1"/>
  <c r="O43" i="43" s="1"/>
  <c r="J15" i="43"/>
  <c r="J22" i="43" s="1"/>
  <c r="J29" i="43" s="1"/>
  <c r="J36" i="43" s="1"/>
  <c r="J43" i="43" s="1"/>
  <c r="I15" i="43"/>
  <c r="I22" i="43" s="1"/>
  <c r="I29" i="43" s="1"/>
  <c r="I36" i="43" s="1"/>
  <c r="I43" i="43" s="1"/>
  <c r="S14" i="43"/>
  <c r="S21" i="43" s="1"/>
  <c r="S28" i="43" s="1"/>
  <c r="S35" i="43" s="1"/>
  <c r="S42" i="43" s="1"/>
  <c r="O14" i="43"/>
  <c r="O21" i="43" s="1"/>
  <c r="O28" i="43" s="1"/>
  <c r="O35" i="43" s="1"/>
  <c r="O42" i="43" s="1"/>
  <c r="J14" i="43"/>
  <c r="J21" i="43" s="1"/>
  <c r="J28" i="43" s="1"/>
  <c r="J35" i="43" s="1"/>
  <c r="J42" i="43" s="1"/>
  <c r="I14" i="43"/>
  <c r="I21" i="43" s="1"/>
  <c r="I28" i="43" s="1"/>
  <c r="I35" i="43" s="1"/>
  <c r="I42" i="43" s="1"/>
  <c r="S13" i="43"/>
  <c r="S20" i="43" s="1"/>
  <c r="S27" i="43" s="1"/>
  <c r="S34" i="43" s="1"/>
  <c r="S41" i="43" s="1"/>
  <c r="O13" i="43"/>
  <c r="O20" i="43" s="1"/>
  <c r="O27" i="43" s="1"/>
  <c r="O34" i="43" s="1"/>
  <c r="O41" i="43" s="1"/>
  <c r="J13" i="43"/>
  <c r="J20" i="43" s="1"/>
  <c r="J27" i="43" s="1"/>
  <c r="J34" i="43" s="1"/>
  <c r="J41" i="43" s="1"/>
  <c r="I13" i="43"/>
  <c r="I20" i="43" s="1"/>
  <c r="I27" i="43" s="1"/>
  <c r="I34" i="43" s="1"/>
  <c r="I41" i="43" s="1"/>
  <c r="S12" i="43"/>
  <c r="S19" i="43" s="1"/>
  <c r="S26" i="43" s="1"/>
  <c r="S33" i="43" s="1"/>
  <c r="S40" i="43" s="1"/>
  <c r="O12" i="43"/>
  <c r="O19" i="43" s="1"/>
  <c r="O26" i="43" s="1"/>
  <c r="O33" i="43" s="1"/>
  <c r="O40" i="43" s="1"/>
  <c r="J12" i="43"/>
  <c r="J19" i="43" s="1"/>
  <c r="J26" i="43" s="1"/>
  <c r="J33" i="43" s="1"/>
  <c r="J40" i="43" s="1"/>
  <c r="I12" i="43"/>
  <c r="S11" i="43"/>
  <c r="O11" i="43"/>
  <c r="J11" i="43"/>
  <c r="J18" i="43" s="1"/>
  <c r="J25" i="43" s="1"/>
  <c r="J32" i="43" s="1"/>
  <c r="J39" i="43" s="1"/>
  <c r="I11" i="43"/>
  <c r="Z7" i="43"/>
  <c r="Z3" i="43"/>
  <c r="J26" i="42"/>
  <c r="J33" i="42" s="1"/>
  <c r="J40" i="42" s="1"/>
  <c r="I24" i="42"/>
  <c r="I31" i="42" s="1"/>
  <c r="I38" i="42" s="1"/>
  <c r="I45" i="42" s="1"/>
  <c r="I23" i="42"/>
  <c r="I30" i="42" s="1"/>
  <c r="I37" i="42" s="1"/>
  <c r="I44" i="42" s="1"/>
  <c r="N22" i="42"/>
  <c r="N29" i="42" s="1"/>
  <c r="N36" i="42" s="1"/>
  <c r="N43" i="42" s="1"/>
  <c r="I22" i="42"/>
  <c r="I29" i="42" s="1"/>
  <c r="I36" i="42" s="1"/>
  <c r="I43" i="42" s="1"/>
  <c r="J21" i="42"/>
  <c r="J28" i="42" s="1"/>
  <c r="J35" i="42" s="1"/>
  <c r="J42" i="42" s="1"/>
  <c r="N20" i="42"/>
  <c r="N27" i="42" s="1"/>
  <c r="N34" i="42" s="1"/>
  <c r="N41" i="42" s="1"/>
  <c r="N19" i="42"/>
  <c r="N26" i="42" s="1"/>
  <c r="N33" i="42" s="1"/>
  <c r="N40" i="42" s="1"/>
  <c r="J19" i="42"/>
  <c r="N18" i="42"/>
  <c r="N25" i="42" s="1"/>
  <c r="N32" i="42" s="1"/>
  <c r="N39" i="42" s="1"/>
  <c r="I18" i="42"/>
  <c r="I25" i="42" s="1"/>
  <c r="I32" i="42" s="1"/>
  <c r="I39" i="42" s="1"/>
  <c r="N17" i="42"/>
  <c r="N24" i="42" s="1"/>
  <c r="N31" i="42" s="1"/>
  <c r="N38" i="42" s="1"/>
  <c r="N45" i="42" s="1"/>
  <c r="J17" i="42"/>
  <c r="J24" i="42" s="1"/>
  <c r="J31" i="42" s="1"/>
  <c r="J38" i="42" s="1"/>
  <c r="J45" i="42" s="1"/>
  <c r="I17" i="42"/>
  <c r="N16" i="42"/>
  <c r="N23" i="42" s="1"/>
  <c r="N30" i="42" s="1"/>
  <c r="N37" i="42" s="1"/>
  <c r="N44" i="42" s="1"/>
  <c r="J16" i="42"/>
  <c r="J23" i="42" s="1"/>
  <c r="J30" i="42" s="1"/>
  <c r="J37" i="42" s="1"/>
  <c r="J44" i="42" s="1"/>
  <c r="I16" i="42"/>
  <c r="N15" i="42"/>
  <c r="J15" i="42"/>
  <c r="J22" i="42" s="1"/>
  <c r="J29" i="42" s="1"/>
  <c r="J36" i="42" s="1"/>
  <c r="J43" i="42" s="1"/>
  <c r="I15" i="42"/>
  <c r="N14" i="42"/>
  <c r="N21" i="42" s="1"/>
  <c r="N28" i="42" s="1"/>
  <c r="N35" i="42" s="1"/>
  <c r="N42" i="42" s="1"/>
  <c r="J14" i="42"/>
  <c r="I14" i="42"/>
  <c r="I21" i="42" s="1"/>
  <c r="I28" i="42" s="1"/>
  <c r="I35" i="42" s="1"/>
  <c r="I42" i="42" s="1"/>
  <c r="N13" i="42"/>
  <c r="J13" i="42"/>
  <c r="J20" i="42" s="1"/>
  <c r="J27" i="42" s="1"/>
  <c r="J34" i="42" s="1"/>
  <c r="J41" i="42" s="1"/>
  <c r="I13" i="42"/>
  <c r="I20" i="42" s="1"/>
  <c r="I27" i="42" s="1"/>
  <c r="I34" i="42" s="1"/>
  <c r="I41" i="42" s="1"/>
  <c r="N12" i="42"/>
  <c r="J12" i="42"/>
  <c r="I12" i="42"/>
  <c r="I19" i="42" s="1"/>
  <c r="I26" i="42" s="1"/>
  <c r="I33" i="42" s="1"/>
  <c r="I40" i="42" s="1"/>
  <c r="N11" i="42"/>
  <c r="J11" i="42"/>
  <c r="J18" i="42" s="1"/>
  <c r="J25" i="42" s="1"/>
  <c r="J32" i="42" s="1"/>
  <c r="J39" i="42" s="1"/>
  <c r="I11" i="42"/>
  <c r="T7" i="42"/>
  <c r="O102" i="10"/>
  <c r="O2" i="10"/>
  <c r="O2" i="10" a="1"/>
  <c r="N2" i="10"/>
  <c r="N2" i="10" a="1"/>
  <c r="M2" i="10"/>
  <c r="M2" i="10" a="1"/>
  <c r="N103" i="11"/>
  <c r="M103" i="11"/>
  <c r="L103" i="11"/>
  <c r="K103" i="11"/>
  <c r="J103" i="11"/>
  <c r="I103" i="11"/>
  <c r="H103" i="11"/>
  <c r="N102" i="11"/>
  <c r="M102" i="11"/>
  <c r="L102" i="11"/>
  <c r="K102" i="11"/>
  <c r="J102" i="11"/>
  <c r="I102" i="11"/>
  <c r="H102" i="11"/>
  <c r="N101" i="11"/>
  <c r="M101" i="11"/>
  <c r="L101" i="11"/>
  <c r="K101" i="11"/>
  <c r="J101" i="11"/>
  <c r="I101" i="11"/>
  <c r="H101" i="11"/>
  <c r="N100" i="11"/>
  <c r="M100" i="11"/>
  <c r="L100" i="11"/>
  <c r="K100" i="11"/>
  <c r="J100" i="11"/>
  <c r="I100" i="11"/>
  <c r="H100" i="11"/>
  <c r="N99" i="11"/>
  <c r="M99" i="11"/>
  <c r="L99" i="11"/>
  <c r="K99" i="11"/>
  <c r="J99" i="11"/>
  <c r="I99" i="11"/>
  <c r="H99" i="11"/>
  <c r="N98" i="11"/>
  <c r="M98" i="11"/>
  <c r="L98" i="11"/>
  <c r="K98" i="11"/>
  <c r="J98" i="11"/>
  <c r="I98" i="11"/>
  <c r="H98" i="11"/>
  <c r="N97" i="11"/>
  <c r="M97" i="11"/>
  <c r="L97" i="11"/>
  <c r="K97" i="11"/>
  <c r="J97" i="11"/>
  <c r="I97" i="11"/>
  <c r="H97" i="11"/>
  <c r="N96" i="11"/>
  <c r="M96" i="11"/>
  <c r="L96" i="11"/>
  <c r="K96" i="11"/>
  <c r="J96" i="11"/>
  <c r="I96" i="11"/>
  <c r="H96" i="11"/>
  <c r="N95" i="11"/>
  <c r="M95" i="11"/>
  <c r="L95" i="11"/>
  <c r="K95" i="11"/>
  <c r="J95" i="11"/>
  <c r="I95" i="11"/>
  <c r="H95" i="11"/>
  <c r="N94" i="11"/>
  <c r="M94" i="11"/>
  <c r="L94" i="11"/>
  <c r="K94" i="11"/>
  <c r="J94" i="11"/>
  <c r="I94" i="11"/>
  <c r="H94" i="11"/>
  <c r="N93" i="11"/>
  <c r="M93" i="11"/>
  <c r="L93" i="11"/>
  <c r="K93" i="11"/>
  <c r="J93" i="11"/>
  <c r="I93" i="11"/>
  <c r="H93" i="11"/>
  <c r="N92" i="11"/>
  <c r="M92" i="11"/>
  <c r="L92" i="11"/>
  <c r="K92" i="11"/>
  <c r="J92" i="11"/>
  <c r="I92" i="11"/>
  <c r="H92" i="11"/>
  <c r="N91" i="11"/>
  <c r="M91" i="11"/>
  <c r="L91" i="11"/>
  <c r="K91" i="11"/>
  <c r="J91" i="11"/>
  <c r="I91" i="11"/>
  <c r="H91" i="11"/>
  <c r="N90" i="11"/>
  <c r="M90" i="11"/>
  <c r="L90" i="11"/>
  <c r="K90" i="11"/>
  <c r="J90" i="11"/>
  <c r="I90" i="11"/>
  <c r="H90" i="11"/>
  <c r="N89" i="11"/>
  <c r="M89" i="11"/>
  <c r="L89" i="11"/>
  <c r="K89" i="11"/>
  <c r="J89" i="11"/>
  <c r="I89" i="11"/>
  <c r="H89" i="11"/>
  <c r="N88" i="11"/>
  <c r="M88" i="11"/>
  <c r="L88" i="11"/>
  <c r="K88" i="11"/>
  <c r="J88" i="11"/>
  <c r="I88" i="11"/>
  <c r="H88" i="11"/>
  <c r="N87" i="11"/>
  <c r="M87" i="11"/>
  <c r="L87" i="11"/>
  <c r="K87" i="11"/>
  <c r="J87" i="11"/>
  <c r="I87" i="11"/>
  <c r="H87" i="11"/>
  <c r="N86" i="11"/>
  <c r="M86" i="11"/>
  <c r="L86" i="11"/>
  <c r="K86" i="11"/>
  <c r="J86" i="11"/>
  <c r="I86" i="11"/>
  <c r="H86" i="11"/>
  <c r="N85" i="11"/>
  <c r="M85" i="11"/>
  <c r="L85" i="11"/>
  <c r="K85" i="11"/>
  <c r="J85" i="11"/>
  <c r="I85" i="11"/>
  <c r="H85" i="11"/>
  <c r="N84" i="11"/>
  <c r="M84" i="11"/>
  <c r="L84" i="11"/>
  <c r="K84" i="11"/>
  <c r="J84" i="11"/>
  <c r="I84" i="11"/>
  <c r="H84" i="11"/>
  <c r="N83" i="11"/>
  <c r="M83" i="11"/>
  <c r="L83" i="11"/>
  <c r="K83" i="11"/>
  <c r="J83" i="11"/>
  <c r="I83" i="11"/>
  <c r="H83" i="11"/>
  <c r="N82" i="11"/>
  <c r="M82" i="11"/>
  <c r="L82" i="11"/>
  <c r="K82" i="11"/>
  <c r="J82" i="11"/>
  <c r="I82" i="11"/>
  <c r="H82" i="11"/>
  <c r="N81" i="11"/>
  <c r="M81" i="11"/>
  <c r="L81" i="11"/>
  <c r="K81" i="11"/>
  <c r="J81" i="11"/>
  <c r="I81" i="11"/>
  <c r="H81" i="11"/>
  <c r="N80" i="11"/>
  <c r="M80" i="11"/>
  <c r="L80" i="11"/>
  <c r="K80" i="11"/>
  <c r="J80" i="11"/>
  <c r="I80" i="11"/>
  <c r="H80" i="11"/>
  <c r="N79" i="11"/>
  <c r="M79" i="11"/>
  <c r="L79" i="11"/>
  <c r="K79" i="11"/>
  <c r="J79" i="11"/>
  <c r="I79" i="11"/>
  <c r="H79" i="11"/>
  <c r="N78" i="11"/>
  <c r="M78" i="11"/>
  <c r="L78" i="11"/>
  <c r="K78" i="11"/>
  <c r="J78" i="11"/>
  <c r="I78" i="11"/>
  <c r="H78" i="11"/>
  <c r="N77" i="11"/>
  <c r="M77" i="11"/>
  <c r="L77" i="11"/>
  <c r="K77" i="11"/>
  <c r="J77" i="11"/>
  <c r="I77" i="11"/>
  <c r="H77" i="11"/>
  <c r="N76" i="11"/>
  <c r="M76" i="11"/>
  <c r="L76" i="11"/>
  <c r="K76" i="11"/>
  <c r="J76" i="11"/>
  <c r="I76" i="11"/>
  <c r="H76" i="11"/>
  <c r="N75" i="11"/>
  <c r="M75" i="11"/>
  <c r="L75" i="11"/>
  <c r="K75" i="11"/>
  <c r="J75" i="11"/>
  <c r="I75" i="11"/>
  <c r="H75" i="11"/>
  <c r="N74" i="11"/>
  <c r="M74" i="11"/>
  <c r="L74" i="11"/>
  <c r="K74" i="11"/>
  <c r="J74" i="11"/>
  <c r="I74" i="11"/>
  <c r="H74" i="11"/>
  <c r="N73" i="11"/>
  <c r="M73" i="11"/>
  <c r="L73" i="11"/>
  <c r="K73" i="11"/>
  <c r="J73" i="11"/>
  <c r="I73" i="11"/>
  <c r="H73" i="11"/>
  <c r="N72" i="11"/>
  <c r="M72" i="11"/>
  <c r="L72" i="11"/>
  <c r="K72" i="11"/>
  <c r="J72" i="11"/>
  <c r="I72" i="11"/>
  <c r="H72" i="11"/>
  <c r="N71" i="11"/>
  <c r="M71" i="11"/>
  <c r="L71" i="11"/>
  <c r="K71" i="11"/>
  <c r="J71" i="11"/>
  <c r="I71" i="11"/>
  <c r="H71" i="11"/>
  <c r="N70" i="11"/>
  <c r="M70" i="11"/>
  <c r="L70" i="11"/>
  <c r="K70" i="11"/>
  <c r="J70" i="11"/>
  <c r="I70" i="11"/>
  <c r="H70" i="11"/>
  <c r="N69" i="11"/>
  <c r="M69" i="11"/>
  <c r="L69" i="11"/>
  <c r="K69" i="11"/>
  <c r="J69" i="11"/>
  <c r="I69" i="11"/>
  <c r="H69" i="11"/>
  <c r="N68" i="11"/>
  <c r="M68" i="11"/>
  <c r="L68" i="11"/>
  <c r="K68" i="11"/>
  <c r="J68" i="11"/>
  <c r="I68" i="11"/>
  <c r="H68" i="11"/>
  <c r="N67" i="11"/>
  <c r="M67" i="11"/>
  <c r="L67" i="11"/>
  <c r="K67" i="11"/>
  <c r="J67" i="11"/>
  <c r="I67" i="11"/>
  <c r="H67" i="11"/>
  <c r="N66" i="11"/>
  <c r="M66" i="11"/>
  <c r="L66" i="11"/>
  <c r="K66" i="11"/>
  <c r="J66" i="11"/>
  <c r="I66" i="11"/>
  <c r="H66" i="11"/>
  <c r="N65" i="11"/>
  <c r="M65" i="11"/>
  <c r="L65" i="11"/>
  <c r="K65" i="11"/>
  <c r="J65" i="11"/>
  <c r="I65" i="11"/>
  <c r="H65" i="11"/>
  <c r="N64" i="11"/>
  <c r="M64" i="11"/>
  <c r="L64" i="11"/>
  <c r="K64" i="11"/>
  <c r="J64" i="11"/>
  <c r="I64" i="11"/>
  <c r="H64" i="11"/>
  <c r="N63" i="11"/>
  <c r="M63" i="11"/>
  <c r="L63" i="11"/>
  <c r="K63" i="11"/>
  <c r="J63" i="11"/>
  <c r="I63" i="11"/>
  <c r="H63" i="11"/>
  <c r="N62" i="11"/>
  <c r="M62" i="11"/>
  <c r="L62" i="11"/>
  <c r="K62" i="11"/>
  <c r="J62" i="11"/>
  <c r="I62" i="11"/>
  <c r="H62" i="11"/>
  <c r="N61" i="11"/>
  <c r="M61" i="11"/>
  <c r="L61" i="11"/>
  <c r="K61" i="11"/>
  <c r="J61" i="11"/>
  <c r="I61" i="11"/>
  <c r="H61" i="11"/>
  <c r="N60" i="11"/>
  <c r="M60" i="11"/>
  <c r="L60" i="11"/>
  <c r="K60" i="11"/>
  <c r="J60" i="11"/>
  <c r="I60" i="11"/>
  <c r="H60" i="11"/>
  <c r="N59" i="11"/>
  <c r="M59" i="11"/>
  <c r="L59" i="11"/>
  <c r="K59" i="11"/>
  <c r="J59" i="11"/>
  <c r="I59" i="11"/>
  <c r="H59" i="11"/>
  <c r="N58" i="11"/>
  <c r="M58" i="11"/>
  <c r="L58" i="11"/>
  <c r="K58" i="11"/>
  <c r="J58" i="11"/>
  <c r="I58" i="11"/>
  <c r="H58" i="11"/>
  <c r="N57" i="11"/>
  <c r="M57" i="11"/>
  <c r="L57" i="11"/>
  <c r="K57" i="11"/>
  <c r="J57" i="11"/>
  <c r="I57" i="11"/>
  <c r="H57" i="11"/>
  <c r="N56" i="11"/>
  <c r="M56" i="11"/>
  <c r="L56" i="11"/>
  <c r="K56" i="11"/>
  <c r="J56" i="11"/>
  <c r="I56" i="11"/>
  <c r="H56" i="11"/>
  <c r="N55" i="11"/>
  <c r="M55" i="11"/>
  <c r="L55" i="11"/>
  <c r="K55" i="11"/>
  <c r="J55" i="11"/>
  <c r="I55" i="11"/>
  <c r="H55" i="11"/>
  <c r="N54" i="11"/>
  <c r="M54" i="11"/>
  <c r="L54" i="11"/>
  <c r="K54" i="11"/>
  <c r="J54" i="11"/>
  <c r="I54" i="11"/>
  <c r="H54" i="11"/>
  <c r="N53" i="11"/>
  <c r="M53" i="11"/>
  <c r="L53" i="11"/>
  <c r="K53" i="11"/>
  <c r="J53" i="11"/>
  <c r="I53" i="11"/>
  <c r="H53" i="11"/>
  <c r="N52" i="11"/>
  <c r="M52" i="11"/>
  <c r="L52" i="11"/>
  <c r="K52" i="11"/>
  <c r="J52" i="11"/>
  <c r="I52" i="11"/>
  <c r="H52" i="11"/>
  <c r="N51" i="11"/>
  <c r="M51" i="11"/>
  <c r="L51" i="11"/>
  <c r="K51" i="11"/>
  <c r="J51" i="11"/>
  <c r="I51" i="11"/>
  <c r="H51" i="11"/>
  <c r="N50" i="11"/>
  <c r="M50" i="11"/>
  <c r="L50" i="11"/>
  <c r="K50" i="11"/>
  <c r="J50" i="11"/>
  <c r="I50" i="11"/>
  <c r="H50" i="11"/>
  <c r="N49" i="11"/>
  <c r="M49" i="11"/>
  <c r="L49" i="11"/>
  <c r="K49" i="11"/>
  <c r="J49" i="11"/>
  <c r="I49" i="11"/>
  <c r="H49" i="11"/>
  <c r="N48" i="11"/>
  <c r="M48" i="11"/>
  <c r="L48" i="11"/>
  <c r="K48" i="11"/>
  <c r="J48" i="11"/>
  <c r="I48" i="11"/>
  <c r="H48" i="11"/>
  <c r="N47" i="11"/>
  <c r="M47" i="11"/>
  <c r="L47" i="11"/>
  <c r="K47" i="11"/>
  <c r="J47" i="11"/>
  <c r="I47" i="11"/>
  <c r="H47" i="11"/>
  <c r="N46" i="11"/>
  <c r="M46" i="11"/>
  <c r="L46" i="11"/>
  <c r="K46" i="11"/>
  <c r="J46" i="11"/>
  <c r="I46" i="11"/>
  <c r="H46" i="11"/>
  <c r="N45" i="11"/>
  <c r="M45" i="11"/>
  <c r="L45" i="11"/>
  <c r="K45" i="11"/>
  <c r="J45" i="11"/>
  <c r="I45" i="11"/>
  <c r="H45" i="11"/>
  <c r="N44" i="11"/>
  <c r="M44" i="11"/>
  <c r="L44" i="11"/>
  <c r="K44" i="11"/>
  <c r="J44" i="11"/>
  <c r="I44" i="11"/>
  <c r="H44" i="11"/>
  <c r="N43" i="11"/>
  <c r="M43" i="11"/>
  <c r="L43" i="11"/>
  <c r="K43" i="11"/>
  <c r="J43" i="11"/>
  <c r="I43" i="11"/>
  <c r="H43" i="11"/>
  <c r="N42" i="11"/>
  <c r="M42" i="11"/>
  <c r="L42" i="11"/>
  <c r="K42" i="11"/>
  <c r="J42" i="11"/>
  <c r="I42" i="11"/>
  <c r="H42" i="11"/>
  <c r="N41" i="11"/>
  <c r="M41" i="11"/>
  <c r="L41" i="11"/>
  <c r="K41" i="11"/>
  <c r="J41" i="11"/>
  <c r="I41" i="11"/>
  <c r="H41" i="11"/>
  <c r="N40" i="11"/>
  <c r="M40" i="11"/>
  <c r="L40" i="11"/>
  <c r="K40" i="11"/>
  <c r="J40" i="11"/>
  <c r="I40" i="11"/>
  <c r="H40" i="11"/>
  <c r="N39" i="11"/>
  <c r="M39" i="11"/>
  <c r="L39" i="11"/>
  <c r="K39" i="11"/>
  <c r="J39" i="11"/>
  <c r="I39" i="11"/>
  <c r="H39" i="11"/>
  <c r="N38" i="11"/>
  <c r="M38" i="11"/>
  <c r="L38" i="11"/>
  <c r="K38" i="11"/>
  <c r="J38" i="11"/>
  <c r="I38" i="11"/>
  <c r="H38" i="11"/>
  <c r="N37" i="11"/>
  <c r="M37" i="11"/>
  <c r="L37" i="11"/>
  <c r="K37" i="11"/>
  <c r="J37" i="11"/>
  <c r="I37" i="11"/>
  <c r="H37" i="11"/>
  <c r="N36" i="11"/>
  <c r="M36" i="11"/>
  <c r="L36" i="11"/>
  <c r="K36" i="11"/>
  <c r="J36" i="11"/>
  <c r="I36" i="11"/>
  <c r="H36" i="11"/>
  <c r="N35" i="11"/>
  <c r="M35" i="11"/>
  <c r="L35" i="11"/>
  <c r="K35" i="11"/>
  <c r="J35" i="11"/>
  <c r="I35" i="11"/>
  <c r="H35" i="11"/>
  <c r="N34" i="11"/>
  <c r="M34" i="11"/>
  <c r="L34" i="11"/>
  <c r="K34" i="11"/>
  <c r="J34" i="11"/>
  <c r="I34" i="11"/>
  <c r="H34" i="11"/>
  <c r="N33" i="11"/>
  <c r="M33" i="11"/>
  <c r="L33" i="11"/>
  <c r="K33" i="11"/>
  <c r="J33" i="11"/>
  <c r="I33" i="11"/>
  <c r="H33" i="11"/>
  <c r="N32" i="11"/>
  <c r="M32" i="11"/>
  <c r="L32" i="11"/>
  <c r="K32" i="11"/>
  <c r="J32" i="11"/>
  <c r="I32" i="11"/>
  <c r="H32" i="11"/>
  <c r="N31" i="11"/>
  <c r="M31" i="11"/>
  <c r="L31" i="11"/>
  <c r="K31" i="11"/>
  <c r="J31" i="11"/>
  <c r="I31" i="11"/>
  <c r="H31" i="11"/>
  <c r="N30" i="11"/>
  <c r="M30" i="11"/>
  <c r="L30" i="11"/>
  <c r="K30" i="11"/>
  <c r="J30" i="11"/>
  <c r="I30" i="11"/>
  <c r="H30" i="11"/>
  <c r="N29" i="11"/>
  <c r="M29" i="11"/>
  <c r="L29" i="11"/>
  <c r="K29" i="11"/>
  <c r="J29" i="11"/>
  <c r="I29" i="11"/>
  <c r="H29" i="11"/>
  <c r="N28" i="11"/>
  <c r="M28" i="11"/>
  <c r="L28" i="11"/>
  <c r="K28" i="11"/>
  <c r="J28" i="11"/>
  <c r="I28" i="11"/>
  <c r="H28" i="11"/>
  <c r="N27" i="11"/>
  <c r="M27" i="11"/>
  <c r="L27" i="11"/>
  <c r="K27" i="11"/>
  <c r="J27" i="11"/>
  <c r="I27" i="11"/>
  <c r="H27" i="11"/>
  <c r="N26" i="11"/>
  <c r="M26" i="11"/>
  <c r="L26" i="11"/>
  <c r="K26" i="11"/>
  <c r="J26" i="11"/>
  <c r="I26" i="11"/>
  <c r="H26" i="11"/>
  <c r="N25" i="11"/>
  <c r="M25" i="11"/>
  <c r="L25" i="11"/>
  <c r="K25" i="11"/>
  <c r="J25" i="11"/>
  <c r="I25" i="11"/>
  <c r="H25" i="11"/>
  <c r="N24" i="11"/>
  <c r="M24" i="11"/>
  <c r="L24" i="11"/>
  <c r="K24" i="11"/>
  <c r="J24" i="11"/>
  <c r="I24" i="11"/>
  <c r="H24" i="11"/>
  <c r="N23" i="11"/>
  <c r="M23" i="11"/>
  <c r="L23" i="11"/>
  <c r="K23" i="11"/>
  <c r="J23" i="11"/>
  <c r="I23" i="11"/>
  <c r="H23" i="11"/>
  <c r="N22" i="11"/>
  <c r="M22" i="11"/>
  <c r="L22" i="11"/>
  <c r="K22" i="11"/>
  <c r="J22" i="11"/>
  <c r="I22" i="11"/>
  <c r="H22" i="11"/>
  <c r="N21" i="11"/>
  <c r="M21" i="11"/>
  <c r="L21" i="11"/>
  <c r="K21" i="11"/>
  <c r="J21" i="11"/>
  <c r="I21" i="11"/>
  <c r="H21" i="11"/>
  <c r="N20" i="11"/>
  <c r="M20" i="11"/>
  <c r="L20" i="11"/>
  <c r="K20" i="11"/>
  <c r="J20" i="11"/>
  <c r="I20" i="11"/>
  <c r="H20" i="11"/>
  <c r="N19" i="11"/>
  <c r="M19" i="11"/>
  <c r="L19" i="11"/>
  <c r="K19" i="11"/>
  <c r="J19" i="11"/>
  <c r="I19" i="11"/>
  <c r="H19" i="11"/>
  <c r="N18" i="11"/>
  <c r="M18" i="11"/>
  <c r="L18" i="11"/>
  <c r="K18" i="11"/>
  <c r="J18" i="11"/>
  <c r="I18" i="11"/>
  <c r="H18" i="11"/>
  <c r="N17" i="11"/>
  <c r="M17" i="11"/>
  <c r="L17" i="11"/>
  <c r="K17" i="11"/>
  <c r="J17" i="11"/>
  <c r="I17" i="11"/>
  <c r="H17" i="11"/>
  <c r="N16" i="11"/>
  <c r="M16" i="11"/>
  <c r="L16" i="11"/>
  <c r="K16" i="11"/>
  <c r="J16" i="11"/>
  <c r="I16" i="11"/>
  <c r="H16" i="11"/>
  <c r="N15" i="11"/>
  <c r="M15" i="11"/>
  <c r="L15" i="11"/>
  <c r="K15" i="11"/>
  <c r="J15" i="11"/>
  <c r="I15" i="11"/>
  <c r="H15" i="11"/>
  <c r="N14" i="11"/>
  <c r="M14" i="11"/>
  <c r="L14" i="11"/>
  <c r="K14" i="11"/>
  <c r="J14" i="11"/>
  <c r="I14" i="11"/>
  <c r="H14" i="11"/>
  <c r="N13" i="11"/>
  <c r="M13" i="11"/>
  <c r="L13" i="11"/>
  <c r="K13" i="11"/>
  <c r="J13" i="11"/>
  <c r="N12" i="11"/>
  <c r="M12" i="11"/>
  <c r="L12" i="11"/>
  <c r="K12" i="11"/>
  <c r="J12" i="11"/>
  <c r="N11" i="11"/>
  <c r="M11" i="11"/>
  <c r="L11" i="11"/>
  <c r="K11" i="11"/>
  <c r="J11" i="11"/>
  <c r="N10" i="11"/>
  <c r="M10" i="11"/>
  <c r="L10" i="11"/>
  <c r="K10" i="11"/>
  <c r="J10" i="11"/>
  <c r="N9" i="11"/>
  <c r="M9" i="11"/>
  <c r="L9" i="11"/>
  <c r="K9" i="11"/>
  <c r="J9" i="11"/>
  <c r="N8" i="11"/>
  <c r="M8" i="11"/>
  <c r="L8" i="11"/>
  <c r="K8" i="11"/>
  <c r="J8" i="11"/>
  <c r="N7" i="11"/>
  <c r="M7" i="11"/>
  <c r="L7" i="11"/>
  <c r="K7" i="11"/>
  <c r="J7" i="11"/>
  <c r="N6" i="11"/>
  <c r="M6" i="11"/>
  <c r="L6" i="11"/>
  <c r="K6" i="11"/>
  <c r="J6" i="11"/>
  <c r="N5" i="11"/>
  <c r="M5" i="11"/>
  <c r="L5" i="11"/>
  <c r="K5" i="11"/>
  <c r="J5" i="11"/>
  <c r="Q4" i="11"/>
  <c r="N4" i="11"/>
  <c r="M4" i="11"/>
  <c r="L4" i="11"/>
  <c r="K4" i="11"/>
  <c r="J4" i="11"/>
  <c r="G4" i="11"/>
  <c r="G4" i="11" a="1"/>
  <c r="Q3" i="11"/>
  <c r="X50" i="39"/>
  <c r="X49" i="39"/>
  <c r="X48" i="39"/>
  <c r="X47" i="39"/>
  <c r="X46" i="39"/>
  <c r="X45" i="39"/>
  <c r="W45" i="39"/>
  <c r="V45" i="39"/>
  <c r="T45" i="39"/>
  <c r="S45" i="39"/>
  <c r="R45" i="39"/>
  <c r="P45" i="39"/>
  <c r="O45" i="39"/>
  <c r="N45" i="39"/>
  <c r="L45" i="39"/>
  <c r="K45" i="39"/>
  <c r="J45" i="39"/>
  <c r="I45" i="39"/>
  <c r="X44" i="39"/>
  <c r="W44" i="39"/>
  <c r="V44" i="39"/>
  <c r="T44" i="39"/>
  <c r="S44" i="39"/>
  <c r="R44" i="39"/>
  <c r="P44" i="39"/>
  <c r="O44" i="39"/>
  <c r="N44" i="39"/>
  <c r="L44" i="39"/>
  <c r="K44" i="39"/>
  <c r="J44" i="39"/>
  <c r="I44" i="39"/>
  <c r="W43" i="39"/>
  <c r="V43" i="39"/>
  <c r="T43" i="39"/>
  <c r="S43" i="39"/>
  <c r="R43" i="39"/>
  <c r="P43" i="39"/>
  <c r="O43" i="39"/>
  <c r="N43" i="39"/>
  <c r="L43" i="39"/>
  <c r="K43" i="39"/>
  <c r="J43" i="39"/>
  <c r="I43" i="39"/>
  <c r="X42" i="39"/>
  <c r="W42" i="39"/>
  <c r="V42" i="39"/>
  <c r="T42" i="39"/>
  <c r="S42" i="39"/>
  <c r="R42" i="39"/>
  <c r="P42" i="39"/>
  <c r="O42" i="39"/>
  <c r="N42" i="39"/>
  <c r="L42" i="39"/>
  <c r="K42" i="39"/>
  <c r="J42" i="39"/>
  <c r="I42" i="39"/>
  <c r="X41" i="39"/>
  <c r="W41" i="39"/>
  <c r="V41" i="39"/>
  <c r="T41" i="39"/>
  <c r="S41" i="39"/>
  <c r="R41" i="39"/>
  <c r="P41" i="39"/>
  <c r="O41" i="39"/>
  <c r="N41" i="39"/>
  <c r="L41" i="39"/>
  <c r="K41" i="39"/>
  <c r="J41" i="39"/>
  <c r="I41" i="39"/>
  <c r="X40" i="39"/>
  <c r="W40" i="39"/>
  <c r="V40" i="39"/>
  <c r="T40" i="39"/>
  <c r="S40" i="39"/>
  <c r="R40" i="39"/>
  <c r="P40" i="39"/>
  <c r="O40" i="39"/>
  <c r="N40" i="39"/>
  <c r="L40" i="39"/>
  <c r="K40" i="39"/>
  <c r="J40" i="39"/>
  <c r="I40" i="39"/>
  <c r="X39" i="39"/>
  <c r="W39" i="39"/>
  <c r="V39" i="39"/>
  <c r="T39" i="39"/>
  <c r="S39" i="39"/>
  <c r="R39" i="39"/>
  <c r="P39" i="39"/>
  <c r="O39" i="39"/>
  <c r="N39" i="39"/>
  <c r="L39" i="39"/>
  <c r="K39" i="39"/>
  <c r="J39" i="39"/>
  <c r="I39" i="39"/>
  <c r="X38" i="39"/>
  <c r="W38" i="39"/>
  <c r="V38" i="39"/>
  <c r="T38" i="39"/>
  <c r="S38" i="39"/>
  <c r="R38" i="39"/>
  <c r="P38" i="39"/>
  <c r="O38" i="39"/>
  <c r="N38" i="39"/>
  <c r="L38" i="39"/>
  <c r="K38" i="39"/>
  <c r="J38" i="39"/>
  <c r="I38" i="39"/>
  <c r="X37" i="39"/>
  <c r="W37" i="39"/>
  <c r="V37" i="39"/>
  <c r="T37" i="39"/>
  <c r="S37" i="39"/>
  <c r="R37" i="39"/>
  <c r="P37" i="39"/>
  <c r="O37" i="39"/>
  <c r="N37" i="39"/>
  <c r="L37" i="39"/>
  <c r="K37" i="39"/>
  <c r="J37" i="39"/>
  <c r="I37" i="39"/>
  <c r="X36" i="39"/>
  <c r="W36" i="39"/>
  <c r="V36" i="39"/>
  <c r="T36" i="39"/>
  <c r="S36" i="39"/>
  <c r="R36" i="39"/>
  <c r="P36" i="39"/>
  <c r="O36" i="39"/>
  <c r="N36" i="39"/>
  <c r="L36" i="39"/>
  <c r="K36" i="39"/>
  <c r="J36" i="39"/>
  <c r="I36" i="39"/>
  <c r="W35" i="39"/>
  <c r="V35" i="39"/>
  <c r="T35" i="39"/>
  <c r="S35" i="39"/>
  <c r="R35" i="39"/>
  <c r="P35" i="39"/>
  <c r="O35" i="39"/>
  <c r="N35" i="39"/>
  <c r="L35" i="39"/>
  <c r="K35" i="39"/>
  <c r="J35" i="39"/>
  <c r="I35" i="39"/>
  <c r="X34" i="39"/>
  <c r="W34" i="39"/>
  <c r="V34" i="39"/>
  <c r="T34" i="39"/>
  <c r="S34" i="39"/>
  <c r="R34" i="39"/>
  <c r="P34" i="39"/>
  <c r="O34" i="39"/>
  <c r="N34" i="39"/>
  <c r="L34" i="39"/>
  <c r="K34" i="39"/>
  <c r="J34" i="39"/>
  <c r="I34" i="39"/>
  <c r="X33" i="39"/>
  <c r="W33" i="39"/>
  <c r="V33" i="39"/>
  <c r="T33" i="39"/>
  <c r="S33" i="39"/>
  <c r="R33" i="39"/>
  <c r="P33" i="39"/>
  <c r="O33" i="39"/>
  <c r="N33" i="39"/>
  <c r="L33" i="39"/>
  <c r="K33" i="39"/>
  <c r="J33" i="39"/>
  <c r="I33" i="39"/>
  <c r="X32" i="39"/>
  <c r="W32" i="39"/>
  <c r="V32" i="39"/>
  <c r="T32" i="39"/>
  <c r="S32" i="39"/>
  <c r="R32" i="39"/>
  <c r="P32" i="39"/>
  <c r="O32" i="39"/>
  <c r="N32" i="39"/>
  <c r="L32" i="39"/>
  <c r="K32" i="39"/>
  <c r="J32" i="39"/>
  <c r="I32" i="39"/>
  <c r="X31" i="39"/>
  <c r="W31" i="39"/>
  <c r="V31" i="39"/>
  <c r="T31" i="39"/>
  <c r="S31" i="39"/>
  <c r="R31" i="39"/>
  <c r="P31" i="39"/>
  <c r="O31" i="39"/>
  <c r="N31" i="39"/>
  <c r="L31" i="39"/>
  <c r="K31" i="39"/>
  <c r="J31" i="39"/>
  <c r="I31" i="39"/>
  <c r="X30" i="39"/>
  <c r="W30" i="39"/>
  <c r="V30" i="39"/>
  <c r="T30" i="39"/>
  <c r="S30" i="39"/>
  <c r="R30" i="39"/>
  <c r="P30" i="39"/>
  <c r="O30" i="39"/>
  <c r="N30" i="39"/>
  <c r="L30" i="39"/>
  <c r="K30" i="39"/>
  <c r="J30" i="39"/>
  <c r="I30" i="39"/>
  <c r="X29" i="39"/>
  <c r="W29" i="39"/>
  <c r="V29" i="39"/>
  <c r="T29" i="39"/>
  <c r="S29" i="39"/>
  <c r="R29" i="39"/>
  <c r="P29" i="39"/>
  <c r="O29" i="39"/>
  <c r="N29" i="39"/>
  <c r="L29" i="39"/>
  <c r="K29" i="39"/>
  <c r="J29" i="39"/>
  <c r="I29" i="39"/>
  <c r="X28" i="39"/>
  <c r="W28" i="39"/>
  <c r="V28" i="39"/>
  <c r="T28" i="39"/>
  <c r="S28" i="39"/>
  <c r="R28" i="39"/>
  <c r="P28" i="39"/>
  <c r="O28" i="39"/>
  <c r="N28" i="39"/>
  <c r="L28" i="39"/>
  <c r="K28" i="39"/>
  <c r="J28" i="39"/>
  <c r="I28" i="39"/>
  <c r="W27" i="39"/>
  <c r="V27" i="39"/>
  <c r="T27" i="39"/>
  <c r="S27" i="39"/>
  <c r="R27" i="39"/>
  <c r="P27" i="39"/>
  <c r="O27" i="39"/>
  <c r="N27" i="39"/>
  <c r="L27" i="39"/>
  <c r="K27" i="39"/>
  <c r="J27" i="39"/>
  <c r="I27" i="39"/>
  <c r="X26" i="39"/>
  <c r="W26" i="39"/>
  <c r="V26" i="39"/>
  <c r="T26" i="39"/>
  <c r="S26" i="39"/>
  <c r="R26" i="39"/>
  <c r="P26" i="39"/>
  <c r="O26" i="39"/>
  <c r="N26" i="39"/>
  <c r="L26" i="39"/>
  <c r="K26" i="39"/>
  <c r="J26" i="39"/>
  <c r="I26" i="39"/>
  <c r="X25" i="39"/>
  <c r="W25" i="39"/>
  <c r="V25" i="39"/>
  <c r="T25" i="39"/>
  <c r="S25" i="39"/>
  <c r="R25" i="39"/>
  <c r="P25" i="39"/>
  <c r="O25" i="39"/>
  <c r="N25" i="39"/>
  <c r="L25" i="39"/>
  <c r="K25" i="39"/>
  <c r="J25" i="39"/>
  <c r="I25" i="39"/>
  <c r="X24" i="39"/>
  <c r="W24" i="39"/>
  <c r="V24" i="39"/>
  <c r="T24" i="39"/>
  <c r="S24" i="39"/>
  <c r="R24" i="39"/>
  <c r="P24" i="39"/>
  <c r="O24" i="39"/>
  <c r="N24" i="39"/>
  <c r="L24" i="39"/>
  <c r="K24" i="39"/>
  <c r="J24" i="39"/>
  <c r="I24" i="39"/>
  <c r="X23" i="39"/>
  <c r="W23" i="39"/>
  <c r="V23" i="39"/>
  <c r="T23" i="39"/>
  <c r="S23" i="39"/>
  <c r="R23" i="39"/>
  <c r="P23" i="39"/>
  <c r="O23" i="39"/>
  <c r="N23" i="39"/>
  <c r="L23" i="39"/>
  <c r="K23" i="39"/>
  <c r="J23" i="39"/>
  <c r="I23" i="39"/>
  <c r="X22" i="39"/>
  <c r="W22" i="39"/>
  <c r="V22" i="39"/>
  <c r="T22" i="39"/>
  <c r="S22" i="39"/>
  <c r="R22" i="39"/>
  <c r="P22" i="39"/>
  <c r="O22" i="39"/>
  <c r="N22" i="39"/>
  <c r="L22" i="39"/>
  <c r="K22" i="39"/>
  <c r="J22" i="39"/>
  <c r="I22" i="39"/>
  <c r="X21" i="39"/>
  <c r="W21" i="39"/>
  <c r="V21" i="39"/>
  <c r="T21" i="39"/>
  <c r="S21" i="39"/>
  <c r="R21" i="39"/>
  <c r="P21" i="39"/>
  <c r="O21" i="39"/>
  <c r="N21" i="39"/>
  <c r="L21" i="39"/>
  <c r="K21" i="39"/>
  <c r="J21" i="39"/>
  <c r="I21" i="39"/>
  <c r="X20" i="39"/>
  <c r="W20" i="39"/>
  <c r="V20" i="39"/>
  <c r="T20" i="39"/>
  <c r="S20" i="39"/>
  <c r="R20" i="39"/>
  <c r="P20" i="39"/>
  <c r="O20" i="39"/>
  <c r="N20" i="39"/>
  <c r="L20" i="39"/>
  <c r="K20" i="39"/>
  <c r="J20" i="39"/>
  <c r="I20" i="39"/>
  <c r="W19" i="39"/>
  <c r="V19" i="39"/>
  <c r="T19" i="39"/>
  <c r="S19" i="39"/>
  <c r="R19" i="39"/>
  <c r="P19" i="39"/>
  <c r="O19" i="39"/>
  <c r="N19" i="39"/>
  <c r="L19" i="39"/>
  <c r="K19" i="39"/>
  <c r="J19" i="39"/>
  <c r="I19" i="39"/>
  <c r="X18" i="39"/>
  <c r="W18" i="39"/>
  <c r="V18" i="39"/>
  <c r="T18" i="39"/>
  <c r="S18" i="39"/>
  <c r="R18" i="39"/>
  <c r="P18" i="39"/>
  <c r="O18" i="39"/>
  <c r="N18" i="39"/>
  <c r="L18" i="39"/>
  <c r="K18" i="39"/>
  <c r="J18" i="39"/>
  <c r="I18" i="39"/>
  <c r="X17" i="39"/>
  <c r="W17" i="39"/>
  <c r="V17" i="39"/>
  <c r="T17" i="39"/>
  <c r="S17" i="39"/>
  <c r="R17" i="39"/>
  <c r="P17" i="39"/>
  <c r="O17" i="39"/>
  <c r="N17" i="39"/>
  <c r="L17" i="39"/>
  <c r="K17" i="39"/>
  <c r="J17" i="39"/>
  <c r="I17" i="39"/>
  <c r="X16" i="39"/>
  <c r="W16" i="39"/>
  <c r="V16" i="39"/>
  <c r="T16" i="39"/>
  <c r="S16" i="39"/>
  <c r="R16" i="39"/>
  <c r="P16" i="39"/>
  <c r="O16" i="39"/>
  <c r="N16" i="39"/>
  <c r="L16" i="39"/>
  <c r="K16" i="39"/>
  <c r="J16" i="39"/>
  <c r="I16" i="39"/>
  <c r="X15" i="39"/>
  <c r="W15" i="39"/>
  <c r="V15" i="39"/>
  <c r="T15" i="39"/>
  <c r="S15" i="39"/>
  <c r="R15" i="39"/>
  <c r="P15" i="39"/>
  <c r="O15" i="39"/>
  <c r="N15" i="39"/>
  <c r="L15" i="39"/>
  <c r="K15" i="39"/>
  <c r="J15" i="39"/>
  <c r="I15" i="39"/>
  <c r="X14" i="39"/>
  <c r="W14" i="39"/>
  <c r="V14" i="39"/>
  <c r="T14" i="39"/>
  <c r="S14" i="39"/>
  <c r="R14" i="39"/>
  <c r="P14" i="39"/>
  <c r="O14" i="39"/>
  <c r="N14" i="39"/>
  <c r="L14" i="39"/>
  <c r="K14" i="39"/>
  <c r="J14" i="39"/>
  <c r="I14" i="39"/>
  <c r="X13" i="39"/>
  <c r="W13" i="39"/>
  <c r="V13" i="39"/>
  <c r="T13" i="39"/>
  <c r="S13" i="39"/>
  <c r="R13" i="39"/>
  <c r="P13" i="39"/>
  <c r="O13" i="39"/>
  <c r="N13" i="39"/>
  <c r="L13" i="39"/>
  <c r="K13" i="39"/>
  <c r="J13" i="39"/>
  <c r="I13" i="39"/>
  <c r="X12" i="39"/>
  <c r="W12" i="39"/>
  <c r="V12" i="39"/>
  <c r="T12" i="39"/>
  <c r="S12" i="39"/>
  <c r="R12" i="39"/>
  <c r="P12" i="39"/>
  <c r="O12" i="39"/>
  <c r="N12" i="39"/>
  <c r="L12" i="39"/>
  <c r="K12" i="39"/>
  <c r="J12" i="39"/>
  <c r="I12" i="39"/>
  <c r="W11" i="39"/>
  <c r="V11" i="39"/>
  <c r="T11" i="39"/>
  <c r="S11" i="39"/>
  <c r="R11" i="39"/>
  <c r="P11" i="39"/>
  <c r="O11" i="39"/>
  <c r="N11" i="39"/>
  <c r="L11" i="39"/>
  <c r="K11" i="39"/>
  <c r="J11" i="39"/>
  <c r="I11" i="39"/>
  <c r="AA10" i="39"/>
  <c r="X10" i="39"/>
  <c r="W10" i="39"/>
  <c r="V10" i="39"/>
  <c r="T10" i="39"/>
  <c r="R10" i="39"/>
  <c r="P10" i="39"/>
  <c r="N10" i="39"/>
  <c r="L10" i="39"/>
  <c r="K10" i="39"/>
  <c r="AA9" i="39"/>
  <c r="X9" i="39"/>
  <c r="W9" i="39"/>
  <c r="V9" i="39"/>
  <c r="T9" i="39"/>
  <c r="R9" i="39"/>
  <c r="P9" i="39"/>
  <c r="N9" i="39"/>
  <c r="L9" i="39"/>
  <c r="K9" i="39"/>
  <c r="AA8" i="39"/>
  <c r="X8" i="39"/>
  <c r="W8" i="39"/>
  <c r="V8" i="39"/>
  <c r="T8" i="39"/>
  <c r="R8" i="39"/>
  <c r="P8" i="39"/>
  <c r="N8" i="39"/>
  <c r="L8" i="39"/>
  <c r="K8" i="39"/>
  <c r="AE7" i="39"/>
  <c r="AA7" i="39"/>
  <c r="X7" i="39"/>
  <c r="W7" i="39"/>
  <c r="V7" i="39"/>
  <c r="T7" i="39"/>
  <c r="R7" i="39"/>
  <c r="P7" i="39"/>
  <c r="N7" i="39"/>
  <c r="L7" i="39"/>
  <c r="K7" i="39"/>
  <c r="AA6" i="39"/>
  <c r="X6" i="39"/>
  <c r="W6" i="39"/>
  <c r="V6" i="39"/>
  <c r="T6" i="39"/>
  <c r="R6" i="39"/>
  <c r="P6" i="39"/>
  <c r="N6" i="39"/>
  <c r="L6" i="39"/>
  <c r="K6" i="39"/>
  <c r="AA5" i="39"/>
  <c r="X5" i="39"/>
  <c r="W5" i="39"/>
  <c r="V5" i="39"/>
  <c r="T5" i="39"/>
  <c r="R5" i="39"/>
  <c r="P5" i="39"/>
  <c r="N5" i="39"/>
  <c r="L5" i="39"/>
  <c r="K5" i="39"/>
  <c r="AE4" i="39"/>
  <c r="AA4" i="39"/>
  <c r="X4" i="39"/>
  <c r="W4" i="39"/>
  <c r="V4" i="39"/>
  <c r="T4" i="39"/>
  <c r="R4" i="39"/>
  <c r="P4" i="39"/>
  <c r="N4" i="39"/>
  <c r="L4" i="39"/>
  <c r="K4" i="39"/>
  <c r="AE3" i="39"/>
  <c r="I26" i="37"/>
  <c r="I33" i="37" s="1"/>
  <c r="I40" i="37" s="1"/>
  <c r="I19" i="37"/>
  <c r="Q17" i="37"/>
  <c r="Q24" i="37" s="1"/>
  <c r="Q31" i="37" s="1"/>
  <c r="Q38" i="37" s="1"/>
  <c r="Q45" i="37" s="1"/>
  <c r="N17" i="37"/>
  <c r="N24" i="37" s="1"/>
  <c r="N31" i="37" s="1"/>
  <c r="N38" i="37" s="1"/>
  <c r="N45" i="37" s="1"/>
  <c r="J17" i="37"/>
  <c r="J24" i="37" s="1"/>
  <c r="J31" i="37" s="1"/>
  <c r="J38" i="37" s="1"/>
  <c r="J45" i="37" s="1"/>
  <c r="I17" i="37"/>
  <c r="I24" i="37" s="1"/>
  <c r="I31" i="37" s="1"/>
  <c r="I38" i="37" s="1"/>
  <c r="I45" i="37" s="1"/>
  <c r="Q16" i="37"/>
  <c r="Q23" i="37" s="1"/>
  <c r="Q30" i="37" s="1"/>
  <c r="Q37" i="37" s="1"/>
  <c r="Q44" i="37" s="1"/>
  <c r="N16" i="37"/>
  <c r="N23" i="37" s="1"/>
  <c r="N30" i="37" s="1"/>
  <c r="N37" i="37" s="1"/>
  <c r="N44" i="37" s="1"/>
  <c r="J16" i="37"/>
  <c r="J23" i="37" s="1"/>
  <c r="J30" i="37" s="1"/>
  <c r="J37" i="37" s="1"/>
  <c r="J44" i="37" s="1"/>
  <c r="I16" i="37"/>
  <c r="I23" i="37" s="1"/>
  <c r="I30" i="37" s="1"/>
  <c r="I37" i="37" s="1"/>
  <c r="I44" i="37" s="1"/>
  <c r="Q15" i="37"/>
  <c r="Q22" i="37" s="1"/>
  <c r="Q29" i="37" s="1"/>
  <c r="Q36" i="37" s="1"/>
  <c r="Q43" i="37" s="1"/>
  <c r="N15" i="37"/>
  <c r="N22" i="37" s="1"/>
  <c r="N29" i="37" s="1"/>
  <c r="N36" i="37" s="1"/>
  <c r="N43" i="37" s="1"/>
  <c r="J15" i="37"/>
  <c r="J22" i="37" s="1"/>
  <c r="J29" i="37" s="1"/>
  <c r="J36" i="37" s="1"/>
  <c r="J43" i="37" s="1"/>
  <c r="I15" i="37"/>
  <c r="I22" i="37" s="1"/>
  <c r="I29" i="37" s="1"/>
  <c r="I36" i="37" s="1"/>
  <c r="I43" i="37" s="1"/>
  <c r="Q14" i="37"/>
  <c r="Q21" i="37" s="1"/>
  <c r="Q28" i="37" s="1"/>
  <c r="Q35" i="37" s="1"/>
  <c r="Q42" i="37" s="1"/>
  <c r="N14" i="37"/>
  <c r="N21" i="37" s="1"/>
  <c r="N28" i="37" s="1"/>
  <c r="N35" i="37" s="1"/>
  <c r="N42" i="37" s="1"/>
  <c r="J14" i="37"/>
  <c r="J21" i="37" s="1"/>
  <c r="J28" i="37" s="1"/>
  <c r="J35" i="37" s="1"/>
  <c r="J42" i="37" s="1"/>
  <c r="I14" i="37"/>
  <c r="I21" i="37" s="1"/>
  <c r="I28" i="37" s="1"/>
  <c r="I35" i="37" s="1"/>
  <c r="I42" i="37" s="1"/>
  <c r="Q13" i="37"/>
  <c r="Q20" i="37" s="1"/>
  <c r="Q27" i="37" s="1"/>
  <c r="Q34" i="37" s="1"/>
  <c r="Q41" i="37" s="1"/>
  <c r="N13" i="37"/>
  <c r="N20" i="37" s="1"/>
  <c r="N27" i="37" s="1"/>
  <c r="N34" i="37" s="1"/>
  <c r="N41" i="37" s="1"/>
  <c r="J13" i="37"/>
  <c r="J20" i="37" s="1"/>
  <c r="J27" i="37" s="1"/>
  <c r="J34" i="37" s="1"/>
  <c r="J41" i="37" s="1"/>
  <c r="I13" i="37"/>
  <c r="I20" i="37" s="1"/>
  <c r="I27" i="37" s="1"/>
  <c r="I34" i="37" s="1"/>
  <c r="I41" i="37" s="1"/>
  <c r="Q12" i="37"/>
  <c r="Q19" i="37" s="1"/>
  <c r="Q26" i="37" s="1"/>
  <c r="Q33" i="37" s="1"/>
  <c r="Q40" i="37" s="1"/>
  <c r="N12" i="37"/>
  <c r="N19" i="37" s="1"/>
  <c r="N26" i="37" s="1"/>
  <c r="N33" i="37" s="1"/>
  <c r="N40" i="37" s="1"/>
  <c r="J12" i="37"/>
  <c r="J19" i="37" s="1"/>
  <c r="J26" i="37" s="1"/>
  <c r="J33" i="37" s="1"/>
  <c r="J40" i="37" s="1"/>
  <c r="I12" i="37"/>
  <c r="Q11" i="37"/>
  <c r="Q18" i="37" s="1"/>
  <c r="Q25" i="37" s="1"/>
  <c r="Q32" i="37" s="1"/>
  <c r="Q39" i="37" s="1"/>
  <c r="N11" i="37"/>
  <c r="N18" i="37" s="1"/>
  <c r="N25" i="37" s="1"/>
  <c r="N32" i="37" s="1"/>
  <c r="N39" i="37" s="1"/>
  <c r="J11" i="37"/>
  <c r="J18" i="37" s="1"/>
  <c r="J25" i="37" s="1"/>
  <c r="J32" i="37" s="1"/>
  <c r="J39" i="37" s="1"/>
  <c r="I11" i="37"/>
  <c r="I18" i="37" s="1"/>
  <c r="I25" i="37" s="1"/>
  <c r="I32" i="37" s="1"/>
  <c r="I39" i="37" s="1"/>
  <c r="W7" i="37"/>
  <c r="W3" i="37"/>
  <c r="K22" i="37" s="1"/>
  <c r="N45" i="28"/>
  <c r="J45" i="28"/>
  <c r="I45" i="28"/>
  <c r="N44" i="28"/>
  <c r="J44" i="28"/>
  <c r="I44" i="28"/>
  <c r="N43" i="28"/>
  <c r="J43" i="28"/>
  <c r="I43" i="28"/>
  <c r="N42" i="28"/>
  <c r="J42" i="28"/>
  <c r="I42" i="28"/>
  <c r="N41" i="28"/>
  <c r="J41" i="28"/>
  <c r="I41" i="28"/>
  <c r="N40" i="28"/>
  <c r="J40" i="28"/>
  <c r="I40" i="28"/>
  <c r="N39" i="28"/>
  <c r="J39" i="28"/>
  <c r="I39" i="28"/>
  <c r="N38" i="28"/>
  <c r="J38" i="28"/>
  <c r="I38" i="28"/>
  <c r="N37" i="28"/>
  <c r="J37" i="28"/>
  <c r="I37" i="28"/>
  <c r="N36" i="28"/>
  <c r="J36" i="28"/>
  <c r="I36" i="28"/>
  <c r="N35" i="28"/>
  <c r="J35" i="28"/>
  <c r="I35" i="28"/>
  <c r="N34" i="28"/>
  <c r="J34" i="28"/>
  <c r="I34" i="28"/>
  <c r="N33" i="28"/>
  <c r="J33" i="28"/>
  <c r="I33" i="28"/>
  <c r="N32" i="28"/>
  <c r="J32" i="28"/>
  <c r="I32" i="28"/>
  <c r="N31" i="28"/>
  <c r="J31" i="28"/>
  <c r="I31" i="28"/>
  <c r="N30" i="28"/>
  <c r="J30" i="28"/>
  <c r="I30" i="28"/>
  <c r="N29" i="28"/>
  <c r="J29" i="28"/>
  <c r="I29" i="28"/>
  <c r="N28" i="28"/>
  <c r="J28" i="28"/>
  <c r="I28" i="28"/>
  <c r="N27" i="28"/>
  <c r="J27" i="28"/>
  <c r="I27" i="28"/>
  <c r="N26" i="28"/>
  <c r="J26" i="28"/>
  <c r="I26" i="28"/>
  <c r="N25" i="28"/>
  <c r="J25" i="28"/>
  <c r="I25" i="28"/>
  <c r="N24" i="28"/>
  <c r="J24" i="28"/>
  <c r="I24" i="28"/>
  <c r="N23" i="28"/>
  <c r="J23" i="28"/>
  <c r="I23" i="28"/>
  <c r="N22" i="28"/>
  <c r="J22" i="28"/>
  <c r="I22" i="28"/>
  <c r="N21" i="28"/>
  <c r="J21" i="28"/>
  <c r="I21" i="28"/>
  <c r="N20" i="28"/>
  <c r="J20" i="28"/>
  <c r="I20" i="28"/>
  <c r="N19" i="28"/>
  <c r="J19" i="28"/>
  <c r="I19" i="28"/>
  <c r="N18" i="28"/>
  <c r="J18" i="28"/>
  <c r="I18" i="28"/>
  <c r="N17" i="28"/>
  <c r="J17" i="28"/>
  <c r="I17" i="28"/>
  <c r="N16" i="28"/>
  <c r="J16" i="28"/>
  <c r="I16" i="28"/>
  <c r="N15" i="28"/>
  <c r="J15" i="28"/>
  <c r="I15" i="28"/>
  <c r="N14" i="28"/>
  <c r="J14" i="28"/>
  <c r="I14" i="28"/>
  <c r="N13" i="28"/>
  <c r="J13" i="28"/>
  <c r="I13" i="28"/>
  <c r="N12" i="28"/>
  <c r="J12" i="28"/>
  <c r="I12" i="28"/>
  <c r="N11" i="28"/>
  <c r="J11" i="28"/>
  <c r="I11" i="28"/>
  <c r="T7" i="28"/>
  <c r="U50" i="13"/>
  <c r="U49" i="13"/>
  <c r="U48" i="13"/>
  <c r="U47" i="13"/>
  <c r="U46" i="13"/>
  <c r="U45" i="13"/>
  <c r="T45" i="13"/>
  <c r="S45" i="13"/>
  <c r="Q45" i="13"/>
  <c r="P45" i="13"/>
  <c r="N45" i="13"/>
  <c r="M45" i="13"/>
  <c r="J45" i="13"/>
  <c r="I45" i="13"/>
  <c r="U44" i="13"/>
  <c r="T44" i="13"/>
  <c r="S44" i="13"/>
  <c r="Q44" i="13"/>
  <c r="P44" i="13"/>
  <c r="N44" i="13"/>
  <c r="M44" i="13"/>
  <c r="J44" i="13"/>
  <c r="I44" i="13"/>
  <c r="T43" i="13"/>
  <c r="S43" i="13"/>
  <c r="Q43" i="13"/>
  <c r="P43" i="13"/>
  <c r="N43" i="13"/>
  <c r="M43" i="13"/>
  <c r="J43" i="13"/>
  <c r="I43" i="13"/>
  <c r="U42" i="13"/>
  <c r="T42" i="13"/>
  <c r="S42" i="13"/>
  <c r="Q42" i="13"/>
  <c r="P42" i="13"/>
  <c r="N42" i="13"/>
  <c r="M42" i="13"/>
  <c r="J42" i="13"/>
  <c r="I42" i="13"/>
  <c r="U41" i="13"/>
  <c r="T41" i="13"/>
  <c r="S41" i="13"/>
  <c r="Q41" i="13"/>
  <c r="P41" i="13"/>
  <c r="N41" i="13"/>
  <c r="M41" i="13"/>
  <c r="J41" i="13"/>
  <c r="I41" i="13"/>
  <c r="U40" i="13"/>
  <c r="T40" i="13"/>
  <c r="S40" i="13"/>
  <c r="Q40" i="13"/>
  <c r="P40" i="13"/>
  <c r="N40" i="13"/>
  <c r="M40" i="13"/>
  <c r="J40" i="13"/>
  <c r="I40" i="13"/>
  <c r="U39" i="13"/>
  <c r="T39" i="13"/>
  <c r="S39" i="13"/>
  <c r="Q39" i="13"/>
  <c r="P39" i="13"/>
  <c r="N39" i="13"/>
  <c r="M39" i="13"/>
  <c r="J39" i="13"/>
  <c r="I39" i="13"/>
  <c r="U38" i="13"/>
  <c r="T38" i="13"/>
  <c r="S38" i="13"/>
  <c r="Q38" i="13"/>
  <c r="P38" i="13"/>
  <c r="N38" i="13"/>
  <c r="M38" i="13"/>
  <c r="J38" i="13"/>
  <c r="I38" i="13"/>
  <c r="U37" i="13"/>
  <c r="T37" i="13"/>
  <c r="S37" i="13"/>
  <c r="Q37" i="13"/>
  <c r="P37" i="13"/>
  <c r="N37" i="13"/>
  <c r="M37" i="13"/>
  <c r="J37" i="13"/>
  <c r="I37" i="13"/>
  <c r="U36" i="13"/>
  <c r="T36" i="13"/>
  <c r="S36" i="13"/>
  <c r="Q36" i="13"/>
  <c r="P36" i="13"/>
  <c r="N36" i="13"/>
  <c r="M36" i="13"/>
  <c r="J36" i="13"/>
  <c r="I36" i="13"/>
  <c r="T35" i="13"/>
  <c r="S35" i="13"/>
  <c r="Q35" i="13"/>
  <c r="P35" i="13"/>
  <c r="N35" i="13"/>
  <c r="M35" i="13"/>
  <c r="J35" i="13"/>
  <c r="I35" i="13"/>
  <c r="U34" i="13"/>
  <c r="T34" i="13"/>
  <c r="S34" i="13"/>
  <c r="Q34" i="13"/>
  <c r="P34" i="13"/>
  <c r="N34" i="13"/>
  <c r="M34" i="13"/>
  <c r="J34" i="13"/>
  <c r="I34" i="13"/>
  <c r="U33" i="13"/>
  <c r="T33" i="13"/>
  <c r="S33" i="13"/>
  <c r="Q33" i="13"/>
  <c r="P33" i="13"/>
  <c r="N33" i="13"/>
  <c r="M33" i="13"/>
  <c r="J33" i="13"/>
  <c r="I33" i="13"/>
  <c r="U32" i="13"/>
  <c r="T32" i="13"/>
  <c r="S32" i="13"/>
  <c r="Q32" i="13"/>
  <c r="P32" i="13"/>
  <c r="N32" i="13"/>
  <c r="M32" i="13"/>
  <c r="J32" i="13"/>
  <c r="I32" i="13"/>
  <c r="U31" i="13"/>
  <c r="T31" i="13"/>
  <c r="S31" i="13"/>
  <c r="Q31" i="13"/>
  <c r="P31" i="13"/>
  <c r="N31" i="13"/>
  <c r="M31" i="13"/>
  <c r="J31" i="13"/>
  <c r="I31" i="13"/>
  <c r="U30" i="13"/>
  <c r="T30" i="13"/>
  <c r="S30" i="13"/>
  <c r="Q30" i="13"/>
  <c r="P30" i="13"/>
  <c r="N30" i="13"/>
  <c r="M30" i="13"/>
  <c r="J30" i="13"/>
  <c r="I30" i="13"/>
  <c r="U29" i="13"/>
  <c r="T29" i="13"/>
  <c r="S29" i="13"/>
  <c r="Q29" i="13"/>
  <c r="P29" i="13"/>
  <c r="N29" i="13"/>
  <c r="M29" i="13"/>
  <c r="J29" i="13"/>
  <c r="I29" i="13"/>
  <c r="U28" i="13"/>
  <c r="T28" i="13"/>
  <c r="S28" i="13"/>
  <c r="Q28" i="13"/>
  <c r="P28" i="13"/>
  <c r="N28" i="13"/>
  <c r="M28" i="13"/>
  <c r="J28" i="13"/>
  <c r="I28" i="13"/>
  <c r="T27" i="13"/>
  <c r="S27" i="13"/>
  <c r="Q27" i="13"/>
  <c r="P27" i="13"/>
  <c r="N27" i="13"/>
  <c r="M27" i="13"/>
  <c r="J27" i="13"/>
  <c r="I27" i="13"/>
  <c r="U26" i="13"/>
  <c r="T26" i="13"/>
  <c r="S26" i="13"/>
  <c r="Q26" i="13"/>
  <c r="P26" i="13"/>
  <c r="N26" i="13"/>
  <c r="M26" i="13"/>
  <c r="J26" i="13"/>
  <c r="I26" i="13"/>
  <c r="U25" i="13"/>
  <c r="T25" i="13"/>
  <c r="S25" i="13"/>
  <c r="Q25" i="13"/>
  <c r="P25" i="13"/>
  <c r="N25" i="13"/>
  <c r="M25" i="13"/>
  <c r="J25" i="13"/>
  <c r="I25" i="13"/>
  <c r="U24" i="13"/>
  <c r="T24" i="13"/>
  <c r="S24" i="13"/>
  <c r="Q24" i="13"/>
  <c r="P24" i="13"/>
  <c r="N24" i="13"/>
  <c r="M24" i="13"/>
  <c r="J24" i="13"/>
  <c r="I24" i="13"/>
  <c r="U23" i="13"/>
  <c r="T23" i="13"/>
  <c r="S23" i="13"/>
  <c r="Q23" i="13"/>
  <c r="P23" i="13"/>
  <c r="N23" i="13"/>
  <c r="M23" i="13"/>
  <c r="J23" i="13"/>
  <c r="I23" i="13"/>
  <c r="U22" i="13"/>
  <c r="T22" i="13"/>
  <c r="S22" i="13"/>
  <c r="Q22" i="13"/>
  <c r="P22" i="13"/>
  <c r="N22" i="13"/>
  <c r="M22" i="13"/>
  <c r="J22" i="13"/>
  <c r="I22" i="13"/>
  <c r="U21" i="13"/>
  <c r="T21" i="13"/>
  <c r="S21" i="13"/>
  <c r="Q21" i="13"/>
  <c r="P21" i="13"/>
  <c r="N21" i="13"/>
  <c r="M21" i="13"/>
  <c r="J21" i="13"/>
  <c r="I21" i="13"/>
  <c r="U20" i="13"/>
  <c r="T20" i="13"/>
  <c r="S20" i="13"/>
  <c r="Q20" i="13"/>
  <c r="P20" i="13"/>
  <c r="N20" i="13"/>
  <c r="M20" i="13"/>
  <c r="J20" i="13"/>
  <c r="I20" i="13"/>
  <c r="T19" i="13"/>
  <c r="S19" i="13"/>
  <c r="Q19" i="13"/>
  <c r="P19" i="13"/>
  <c r="N19" i="13"/>
  <c r="M19" i="13"/>
  <c r="J19" i="13"/>
  <c r="I19" i="13"/>
  <c r="U18" i="13"/>
  <c r="T18" i="13"/>
  <c r="S18" i="13"/>
  <c r="Q18" i="13"/>
  <c r="P18" i="13"/>
  <c r="N18" i="13"/>
  <c r="M18" i="13"/>
  <c r="J18" i="13"/>
  <c r="I18" i="13"/>
  <c r="U17" i="13"/>
  <c r="T17" i="13"/>
  <c r="S17" i="13"/>
  <c r="Q17" i="13"/>
  <c r="P17" i="13"/>
  <c r="N17" i="13"/>
  <c r="M17" i="13"/>
  <c r="J17" i="13"/>
  <c r="I17" i="13"/>
  <c r="U16" i="13"/>
  <c r="T16" i="13"/>
  <c r="S16" i="13"/>
  <c r="Q16" i="13"/>
  <c r="P16" i="13"/>
  <c r="N16" i="13"/>
  <c r="M16" i="13"/>
  <c r="J16" i="13"/>
  <c r="I16" i="13"/>
  <c r="U15" i="13"/>
  <c r="T15" i="13"/>
  <c r="S15" i="13"/>
  <c r="Q15" i="13"/>
  <c r="P15" i="13"/>
  <c r="N15" i="13"/>
  <c r="M15" i="13"/>
  <c r="J15" i="13"/>
  <c r="I15" i="13"/>
  <c r="U14" i="13"/>
  <c r="T14" i="13"/>
  <c r="S14" i="13"/>
  <c r="Q14" i="13"/>
  <c r="P14" i="13"/>
  <c r="N14" i="13"/>
  <c r="M14" i="13"/>
  <c r="J14" i="13"/>
  <c r="I14" i="13"/>
  <c r="U13" i="13"/>
  <c r="T13" i="13"/>
  <c r="S13" i="13"/>
  <c r="Q13" i="13"/>
  <c r="P13" i="13"/>
  <c r="N13" i="13"/>
  <c r="M13" i="13"/>
  <c r="J13" i="13"/>
  <c r="I13" i="13"/>
  <c r="U12" i="13"/>
  <c r="T12" i="13"/>
  <c r="S12" i="13"/>
  <c r="Q12" i="13"/>
  <c r="P12" i="13"/>
  <c r="N12" i="13"/>
  <c r="M12" i="13"/>
  <c r="J12" i="13"/>
  <c r="I12" i="13"/>
  <c r="T11" i="13"/>
  <c r="S11" i="13"/>
  <c r="Q11" i="13"/>
  <c r="P11" i="13"/>
  <c r="N11" i="13"/>
  <c r="M11" i="13"/>
  <c r="J11" i="13"/>
  <c r="I11" i="13"/>
  <c r="U10" i="13"/>
  <c r="T10" i="13"/>
  <c r="S10" i="13"/>
  <c r="P10" i="13"/>
  <c r="M10" i="13"/>
  <c r="U9" i="13"/>
  <c r="T9" i="13"/>
  <c r="S9" i="13"/>
  <c r="P9" i="13"/>
  <c r="M9" i="13"/>
  <c r="U8" i="13"/>
  <c r="T8" i="13"/>
  <c r="S8" i="13"/>
  <c r="P8" i="13"/>
  <c r="M8" i="13"/>
  <c r="U7" i="13"/>
  <c r="T7" i="13"/>
  <c r="S7" i="13"/>
  <c r="P7" i="13"/>
  <c r="M7" i="13"/>
  <c r="U6" i="13"/>
  <c r="T6" i="13"/>
  <c r="S6" i="13"/>
  <c r="P6" i="13"/>
  <c r="M6" i="13"/>
  <c r="U5" i="13"/>
  <c r="T5" i="13"/>
  <c r="S5" i="13"/>
  <c r="P5" i="13"/>
  <c r="M5" i="13"/>
  <c r="U4" i="13"/>
  <c r="T4" i="13"/>
  <c r="S4" i="13"/>
  <c r="P4" i="13"/>
  <c r="M4" i="13"/>
  <c r="K4" i="13"/>
  <c r="K4" i="13" a="1"/>
  <c r="H4" i="13"/>
  <c r="H4" i="13" a="1"/>
  <c r="Y3" i="13"/>
  <c r="Y2" i="13"/>
  <c r="M5" i="3"/>
  <c r="L5" i="3"/>
  <c r="K5" i="3"/>
  <c r="J5" i="3"/>
  <c r="I5" i="3"/>
  <c r="M4" i="3"/>
  <c r="L4" i="3"/>
  <c r="K4" i="3"/>
  <c r="J4" i="3"/>
  <c r="I4" i="3"/>
  <c r="M3" i="3"/>
  <c r="L3" i="3"/>
  <c r="K3" i="3"/>
  <c r="J3" i="3"/>
  <c r="I3" i="3"/>
  <c r="O4" i="4"/>
  <c r="N4" i="4"/>
  <c r="M4" i="4"/>
  <c r="L4" i="4"/>
  <c r="K4" i="4"/>
  <c r="L22" i="8"/>
  <c r="L21" i="8"/>
  <c r="L20" i="8"/>
  <c r="L19" i="8"/>
  <c r="L18" i="8"/>
  <c r="L17" i="8"/>
  <c r="L16" i="8"/>
  <c r="L15" i="8"/>
  <c r="L14" i="8"/>
  <c r="L13" i="8"/>
  <c r="L12" i="8"/>
  <c r="L11" i="8"/>
  <c r="L10" i="8"/>
  <c r="L9" i="8"/>
  <c r="L8" i="8"/>
  <c r="L7" i="8"/>
  <c r="L6" i="8"/>
  <c r="L5" i="8"/>
  <c r="L4" i="8"/>
  <c r="L3" i="8"/>
  <c r="K3" i="8"/>
  <c r="K3" i="8" a="1"/>
  <c r="J3" i="8"/>
  <c r="J3" i="8" a="1"/>
  <c r="I3" i="8"/>
  <c r="I3" i="8" a="1"/>
  <c r="M3" i="2"/>
  <c r="L3" i="5"/>
  <c r="A1" i="19"/>
  <c r="K5" i="37" l="1"/>
  <c r="M5" i="37" s="1"/>
  <c r="K28" i="37"/>
  <c r="M28" i="37" s="1"/>
  <c r="K12" i="37"/>
  <c r="M12" i="37" s="1"/>
  <c r="K26" i="37"/>
  <c r="P26" i="37" s="1"/>
  <c r="K35" i="37"/>
  <c r="M35" i="37" s="1"/>
  <c r="K6" i="37"/>
  <c r="K13" i="37"/>
  <c r="P13" i="37" s="1"/>
  <c r="K38" i="37"/>
  <c r="M38" i="37" s="1"/>
  <c r="K42" i="37"/>
  <c r="P42" i="37" s="1"/>
  <c r="K44" i="37"/>
  <c r="K37" i="37"/>
  <c r="K9" i="37"/>
  <c r="S9" i="37" s="1"/>
  <c r="K19" i="37"/>
  <c r="P19" i="37" s="1"/>
  <c r="K7" i="37"/>
  <c r="S7" i="37" s="1"/>
  <c r="K7" i="43"/>
  <c r="P7" i="43" s="1"/>
  <c r="K45" i="43"/>
  <c r="N45" i="43" s="1"/>
  <c r="K4" i="43"/>
  <c r="K14" i="43"/>
  <c r="N14" i="43" s="1"/>
  <c r="L45" i="43"/>
  <c r="L4" i="43"/>
  <c r="K19" i="43"/>
  <c r="N19" i="43" s="1"/>
  <c r="K24" i="43"/>
  <c r="N24" i="43" s="1"/>
  <c r="K29" i="43"/>
  <c r="N29" i="43" s="1"/>
  <c r="K34" i="43"/>
  <c r="K39" i="43"/>
  <c r="N39" i="43" s="1"/>
  <c r="K44" i="43"/>
  <c r="N44" i="43" s="1"/>
  <c r="P4" i="43"/>
  <c r="K13" i="43"/>
  <c r="N13" i="43" s="1"/>
  <c r="L34" i="43"/>
  <c r="L39" i="43"/>
  <c r="L44" i="43"/>
  <c r="P45" i="43"/>
  <c r="K35" i="43"/>
  <c r="N35" i="43" s="1"/>
  <c r="K9" i="43"/>
  <c r="N9" i="43" s="1"/>
  <c r="K18" i="43"/>
  <c r="N18" i="43" s="1"/>
  <c r="K23" i="43"/>
  <c r="N23" i="43" s="1"/>
  <c r="K28" i="43"/>
  <c r="N28" i="43" s="1"/>
  <c r="N34" i="43"/>
  <c r="K6" i="43"/>
  <c r="N6" i="43" s="1"/>
  <c r="L18" i="43"/>
  <c r="P19" i="43"/>
  <c r="L23" i="43"/>
  <c r="K33" i="43"/>
  <c r="L33" i="43" s="1"/>
  <c r="K38" i="43"/>
  <c r="N38" i="43" s="1"/>
  <c r="K40" i="43"/>
  <c r="N40" i="43" s="1"/>
  <c r="K12" i="43"/>
  <c r="P34" i="43"/>
  <c r="K43" i="43"/>
  <c r="P43" i="43" s="1"/>
  <c r="L12" i="43"/>
  <c r="P13" i="43"/>
  <c r="K17" i="43"/>
  <c r="L17" i="43" s="1"/>
  <c r="K22" i="43"/>
  <c r="L22" i="43" s="1"/>
  <c r="P6" i="43"/>
  <c r="N12" i="43"/>
  <c r="P18" i="43"/>
  <c r="P23" i="43"/>
  <c r="K27" i="43"/>
  <c r="P27" i="43" s="1"/>
  <c r="K32" i="43"/>
  <c r="L32" i="43" s="1"/>
  <c r="K37" i="43"/>
  <c r="N37" i="43" s="1"/>
  <c r="L27" i="43"/>
  <c r="L37" i="43"/>
  <c r="K42" i="43"/>
  <c r="Z4" i="43"/>
  <c r="K8" i="43"/>
  <c r="P8" i="43" s="1"/>
  <c r="K11" i="43"/>
  <c r="N11" i="43" s="1"/>
  <c r="K16" i="43"/>
  <c r="K21" i="43"/>
  <c r="P21" i="43" s="1"/>
  <c r="K5" i="43"/>
  <c r="L16" i="43"/>
  <c r="L21" i="43"/>
  <c r="K26" i="43"/>
  <c r="L26" i="43" s="1"/>
  <c r="K31" i="43"/>
  <c r="L31" i="43" s="1"/>
  <c r="K36" i="43"/>
  <c r="L36" i="43" s="1"/>
  <c r="L5" i="43"/>
  <c r="N16" i="43"/>
  <c r="N21" i="43"/>
  <c r="K41" i="43"/>
  <c r="L41" i="43" s="1"/>
  <c r="N5" i="43"/>
  <c r="K15" i="43"/>
  <c r="N15" i="43" s="1"/>
  <c r="K20" i="43"/>
  <c r="P20" i="43" s="1"/>
  <c r="P5" i="43"/>
  <c r="K10" i="43"/>
  <c r="N10" i="43" s="1"/>
  <c r="L15" i="43"/>
  <c r="P16" i="43"/>
  <c r="L20" i="43"/>
  <c r="K25" i="43"/>
  <c r="N25" i="43" s="1"/>
  <c r="K30" i="43"/>
  <c r="N30" i="43" s="1"/>
  <c r="P22" i="37"/>
  <c r="P35" i="37"/>
  <c r="M44" i="37"/>
  <c r="P37" i="37"/>
  <c r="M37" i="37"/>
  <c r="P9" i="37"/>
  <c r="M19" i="37"/>
  <c r="P44" i="37"/>
  <c r="M9" i="37"/>
  <c r="M26" i="37"/>
  <c r="K33" i="37"/>
  <c r="P33" i="37" s="1"/>
  <c r="M6" i="37"/>
  <c r="K10" i="37"/>
  <c r="M10" i="37" s="1"/>
  <c r="M17" i="37"/>
  <c r="K24" i="37"/>
  <c r="P24" i="37" s="1"/>
  <c r="M33" i="37"/>
  <c r="K40" i="37"/>
  <c r="P40" i="37" s="1"/>
  <c r="P12" i="37"/>
  <c r="K17" i="37"/>
  <c r="P17" i="37" s="1"/>
  <c r="K15" i="37"/>
  <c r="K31" i="37"/>
  <c r="M22" i="37"/>
  <c r="K29" i="37"/>
  <c r="P29" i="37" s="1"/>
  <c r="K45" i="37"/>
  <c r="P45" i="37" s="1"/>
  <c r="M13" i="37"/>
  <c r="K20" i="37"/>
  <c r="P20" i="37" s="1"/>
  <c r="M29" i="37"/>
  <c r="K36" i="37"/>
  <c r="P36" i="37" s="1"/>
  <c r="P7" i="37"/>
  <c r="K11" i="37"/>
  <c r="P11" i="37" s="1"/>
  <c r="K27" i="37"/>
  <c r="P27" i="37" s="1"/>
  <c r="K43" i="37"/>
  <c r="P43" i="37" s="1"/>
  <c r="K4" i="37"/>
  <c r="K18" i="37"/>
  <c r="P18" i="37" s="1"/>
  <c r="K34" i="37"/>
  <c r="P34" i="37" s="1"/>
  <c r="K25" i="37"/>
  <c r="P25" i="37" s="1"/>
  <c r="K41" i="37"/>
  <c r="P41" i="37" s="1"/>
  <c r="K8" i="37"/>
  <c r="K16" i="37"/>
  <c r="K32" i="37"/>
  <c r="K23" i="37"/>
  <c r="P23" i="37" s="1"/>
  <c r="K39" i="37"/>
  <c r="P39" i="37" s="1"/>
  <c r="W4" i="37"/>
  <c r="K14" i="37"/>
  <c r="M23" i="37"/>
  <c r="K30" i="37"/>
  <c r="M39" i="37"/>
  <c r="K21" i="37"/>
  <c r="M19" i="42"/>
  <c r="P8" i="42"/>
  <c r="M9" i="42"/>
  <c r="M24" i="42"/>
  <c r="M11" i="42"/>
  <c r="M26" i="42"/>
  <c r="M29" i="42"/>
  <c r="M30" i="42"/>
  <c r="M32" i="42"/>
  <c r="M27" i="42"/>
  <c r="M13" i="42"/>
  <c r="M18" i="42"/>
  <c r="M28" i="42"/>
  <c r="M14" i="42"/>
  <c r="M44" i="42"/>
  <c r="M20" i="42"/>
  <c r="M45" i="42"/>
  <c r="M34" i="42"/>
  <c r="M35" i="42"/>
  <c r="P4" i="42"/>
  <c r="M36" i="42"/>
  <c r="T4" i="42"/>
  <c r="M16" i="42"/>
  <c r="M22" i="42"/>
  <c r="M38" i="42"/>
  <c r="M12" i="42"/>
  <c r="M40" i="42"/>
  <c r="M42" i="42"/>
  <c r="P7" i="42"/>
  <c r="M43" i="42"/>
  <c r="K30" i="28"/>
  <c r="M30" i="28" s="1"/>
  <c r="K27" i="28"/>
  <c r="M27" i="28" s="1"/>
  <c r="K17" i="28"/>
  <c r="M17" i="28" s="1"/>
  <c r="K43" i="28"/>
  <c r="M43" i="28" s="1"/>
  <c r="K21" i="28"/>
  <c r="M21" i="28" s="1"/>
  <c r="K14" i="28"/>
  <c r="M14" i="28" s="1"/>
  <c r="K34" i="28"/>
  <c r="M34" i="28" s="1"/>
  <c r="K37" i="28"/>
  <c r="M37" i="28" s="1"/>
  <c r="K33" i="28"/>
  <c r="M33" i="28" s="1"/>
  <c r="M39" i="42"/>
  <c r="M17" i="42"/>
  <c r="M33" i="42"/>
  <c r="M21" i="42"/>
  <c r="M37" i="42"/>
  <c r="M15" i="42"/>
  <c r="M31" i="42"/>
  <c r="M8" i="42"/>
  <c r="M25" i="42"/>
  <c r="M41" i="42"/>
  <c r="M4" i="42"/>
  <c r="M23" i="42"/>
  <c r="K18" i="28"/>
  <c r="M18" i="28" s="1"/>
  <c r="K6" i="28"/>
  <c r="P6" i="28" s="1"/>
  <c r="K11" i="28"/>
  <c r="M11" i="28" s="1"/>
  <c r="K15" i="28"/>
  <c r="M15" i="28" s="1"/>
  <c r="K31" i="28"/>
  <c r="M31" i="28" s="1"/>
  <c r="K8" i="28"/>
  <c r="K12" i="28"/>
  <c r="M12" i="28" s="1"/>
  <c r="K28" i="28"/>
  <c r="M28" i="28" s="1"/>
  <c r="K44" i="28"/>
  <c r="M44" i="28" s="1"/>
  <c r="K25" i="28"/>
  <c r="M25" i="28" s="1"/>
  <c r="K41" i="28"/>
  <c r="M41" i="28" s="1"/>
  <c r="K4" i="28"/>
  <c r="K22" i="28"/>
  <c r="M22" i="28" s="1"/>
  <c r="K38" i="28"/>
  <c r="M38" i="28" s="1"/>
  <c r="K9" i="28"/>
  <c r="K19" i="28"/>
  <c r="M19" i="28" s="1"/>
  <c r="K35" i="28"/>
  <c r="M35" i="28" s="1"/>
  <c r="K16" i="28"/>
  <c r="M16" i="28" s="1"/>
  <c r="K32" i="28"/>
  <c r="M32" i="28" s="1"/>
  <c r="T4" i="28"/>
  <c r="K13" i="28"/>
  <c r="M13" i="28" s="1"/>
  <c r="K29" i="28"/>
  <c r="M29" i="28" s="1"/>
  <c r="K45" i="28"/>
  <c r="M45" i="28" s="1"/>
  <c r="K5" i="28"/>
  <c r="K10" i="28"/>
  <c r="K26" i="28"/>
  <c r="M26" i="28" s="1"/>
  <c r="K42" i="28"/>
  <c r="M42" i="28" s="1"/>
  <c r="K23" i="28"/>
  <c r="M23" i="28" s="1"/>
  <c r="K39" i="28"/>
  <c r="M39" i="28" s="1"/>
  <c r="K20" i="28"/>
  <c r="M20" i="28" s="1"/>
  <c r="K36" i="28"/>
  <c r="M36" i="28" s="1"/>
  <c r="K7" i="28"/>
  <c r="K24" i="28"/>
  <c r="M24" i="28" s="1"/>
  <c r="P28" i="37" l="1"/>
  <c r="M20" i="37"/>
  <c r="P38" i="37"/>
  <c r="M34" i="37"/>
  <c r="M7" i="37"/>
  <c r="P6" i="37"/>
  <c r="S6" i="37"/>
  <c r="M42" i="37"/>
  <c r="M43" i="37"/>
  <c r="M27" i="37"/>
  <c r="M24" i="37"/>
  <c r="S5" i="37"/>
  <c r="P5" i="37"/>
  <c r="P38" i="43"/>
  <c r="P24" i="43"/>
  <c r="P10" i="43"/>
  <c r="N33" i="43"/>
  <c r="N7" i="43"/>
  <c r="N36" i="43"/>
  <c r="P39" i="43"/>
  <c r="N22" i="43"/>
  <c r="L7" i="43"/>
  <c r="P33" i="43"/>
  <c r="P9" i="43"/>
  <c r="L9" i="43"/>
  <c r="P37" i="43"/>
  <c r="N31" i="43"/>
  <c r="P17" i="43"/>
  <c r="N27" i="43"/>
  <c r="L29" i="43"/>
  <c r="P22" i="43"/>
  <c r="L38" i="43"/>
  <c r="N32" i="43"/>
  <c r="P32" i="43"/>
  <c r="L24" i="43"/>
  <c r="L30" i="43"/>
  <c r="L19" i="43"/>
  <c r="P40" i="43"/>
  <c r="N17" i="43"/>
  <c r="P14" i="43"/>
  <c r="L10" i="43"/>
  <c r="P25" i="43"/>
  <c r="L11" i="43"/>
  <c r="V7" i="43"/>
  <c r="R7" i="43"/>
  <c r="T7" i="43" s="1"/>
  <c r="L8" i="43"/>
  <c r="V5" i="43"/>
  <c r="R5" i="43"/>
  <c r="T5" i="43" s="1"/>
  <c r="R42" i="43"/>
  <c r="T42" i="43" s="1"/>
  <c r="P41" i="43"/>
  <c r="P11" i="43"/>
  <c r="P42" i="43"/>
  <c r="R12" i="43"/>
  <c r="T12" i="43" s="1"/>
  <c r="L42" i="43"/>
  <c r="R22" i="43"/>
  <c r="T22" i="43" s="1"/>
  <c r="R14" i="43"/>
  <c r="T14" i="43" s="1"/>
  <c r="R26" i="43"/>
  <c r="T26" i="43" s="1"/>
  <c r="R43" i="43"/>
  <c r="T43" i="43" s="1"/>
  <c r="R17" i="43"/>
  <c r="T17" i="43" s="1"/>
  <c r="L6" i="43"/>
  <c r="R28" i="43"/>
  <c r="T28" i="43" s="1"/>
  <c r="R13" i="43"/>
  <c r="T13" i="43" s="1"/>
  <c r="R29" i="43"/>
  <c r="T29" i="43" s="1"/>
  <c r="R25" i="43"/>
  <c r="T25" i="43" s="1"/>
  <c r="P26" i="43"/>
  <c r="R40" i="43"/>
  <c r="T40" i="43" s="1"/>
  <c r="R23" i="43"/>
  <c r="T23" i="43" s="1"/>
  <c r="R24" i="43"/>
  <c r="T24" i="43" s="1"/>
  <c r="N26" i="43"/>
  <c r="R21" i="43"/>
  <c r="T21" i="43" s="1"/>
  <c r="R39" i="43"/>
  <c r="T39" i="43" s="1"/>
  <c r="R19" i="43"/>
  <c r="T19" i="43" s="1"/>
  <c r="R45" i="43"/>
  <c r="T45" i="43" s="1"/>
  <c r="L25" i="43"/>
  <c r="N8" i="43"/>
  <c r="N43" i="43"/>
  <c r="R38" i="43"/>
  <c r="T38" i="43" s="1"/>
  <c r="R18" i="43"/>
  <c r="T18" i="43" s="1"/>
  <c r="V4" i="43"/>
  <c r="R4" i="43"/>
  <c r="T4" i="43" s="1"/>
  <c r="N20" i="43"/>
  <c r="R20" i="43"/>
  <c r="T20" i="43" s="1"/>
  <c r="N42" i="43"/>
  <c r="R32" i="43"/>
  <c r="T32" i="43" s="1"/>
  <c r="R33" i="43"/>
  <c r="T33" i="43" s="1"/>
  <c r="R15" i="43"/>
  <c r="T15" i="43" s="1"/>
  <c r="R36" i="43"/>
  <c r="T36" i="43" s="1"/>
  <c r="R16" i="43"/>
  <c r="T16" i="43" s="1"/>
  <c r="P28" i="43"/>
  <c r="P29" i="43"/>
  <c r="L13" i="43"/>
  <c r="R34" i="43"/>
  <c r="T34" i="43" s="1"/>
  <c r="P15" i="43"/>
  <c r="P36" i="43"/>
  <c r="R35" i="43"/>
  <c r="T35" i="43" s="1"/>
  <c r="R41" i="43"/>
  <c r="T41" i="43" s="1"/>
  <c r="R37" i="43"/>
  <c r="T37" i="43" s="1"/>
  <c r="R44" i="43"/>
  <c r="T44" i="43" s="1"/>
  <c r="R30" i="43"/>
  <c r="T30" i="43" s="1"/>
  <c r="R31" i="43"/>
  <c r="T31" i="43" s="1"/>
  <c r="P12" i="43"/>
  <c r="R27" i="43"/>
  <c r="T27" i="43" s="1"/>
  <c r="P44" i="43"/>
  <c r="L28" i="43"/>
  <c r="V9" i="43"/>
  <c r="R9" i="43"/>
  <c r="T9" i="43" s="1"/>
  <c r="P30" i="43"/>
  <c r="L14" i="43"/>
  <c r="P31" i="43"/>
  <c r="R11" i="43"/>
  <c r="T11" i="43" s="1"/>
  <c r="R8" i="43"/>
  <c r="T8" i="43" s="1"/>
  <c r="V8" i="43"/>
  <c r="P35" i="43"/>
  <c r="L40" i="43"/>
  <c r="V10" i="43"/>
  <c r="R10" i="43"/>
  <c r="T10" i="43" s="1"/>
  <c r="L43" i="43"/>
  <c r="V6" i="43"/>
  <c r="R6" i="43"/>
  <c r="T6" i="43" s="1"/>
  <c r="N4" i="43"/>
  <c r="L35" i="43"/>
  <c r="N41" i="43"/>
  <c r="M14" i="37"/>
  <c r="P14" i="37"/>
  <c r="S4" i="37"/>
  <c r="P4" i="37"/>
  <c r="M4" i="37"/>
  <c r="M30" i="37"/>
  <c r="P30" i="37"/>
  <c r="M11" i="37"/>
  <c r="M40" i="37"/>
  <c r="M41" i="37"/>
  <c r="M36" i="37"/>
  <c r="M31" i="37"/>
  <c r="P31" i="37"/>
  <c r="P32" i="37"/>
  <c r="M32" i="37"/>
  <c r="M25" i="37"/>
  <c r="M15" i="37"/>
  <c r="P15" i="37"/>
  <c r="S8" i="37"/>
  <c r="P8" i="37"/>
  <c r="M8" i="37"/>
  <c r="M45" i="37"/>
  <c r="P16" i="37"/>
  <c r="M16" i="37"/>
  <c r="M21" i="37"/>
  <c r="P21" i="37"/>
  <c r="M18" i="37"/>
  <c r="S10" i="37"/>
  <c r="P10" i="37"/>
  <c r="P9" i="42"/>
  <c r="M10" i="42"/>
  <c r="P10" i="42"/>
  <c r="M5" i="42"/>
  <c r="P5" i="42"/>
  <c r="M7" i="42"/>
  <c r="M6" i="28"/>
  <c r="P6" i="42"/>
  <c r="M6" i="42"/>
  <c r="P7" i="28"/>
  <c r="M7" i="28"/>
  <c r="P9" i="28"/>
  <c r="M9" i="28"/>
  <c r="P4" i="28"/>
  <c r="M4" i="28"/>
  <c r="P10" i="28"/>
  <c r="M10" i="28"/>
  <c r="P5" i="28"/>
  <c r="M5" i="28"/>
  <c r="P8" i="28"/>
  <c r="M8"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<sst xmlns="http://schemas.openxmlformats.org/spreadsheetml/2006/main" count="777" uniqueCount="82">
  <si>
    <t>Complete</t>
  </si>
  <si>
    <t>Chart Data</t>
  </si>
  <si>
    <t>Progress</t>
  </si>
  <si>
    <t>Remainder</t>
  </si>
  <si>
    <t>Step</t>
  </si>
  <si>
    <t>Grey</t>
  </si>
  <si>
    <t>Green</t>
  </si>
  <si>
    <t>Step 1</t>
  </si>
  <si>
    <t>Step 2</t>
  </si>
  <si>
    <t>Step 3</t>
  </si>
  <si>
    <t>Step 4</t>
  </si>
  <si>
    <t>Step 5</t>
  </si>
  <si>
    <t>Donut Chart</t>
  </si>
  <si>
    <t>Marker</t>
  </si>
  <si>
    <t>Number</t>
  </si>
  <si>
    <t>X</t>
  </si>
  <si>
    <t>Y</t>
  </si>
  <si>
    <t>Value</t>
  </si>
  <si>
    <t>Date</t>
  </si>
  <si>
    <t>Date Label</t>
  </si>
  <si>
    <t>Yes</t>
  </si>
  <si>
    <t>No</t>
  </si>
  <si>
    <t>Day</t>
  </si>
  <si>
    <t>S</t>
  </si>
  <si>
    <t>M</t>
  </si>
  <si>
    <t>T</t>
  </si>
  <si>
    <t>W</t>
  </si>
  <si>
    <t>F</t>
  </si>
  <si>
    <t>Red</t>
  </si>
  <si>
    <t>Dot</t>
  </si>
  <si>
    <t>Steps Chart</t>
  </si>
  <si>
    <t>Scorecard Chart</t>
  </si>
  <si>
    <t>Calendar Chart</t>
  </si>
  <si>
    <t>Start Date:</t>
  </si>
  <si>
    <t>Chart Title:</t>
  </si>
  <si>
    <t>Day Labels</t>
  </si>
  <si>
    <t>Waffle Chart</t>
  </si>
  <si>
    <t>Complete:</t>
  </si>
  <si>
    <t>Integer:</t>
  </si>
  <si>
    <t>Label Row:</t>
  </si>
  <si>
    <t>Color</t>
  </si>
  <si>
    <t>Sequence</t>
  </si>
  <si>
    <t>Gauge Chart</t>
  </si>
  <si>
    <t>Progress Bar Chart</t>
  </si>
  <si>
    <t>Table of Contents</t>
  </si>
  <si>
    <t>True|False|3|Medium|Medium|False</t>
  </si>
  <si>
    <t>Author:</t>
  </si>
  <si>
    <t>Jon Acampora</t>
  </si>
  <si>
    <t>Source:</t>
  </si>
  <si>
    <t>https://www.excelcampus.com/charts/8-types-of-progress-charts/</t>
  </si>
  <si>
    <t>Outside Month</t>
  </si>
  <si>
    <t>Current Month</t>
  </si>
  <si>
    <t>Month #:</t>
  </si>
  <si>
    <t>Streak</t>
  </si>
  <si>
    <t>Week</t>
  </si>
  <si>
    <t>Count</t>
  </si>
  <si>
    <t>Intro - 8 types of progress charts. Calendar one of the most popular</t>
  </si>
  <si>
    <t>Preview of variations</t>
  </si>
  <si>
    <t>The source data setup</t>
  </si>
  <si>
    <t>Create the basic XY chart</t>
  </si>
  <si>
    <t>Explain the variations</t>
  </si>
  <si>
    <t>When to use</t>
  </si>
  <si>
    <t>Often used in fitness and habit tracking apps for personal use.  Can also be used for visualizing how often daily goals are met for things like attendance, store opening on time, daily sales goals, daily outbound call goals, etc.</t>
  </si>
  <si>
    <t>Leave a comment and let us know what you will be using it for.</t>
  </si>
  <si>
    <t>Day No.</t>
  </si>
  <si>
    <t>Complete (color)</t>
  </si>
  <si>
    <t>Data</t>
  </si>
  <si>
    <t>Calendar Data</t>
  </si>
  <si>
    <t>Prev/Next Month</t>
  </si>
  <si>
    <t>Mon</t>
  </si>
  <si>
    <t>Tue</t>
  </si>
  <si>
    <t>Wed</t>
  </si>
  <si>
    <t>Thu</t>
  </si>
  <si>
    <t>Fri</t>
  </si>
  <si>
    <t>Sat</t>
  </si>
  <si>
    <t>Sun</t>
  </si>
  <si>
    <t xml:space="preserve">Weekday: </t>
  </si>
  <si>
    <t>Start Day Data</t>
  </si>
  <si>
    <t>WEEKDAY Start</t>
  </si>
  <si>
    <t>Day Label</t>
  </si>
  <si>
    <t>Goal</t>
  </si>
  <si>
    <t>Goal (days per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</si>
</sst>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theme="1"/>
      <name val="Fira Mono"/>
      <family val="3"/>
    </font>
    <font>
      <b/>
      <sz val="14"/>
      <color theme="1"/>
      <name val="Calibri"/>
      <family val="2"/>
      <scheme val="minor"/>
    </font>
    <font>
      <sz val="11"/>
      <color rgb="FFFFFFFF"/>
      <name val="Calibri"/>
      <family val="2"/>
      <scheme val="minor"/>
    </font>
    <font>
      <sz val="11"/>
      <color theme="0" tint="-0.34998626667073579"/>
      <name val="Wingdings"/>
      <charset val="2"/>
    </font>
    <font>
      <u/>
      <sz val="11"/>
      <color theme="10"/>
      <name val="Calibri"/>
      <family val="2"/>
      <scheme val="minor"/>
    </font>
    <font>
      <sz val="14"/>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1B1B1B"/>
        <bgColor indexed="64"/>
      </patternFill>
    </fill>
    <fill>
      <patternFill patternType="solid">
        <fgColor rgb="FF00B0F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69D8FF"/>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37">
    <xf numFmtId="0" fontId="0" fillId="0" borderId="0" xfId="0"/>
    <xf numFmtId="9" fontId="0" fillId="0" borderId="0" xfId="1" applyFont="1"/>
    <xf numFmtId="0" fontId="2" fillId="0" borderId="0" xfId="0" applyFont="1"/>
    <xf numFmtId="0" fontId="2" fillId="2" borderId="0" xfId="0" applyFont="1" applyFill="1"/>
    <xf numFmtId="0" fontId="0" fillId="2" borderId="0" xfId="0" applyFill="1"/>
    <xf numFmtId="9" fontId="0" fillId="0" borderId="0" xfId="0" applyNumberFormat="1"/>
    <xf numFmtId="9" fontId="4" fillId="0" borderId="0" xfId="0" applyNumberFormat="1" applyFont="1"/>
    <xf numFmtId="9" fontId="2" fillId="0" borderId="0" xfId="0" applyNumberFormat="1" applyFont="1"/>
    <xf numFmtId="14" fontId="2" fillId="0" borderId="0" xfId="0" applyNumberFormat="1" applyFont="1"/>
    <xf numFmtId="14" fontId="0" fillId="0" borderId="0" xfId="0" applyNumberFormat="1"/>
    <xf numFmtId="164" fontId="0" fillId="0" borderId="0" xfId="0" applyNumberFormat="1"/>
    <xf numFmtId="0" fontId="0" fillId="3" borderId="0" xfId="0" applyFill="1"/>
    <xf numFmtId="0" fontId="0" fillId="4" borderId="0" xfId="0" applyFill="1"/>
    <xf numFmtId="0" fontId="5" fillId="0" borderId="0" xfId="0" applyFont="1"/>
    <xf numFmtId="0" fontId="6" fillId="0" borderId="0" xfId="0" applyFont="1"/>
    <xf numFmtId="0" fontId="7" fillId="0" borderId="0" xfId="0" applyFont="1"/>
    <xf numFmtId="0" fontId="7" fillId="4" borderId="0" xfId="0" applyFont="1" applyFill="1" applyAlignment="1">
      <alignment horizontal="left"/>
    </xf>
    <xf numFmtId="0" fontId="7" fillId="3" borderId="0" xfId="0" applyFont="1" applyFill="1" applyAlignment="1">
      <alignment horizontal="left"/>
    </xf>
    <xf numFmtId="0" fontId="8" fillId="0" borderId="0" xfId="2"/>
    <xf numFmtId="9" fontId="2" fillId="0" borderId="0" xfId="1" applyFont="1"/>
    <xf numFmtId="0" fontId="2" fillId="5" borderId="0" xfId="0" applyFont="1" applyFill="1"/>
    <xf numFmtId="0" fontId="0" fillId="5" borderId="0" xfId="0" applyFill="1"/>
    <xf numFmtId="0" fontId="2" fillId="6" borderId="0" xfId="0" applyFont="1" applyFill="1"/>
    <xf numFmtId="0" fontId="2" fillId="7" borderId="0" xfId="0" applyFont="1" applyFill="1"/>
    <xf numFmtId="0" fontId="0" fillId="7" borderId="0" xfId="0" applyFill="1"/>
    <xf numFmtId="0" fontId="2" fillId="8" borderId="0" xfId="0" applyFont="1" applyFill="1"/>
    <xf numFmtId="0" fontId="0" fillId="8" borderId="0" xfId="0" applyFill="1"/>
    <xf numFmtId="0" fontId="9" fillId="0" borderId="0" xfId="0" applyFont="1"/>
    <xf numFmtId="0" fontId="7" fillId="0" borderId="1" xfId="0" applyFont="1" applyBorder="1"/>
    <xf numFmtId="0" fontId="5" fillId="0" borderId="1" xfId="0" applyFont="1" applyBorder="1"/>
    <xf numFmtId="0" fontId="0" fillId="0" borderId="1" xfId="0" applyBorder="1"/>
    <xf numFmtId="0" fontId="0" fillId="0" borderId="2" xfId="0" applyBorder="1"/>
    <xf numFmtId="0" fontId="2" fillId="3" borderId="0" xfId="0" applyFont="1" applyFill="1"/>
    <xf numFmtId="0" fontId="2" fillId="9" borderId="0" xfId="0" applyFont="1" applyFill="1"/>
    <xf numFmtId="0" fontId="0" fillId="9" borderId="0" xfId="0" applyFill="1"/>
    <xf numFmtId="0" fontId="2" fillId="10" borderId="0" xfId="0" applyFont="1" applyFill="1"/>
    <xf numFmtId="0" fontId="0" fillId="10" borderId="0" xfId="0" applyFill="1"/>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4DBF35"/>
      <color rgb="FFFF3399"/>
      <color rgb="FF69D8FF"/>
      <color rgb="FF009ED6"/>
      <color rgb="FF0088B8"/>
      <color rgb="FF1B1B1B"/>
      <color rgb="FF66CF51"/>
      <color rgb="FF00CC00"/>
      <color rgb="FF7CBF33"/>
      <color rgb="FFCFC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6.xml"/><Relationship Id="rId1" Type="http://schemas.microsoft.com/office/2011/relationships/chartStyle" Target="style6.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15.xml"/><Relationship Id="rId1" Type="http://schemas.microsoft.com/office/2011/relationships/chartStyle" Target="style15.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31.xml"/><Relationship Id="rId1" Type="http://schemas.microsoft.com/office/2011/relationships/chartStyle" Target="style31.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41.xml"/><Relationship Id="rId1" Type="http://schemas.microsoft.com/office/2011/relationships/chartStyle" Target="style41.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50.xml"/><Relationship Id="rId1" Type="http://schemas.microsoft.com/office/2011/relationships/chartStyle" Target="style50.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BDC9-4D97-883F-63FB06056B80}"/>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BDC9-4D97-883F-63FB06056B80}"/>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BDC9-4D97-883F-63FB06056B80}"/>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BDC9-4D97-883F-63FB06056B80}"/>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BDC9-4D97-883F-63FB06056B80}"/>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BDC9-4D97-883F-63FB06056B80}"/>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BDC9-4D97-883F-63FB06056B80}"/>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BDC9-4D97-883F-63FB06056B80}"/>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BDC9-4D97-883F-63FB06056B80}"/>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BDC9-4D97-883F-63FB06056B80}"/>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BDC9-4D97-883F-63FB06056B80}"/>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BDC9-4D97-883F-63FB06056B80}"/>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BDC9-4D97-883F-63FB06056B80}"/>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BDC9-4D97-883F-63FB06056B80}"/>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BDC9-4D97-883F-63FB06056B80}"/>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BDC9-4D97-883F-63FB06056B80}"/>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BDC9-4D97-883F-63FB06056B80}"/>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BDC9-4D97-883F-63FB06056B80}"/>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BDC9-4D97-883F-63FB06056B80}"/>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BDC9-4D97-883F-63FB06056B80}"/>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BDC9-4D97-883F-63FB06056B80}"/>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BDC9-4D97-883F-63FB06056B80}"/>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BDC9-4D97-883F-63FB06056B80}"/>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BDC9-4D97-883F-63FB06056B80}"/>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BDC9-4D97-883F-63FB06056B80}"/>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BDC9-4D97-883F-63FB06056B80}"/>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BDC9-4D97-883F-63FB06056B80}"/>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BDC9-4D97-883F-63FB06056B80}"/>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BDC9-4D97-883F-63FB06056B80}"/>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BDC9-4D97-883F-63FB06056B80}"/>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BDC9-4D97-883F-63FB06056B80}"/>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BDC9-4D97-883F-63FB06056B80}"/>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BDC9-4D97-883F-63FB06056B80}"/>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BDC9-4D97-883F-63FB06056B80}"/>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BDC9-4D97-883F-63FB06056B80}"/>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BDC9-4D97-883F-63FB06056B80}"/>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BDC9-4D97-883F-63FB06056B80}"/>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BDC9-4D97-883F-63FB06056B80}"/>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BDC9-4D97-883F-63FB06056B80}"/>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BDC9-4D97-883F-63FB06056B80}"/>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BDC9-4D97-883F-63FB06056B80}"/>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BDC9-4D97-883F-63FB06056B80}"/>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BDC9-4D97-883F-63FB06056B80}"/>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BDC9-4D97-883F-63FB06056B80}"/>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BDC9-4D97-883F-63FB06056B80}"/>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BDC9-4D97-883F-63FB06056B80}"/>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BDC9-4D97-883F-63FB06056B80}"/>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BDC9-4D97-883F-63FB06056B80}"/>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BDC9-4D97-883F-63FB06056B80}"/>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BDC9-4D97-883F-63FB06056B80}"/>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BDC9-4D97-883F-63FB06056B80}"/>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BDC9-4D97-883F-63FB06056B80}"/>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BDC9-4D97-883F-63FB06056B80}"/>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BDC9-4D97-883F-63FB06056B80}"/>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BDC9-4D97-883F-63FB06056B80}"/>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BDC9-4D97-883F-63FB06056B80}"/>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BDC9-4D97-883F-63FB06056B80}"/>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BDC9-4D97-883F-63FB06056B80}"/>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BDC9-4D97-883F-63FB06056B80}"/>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BDC9-4D97-883F-63FB06056B80}"/>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BDC9-4D97-883F-63FB06056B80}"/>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BDC9-4D97-883F-63FB06056B80}"/>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BDC9-4D97-883F-63FB06056B80}"/>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BDC9-4D97-883F-63FB06056B80}"/>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BDC9-4D97-883F-63FB06056B80}"/>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BDC9-4D97-883F-63FB06056B80}"/>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BDC9-4D97-883F-63FB06056B80}"/>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BDC9-4D97-883F-63FB06056B80}"/>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BDC9-4D97-883F-63FB06056B80}"/>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BDC9-4D97-883F-63FB06056B80}"/>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BDC9-4D97-883F-63FB06056B80}"/>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BDC9-4D97-883F-63FB06056B80}"/>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BDC9-4D97-883F-63FB06056B80}"/>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BDC9-4D97-883F-63FB06056B80}"/>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BDC9-4D97-883F-63FB06056B80}"/>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BDC9-4D97-883F-63FB06056B80}"/>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BDC9-4D97-883F-63FB06056B80}"/>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BDC9-4D97-883F-63FB06056B80}"/>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BDC9-4D97-883F-63FB06056B80}"/>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BDC9-4D97-883F-63FB06056B80}"/>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BDC9-4D97-883F-63FB06056B80}"/>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BDC9-4D97-883F-63FB06056B80}"/>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BDC9-4D97-883F-63FB06056B80}"/>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BDC9-4D97-883F-63FB06056B80}"/>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BDC9-4D97-883F-63FB06056B80}"/>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BDC9-4D97-883F-63FB06056B80}"/>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BDC9-4D97-883F-63FB06056B80}"/>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BDC9-4D97-883F-63FB06056B80}"/>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BDC9-4D97-883F-63FB06056B80}"/>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BDC9-4D97-883F-63FB06056B80}"/>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BDC9-4D97-883F-63FB06056B80}"/>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BDC9-4D97-883F-63FB06056B80}"/>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BDC9-4D97-883F-63FB06056B80}"/>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BDC9-4D97-883F-63FB06056B80}"/>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BDC9-4D97-883F-63FB06056B80}"/>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BDC9-4D97-883F-63FB06056B80}"/>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BDC9-4D97-883F-63FB06056B80}"/>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BDC9-4D97-883F-63FB06056B80}"/>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BDC9-4D97-883F-63FB06056B80}"/>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BDC9-4D97-883F-63FB06056B80}"/>
              </c:ext>
            </c:extLst>
          </c:dPt>
          <c:dPt>
            <c:idx val="100"/>
            <c:bubble3D val="0"/>
            <c:spPr>
              <a:noFill/>
              <a:ln w="3175">
                <a:noFill/>
              </a:ln>
              <a:effectLst/>
            </c:spPr>
            <c:extLst>
              <c:ext xmlns:c16="http://schemas.microsoft.com/office/drawing/2014/chart" uri="{C3380CC4-5D6E-409C-BE32-E72D297353CC}">
                <c16:uniqueId val="{000000C9-BDC9-4D97-883F-63FB06056B80}"/>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BDC9-4D97-883F-63FB06056B80}"/>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ACAF-4732-AFB0-6E6BFDFBAF4D}"/>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ACAF-4732-AFB0-6E6BFDFBAF4D}"/>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ACAF-4732-AFB0-6E6BFDFBAF4D}"/>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ACAF-4732-AFB0-6E6BFDFBAF4D}"/>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ACAF-4732-AFB0-6E6BFDFBAF4D}"/>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ACAF-4732-AFB0-6E6BFDFBAF4D}"/>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ACAF-4732-AFB0-6E6BFDFBAF4D}"/>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ACAF-4732-AFB0-6E6BFDFBAF4D}"/>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ACAF-4732-AFB0-6E6BFDFBAF4D}"/>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ACAF-4732-AFB0-6E6BFDFBAF4D}"/>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ACAF-4732-AFB0-6E6BFDFBAF4D}"/>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ACAF-4732-AFB0-6E6BFDFBAF4D}"/>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ACAF-4732-AFB0-6E6BFDFBAF4D}"/>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ACAF-4732-AFB0-6E6BFDFBAF4D}"/>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ACAF-4732-AFB0-6E6BFDFBAF4D}"/>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ACAF-4732-AFB0-6E6BFDFBAF4D}"/>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ACAF-4732-AFB0-6E6BFDFBAF4D}"/>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ACAF-4732-AFB0-6E6BFDFBAF4D}"/>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ACAF-4732-AFB0-6E6BFDFBAF4D}"/>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ACAF-4732-AFB0-6E6BFDFBAF4D}"/>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ACAF-4732-AFB0-6E6BFDFBAF4D}"/>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ACAF-4732-AFB0-6E6BFDFBAF4D}"/>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ACAF-4732-AFB0-6E6BFDFBAF4D}"/>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ACAF-4732-AFB0-6E6BFDFBAF4D}"/>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ACAF-4732-AFB0-6E6BFDFBAF4D}"/>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ACAF-4732-AFB0-6E6BFDFBAF4D}"/>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ACAF-4732-AFB0-6E6BFDFBAF4D}"/>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ACAF-4732-AFB0-6E6BFDFBAF4D}"/>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ACAF-4732-AFB0-6E6BFDFBAF4D}"/>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ACAF-4732-AFB0-6E6BFDFBAF4D}"/>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ACAF-4732-AFB0-6E6BFDFBAF4D}"/>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ACAF-4732-AFB0-6E6BFDFBAF4D}"/>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ACAF-4732-AFB0-6E6BFDFBAF4D}"/>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ACAF-4732-AFB0-6E6BFDFBAF4D}"/>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ACAF-4732-AFB0-6E6BFDFBAF4D}"/>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ACAF-4732-AFB0-6E6BFDFBAF4D}"/>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ACAF-4732-AFB0-6E6BFDFBAF4D}"/>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ACAF-4732-AFB0-6E6BFDFBAF4D}"/>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ACAF-4732-AFB0-6E6BFDFBAF4D}"/>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ACAF-4732-AFB0-6E6BFDFBAF4D}"/>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ACAF-4732-AFB0-6E6BFDFBAF4D}"/>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ACAF-4732-AFB0-6E6BFDFBAF4D}"/>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ACAF-4732-AFB0-6E6BFDFBAF4D}"/>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ACAF-4732-AFB0-6E6BFDFBAF4D}"/>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ACAF-4732-AFB0-6E6BFDFBAF4D}"/>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ACAF-4732-AFB0-6E6BFDFBAF4D}"/>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ACAF-4732-AFB0-6E6BFDFBAF4D}"/>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ACAF-4732-AFB0-6E6BFDFBAF4D}"/>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ACAF-4732-AFB0-6E6BFDFBAF4D}"/>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ACAF-4732-AFB0-6E6BFDFBAF4D}"/>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ACAF-4732-AFB0-6E6BFDFBAF4D}"/>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ACAF-4732-AFB0-6E6BFDFBAF4D}"/>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ACAF-4732-AFB0-6E6BFDFBAF4D}"/>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ACAF-4732-AFB0-6E6BFDFBAF4D}"/>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ACAF-4732-AFB0-6E6BFDFBAF4D}"/>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ACAF-4732-AFB0-6E6BFDFBAF4D}"/>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ACAF-4732-AFB0-6E6BFDFBAF4D}"/>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ACAF-4732-AFB0-6E6BFDFBAF4D}"/>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ACAF-4732-AFB0-6E6BFDFBAF4D}"/>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ACAF-4732-AFB0-6E6BFDFBAF4D}"/>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ACAF-4732-AFB0-6E6BFDFBAF4D}"/>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ACAF-4732-AFB0-6E6BFDFBAF4D}"/>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ACAF-4732-AFB0-6E6BFDFBAF4D}"/>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ACAF-4732-AFB0-6E6BFDFBAF4D}"/>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ACAF-4732-AFB0-6E6BFDFBAF4D}"/>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ACAF-4732-AFB0-6E6BFDFBAF4D}"/>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ACAF-4732-AFB0-6E6BFDFBAF4D}"/>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ACAF-4732-AFB0-6E6BFDFBAF4D}"/>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ACAF-4732-AFB0-6E6BFDFBAF4D}"/>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ACAF-4732-AFB0-6E6BFDFBAF4D}"/>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ACAF-4732-AFB0-6E6BFDFBAF4D}"/>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ACAF-4732-AFB0-6E6BFDFBAF4D}"/>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ACAF-4732-AFB0-6E6BFDFBAF4D}"/>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ACAF-4732-AFB0-6E6BFDFBAF4D}"/>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ACAF-4732-AFB0-6E6BFDFBAF4D}"/>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ACAF-4732-AFB0-6E6BFDFBAF4D}"/>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ACAF-4732-AFB0-6E6BFDFBAF4D}"/>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ACAF-4732-AFB0-6E6BFDFBAF4D}"/>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ACAF-4732-AFB0-6E6BFDFBAF4D}"/>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ACAF-4732-AFB0-6E6BFDFBAF4D}"/>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ACAF-4732-AFB0-6E6BFDFBAF4D}"/>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ACAF-4732-AFB0-6E6BFDFBAF4D}"/>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ACAF-4732-AFB0-6E6BFDFBAF4D}"/>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ACAF-4732-AFB0-6E6BFDFBAF4D}"/>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ACAF-4732-AFB0-6E6BFDFBAF4D}"/>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ACAF-4732-AFB0-6E6BFDFBAF4D}"/>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ACAF-4732-AFB0-6E6BFDFBAF4D}"/>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ACAF-4732-AFB0-6E6BFDFBAF4D}"/>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ACAF-4732-AFB0-6E6BFDFBAF4D}"/>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ACAF-4732-AFB0-6E6BFDFBAF4D}"/>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ACAF-4732-AFB0-6E6BFDFBAF4D}"/>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ACAF-4732-AFB0-6E6BFDFBAF4D}"/>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ACAF-4732-AFB0-6E6BFDFBAF4D}"/>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ACAF-4732-AFB0-6E6BFDFBAF4D}"/>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ACAF-4732-AFB0-6E6BFDFBAF4D}"/>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ACAF-4732-AFB0-6E6BFDFBAF4D}"/>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ACAF-4732-AFB0-6E6BFDFBAF4D}"/>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ACAF-4732-AFB0-6E6BFDFBAF4D}"/>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ACAF-4732-AFB0-6E6BFDFBAF4D}"/>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ACAF-4732-AFB0-6E6BFDFBAF4D}"/>
              </c:ext>
            </c:extLst>
          </c:dPt>
          <c:dPt>
            <c:idx val="100"/>
            <c:bubble3D val="0"/>
            <c:spPr>
              <a:noFill/>
              <a:ln w="3175">
                <a:noFill/>
              </a:ln>
              <a:effectLst/>
            </c:spPr>
            <c:extLst>
              <c:ext xmlns:c16="http://schemas.microsoft.com/office/drawing/2014/chart" uri="{C3380CC4-5D6E-409C-BE32-E72D297353CC}">
                <c16:uniqueId val="{000000C9-ACAF-4732-AFB0-6E6BFDFBAF4D}"/>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ACAF-4732-AFB0-6E6BFDFBAF4D}"/>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DB1B-40EC-B9F7-63721A7DE259}"/>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DB1B-40EC-B9F7-63721A7DE259}"/>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DB1B-40EC-B9F7-63721A7DE259}"/>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FFC4-4A70-8E78-40D6A121732F}"/>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FFC4-4A70-8E78-40D6A121732F}"/>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ABD2-4388-B68C-54BD97D0436F}"/>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D95A16C9-F1AF-4797-9E7E-46F0A4E596C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BD2-4388-B68C-54BD97D0436F}"/>
                </c:ext>
              </c:extLst>
            </c:dLbl>
            <c:dLbl>
              <c:idx val="1"/>
              <c:tx>
                <c:rich>
                  <a:bodyPr/>
                  <a:lstStyle/>
                  <a:p>
                    <a:fld id="{6B354782-C86C-4257-A71C-72F81F2EDF1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D2-4388-B68C-54BD97D0436F}"/>
                </c:ext>
              </c:extLst>
            </c:dLbl>
            <c:dLbl>
              <c:idx val="2"/>
              <c:tx>
                <c:rich>
                  <a:bodyPr/>
                  <a:lstStyle/>
                  <a:p>
                    <a:fld id="{4B75BC15-0B98-4372-9A45-A5FDAF37CE5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D2-4388-B68C-54BD97D0436F}"/>
                </c:ext>
              </c:extLst>
            </c:dLbl>
            <c:dLbl>
              <c:idx val="3"/>
              <c:tx>
                <c:rich>
                  <a:bodyPr/>
                  <a:lstStyle/>
                  <a:p>
                    <a:fld id="{9BF1F36F-CF6D-45D3-A8F1-BB5072269CF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D2-4388-B68C-54BD97D0436F}"/>
                </c:ext>
              </c:extLst>
            </c:dLbl>
            <c:dLbl>
              <c:idx val="4"/>
              <c:tx>
                <c:rich>
                  <a:bodyPr/>
                  <a:lstStyle/>
                  <a:p>
                    <a:fld id="{24360634-49F2-43D5-9050-3B87B8CB547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D2-4388-B68C-54BD97D0436F}"/>
                </c:ext>
              </c:extLst>
            </c:dLbl>
            <c:dLbl>
              <c:idx val="5"/>
              <c:tx>
                <c:rich>
                  <a:bodyPr/>
                  <a:lstStyle/>
                  <a:p>
                    <a:fld id="{C24B5B58-E186-4161-A350-3D88B385CC2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D2-4388-B68C-54BD97D0436F}"/>
                </c:ext>
              </c:extLst>
            </c:dLbl>
            <c:dLbl>
              <c:idx val="6"/>
              <c:tx>
                <c:rich>
                  <a:bodyPr/>
                  <a:lstStyle/>
                  <a:p>
                    <a:fld id="{1CB11C3C-2546-42F5-B6A9-9607B2ADF2A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D2-4388-B68C-54BD97D0436F}"/>
                </c:ext>
              </c:extLst>
            </c:dLbl>
            <c:dLbl>
              <c:idx val="7"/>
              <c:tx>
                <c:rich>
                  <a:bodyPr/>
                  <a:lstStyle/>
                  <a:p>
                    <a:fld id="{8564E3F0-2BA4-40E3-BA79-460A76B28E5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D2-4388-B68C-54BD97D0436F}"/>
                </c:ext>
              </c:extLst>
            </c:dLbl>
            <c:dLbl>
              <c:idx val="8"/>
              <c:tx>
                <c:rich>
                  <a:bodyPr/>
                  <a:lstStyle/>
                  <a:p>
                    <a:fld id="{F63B558E-8E6B-4E7C-874F-11E0D0EAEA8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D2-4388-B68C-54BD97D0436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D2-4388-B68C-54BD97D0436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D2-4388-B68C-54BD97D0436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BD2-4388-B68C-54BD97D0436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BD2-4388-B68C-54BD97D0436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BD2-4388-B68C-54BD97D0436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BD2-4388-B68C-54BD97D0436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BD2-4388-B68C-54BD97D0436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BD2-4388-B68C-54BD97D0436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BD2-4388-B68C-54BD97D0436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BD2-4388-B68C-54BD97D0436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BD2-4388-B68C-54BD97D0436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ABD2-4388-B68C-54BD97D0436F}"/>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6821-4A9D-9294-689189DB5077}"/>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6821-4A9D-9294-689189DB5077}"/>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6821-4A9D-9294-689189DB5077}"/>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70278138-CD99-40FE-BD73-D46E3C864F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974-4A5E-B215-AF4837C6ACA8}"/>
                </c:ext>
              </c:extLst>
            </c:dLbl>
            <c:dLbl>
              <c:idx val="1"/>
              <c:tx>
                <c:rich>
                  <a:bodyPr/>
                  <a:lstStyle/>
                  <a:p>
                    <a:fld id="{C1660267-13E3-4C5C-86C9-9857E243D8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974-4A5E-B215-AF4837C6ACA8}"/>
                </c:ext>
              </c:extLst>
            </c:dLbl>
            <c:dLbl>
              <c:idx val="2"/>
              <c:tx>
                <c:rich>
                  <a:bodyPr/>
                  <a:lstStyle/>
                  <a:p>
                    <a:fld id="{D2C4207C-8C06-4742-9AEC-5F46516481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974-4A5E-B215-AF4837C6ACA8}"/>
                </c:ext>
              </c:extLst>
            </c:dLbl>
            <c:dLbl>
              <c:idx val="3"/>
              <c:tx>
                <c:rich>
                  <a:bodyPr/>
                  <a:lstStyle/>
                  <a:p>
                    <a:fld id="{30198441-CC32-4D6C-95C4-644356629F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974-4A5E-B215-AF4837C6ACA8}"/>
                </c:ext>
              </c:extLst>
            </c:dLbl>
            <c:dLbl>
              <c:idx val="4"/>
              <c:tx>
                <c:rich>
                  <a:bodyPr/>
                  <a:lstStyle/>
                  <a:p>
                    <a:fld id="{19A7FAE1-46DB-4B39-BAB8-AC760CA7DA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974-4A5E-B215-AF4837C6ACA8}"/>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8974-4A5E-B215-AF4837C6ACA8}"/>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8974-4A5E-B215-AF4837C6ACA8}"/>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16A-4154-8D8D-B48FF6907B4C}"/>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16A-4154-8D8D-B48FF6907B4C}"/>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6A-4154-8D8D-B48FF6907B4C}"/>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6A-4154-8D8D-B48FF6907B4C}"/>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6A-4154-8D8D-B48FF6907B4C}"/>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6A-4154-8D8D-B48FF6907B4C}"/>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6A-4154-8D8D-B48FF6907B4C}"/>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6A-4154-8D8D-B48FF6907B4C}"/>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6A-4154-8D8D-B48FF6907B4C}"/>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6A-4154-8D8D-B48FF6907B4C}"/>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6A-4154-8D8D-B48FF6907B4C}"/>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6A-4154-8D8D-B48FF6907B4C}"/>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6A-4154-8D8D-B48FF6907B4C}"/>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6A-4154-8D8D-B48FF6907B4C}"/>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6A-4154-8D8D-B48FF6907B4C}"/>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6A-4154-8D8D-B48FF6907B4C}"/>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6A-4154-8D8D-B48FF6907B4C}"/>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6A-4154-8D8D-B48FF6907B4C}"/>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6A-4154-8D8D-B48FF6907B4C}"/>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6A-4154-8D8D-B48FF6907B4C}"/>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6A-4154-8D8D-B48FF6907B4C}"/>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6A-4154-8D8D-B48FF6907B4C}"/>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6A-4154-8D8D-B48FF6907B4C}"/>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6A-4154-8D8D-B48FF6907B4C}"/>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6A-4154-8D8D-B48FF6907B4C}"/>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6A-4154-8D8D-B48FF6907B4C}"/>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6A-4154-8D8D-B48FF6907B4C}"/>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6A-4154-8D8D-B48FF6907B4C}"/>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6A-4154-8D8D-B48FF6907B4C}"/>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6A-4154-8D8D-B48FF6907B4C}"/>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6A-4154-8D8D-B48FF6907B4C}"/>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6A-4154-8D8D-B48FF6907B4C}"/>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6A-4154-8D8D-B48FF6907B4C}"/>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6A-4154-8D8D-B48FF6907B4C}"/>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6A-4154-8D8D-B48FF6907B4C}"/>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6A-4154-8D8D-B48FF6907B4C}"/>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6A-4154-8D8D-B48FF6907B4C}"/>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6A-4154-8D8D-B48FF6907B4C}"/>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6A-4154-8D8D-B48FF6907B4C}"/>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6A-4154-8D8D-B48FF6907B4C}"/>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6A-4154-8D8D-B48FF6907B4C}"/>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6A-4154-8D8D-B48FF6907B4C}"/>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6A-4154-8D8D-B48FF6907B4C}"/>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6A-4154-8D8D-B48FF6907B4C}"/>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6A-4154-8D8D-B48FF6907B4C}"/>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6A-4154-8D8D-B48FF6907B4C}"/>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6A-4154-8D8D-B48FF6907B4C}"/>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6A-4154-8D8D-B48FF6907B4C}"/>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6A-4154-8D8D-B48FF6907B4C}"/>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6A-4154-8D8D-B48FF6907B4C}"/>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6A-4154-8D8D-B48FF6907B4C}"/>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6A-4154-8D8D-B48FF6907B4C}"/>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6A-4154-8D8D-B48FF6907B4C}"/>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6A-4154-8D8D-B48FF6907B4C}"/>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6A-4154-8D8D-B48FF6907B4C}"/>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6A-4154-8D8D-B48FF6907B4C}"/>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6A-4154-8D8D-B48FF6907B4C}"/>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6A-4154-8D8D-B48FF6907B4C}"/>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6A-4154-8D8D-B48FF6907B4C}"/>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6A-4154-8D8D-B48FF6907B4C}"/>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6A-4154-8D8D-B48FF6907B4C}"/>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6A-4154-8D8D-B48FF6907B4C}"/>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6A-4154-8D8D-B48FF6907B4C}"/>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6A-4154-8D8D-B48FF6907B4C}"/>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6A-4154-8D8D-B48FF6907B4C}"/>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6A-4154-8D8D-B48FF6907B4C}"/>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6A-4154-8D8D-B48FF6907B4C}"/>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6A-4154-8D8D-B48FF6907B4C}"/>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6A-4154-8D8D-B48FF6907B4C}"/>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6A-4154-8D8D-B48FF6907B4C}"/>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6A-4154-8D8D-B48FF6907B4C}"/>
                </c:ext>
              </c:extLst>
            </c:dLbl>
            <c:dLbl>
              <c:idx val="69"/>
              <c:tx>
                <c:rich>
                  <a:bodyPr/>
                  <a:lstStyle/>
                  <a:p>
                    <a:fld id="{4684B381-BAC8-4099-ABC9-D25A449FA4D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16A-4154-8D8D-B48FF6907B4C}"/>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6A-4154-8D8D-B48FF6907B4C}"/>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6A-4154-8D8D-B48FF6907B4C}"/>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6A-4154-8D8D-B48FF6907B4C}"/>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6A-4154-8D8D-B48FF6907B4C}"/>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6A-4154-8D8D-B48FF6907B4C}"/>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6A-4154-8D8D-B48FF6907B4C}"/>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6A-4154-8D8D-B48FF6907B4C}"/>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6A-4154-8D8D-B48FF6907B4C}"/>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6A-4154-8D8D-B48FF6907B4C}"/>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6A-4154-8D8D-B48FF6907B4C}"/>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6A-4154-8D8D-B48FF6907B4C}"/>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6A-4154-8D8D-B48FF6907B4C}"/>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6A-4154-8D8D-B48FF6907B4C}"/>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6A-4154-8D8D-B48FF6907B4C}"/>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6A-4154-8D8D-B48FF6907B4C}"/>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6A-4154-8D8D-B48FF6907B4C}"/>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6A-4154-8D8D-B48FF6907B4C}"/>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6A-4154-8D8D-B48FF6907B4C}"/>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6A-4154-8D8D-B48FF6907B4C}"/>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6A-4154-8D8D-B48FF6907B4C}"/>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6A-4154-8D8D-B48FF6907B4C}"/>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6A-4154-8D8D-B48FF6907B4C}"/>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6A-4154-8D8D-B48FF6907B4C}"/>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6A-4154-8D8D-B48FF6907B4C}"/>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6A-4154-8D8D-B48FF6907B4C}"/>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16A-4154-8D8D-B48FF6907B4C}"/>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16A-4154-8D8D-B48FF6907B4C}"/>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16A-4154-8D8D-B48FF6907B4C}"/>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16A-4154-8D8D-B48FF6907B4C}"/>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16A-4154-8D8D-B48FF6907B4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16A-4154-8D8D-B48FF6907B4C}"/>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F28-4E0C-A144-A9CF1F1361EF}"/>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285F667A-EB6B-4415-B6A7-2E39600494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F28-4E0C-A144-A9CF1F1361EF}"/>
                </c:ext>
              </c:extLst>
            </c:dLbl>
            <c:dLbl>
              <c:idx val="1"/>
              <c:tx>
                <c:rich>
                  <a:bodyPr/>
                  <a:lstStyle/>
                  <a:p>
                    <a:fld id="{967CCB98-AFAE-406C-9F1C-96C055E928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F28-4E0C-A144-A9CF1F1361EF}"/>
                </c:ext>
              </c:extLst>
            </c:dLbl>
            <c:dLbl>
              <c:idx val="2"/>
              <c:tx>
                <c:rich>
                  <a:bodyPr/>
                  <a:lstStyle/>
                  <a:p>
                    <a:fld id="{F39B9584-449D-414C-95BB-A7AFF831A6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F28-4E0C-A144-A9CF1F1361EF}"/>
                </c:ext>
              </c:extLst>
            </c:dLbl>
            <c:dLbl>
              <c:idx val="3"/>
              <c:tx>
                <c:rich>
                  <a:bodyPr/>
                  <a:lstStyle/>
                  <a:p>
                    <a:fld id="{DFC0744D-A3A8-4057-8B2F-F719DBC474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F28-4E0C-A144-A9CF1F1361EF}"/>
                </c:ext>
              </c:extLst>
            </c:dLbl>
            <c:dLbl>
              <c:idx val="4"/>
              <c:tx>
                <c:rich>
                  <a:bodyPr/>
                  <a:lstStyle/>
                  <a:p>
                    <a:fld id="{BC686B66-1610-48FA-8F65-5C940016FE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F28-4E0C-A144-A9CF1F1361EF}"/>
                </c:ext>
              </c:extLst>
            </c:dLbl>
            <c:dLbl>
              <c:idx val="5"/>
              <c:tx>
                <c:rich>
                  <a:bodyPr/>
                  <a:lstStyle/>
                  <a:p>
                    <a:fld id="{60C5CE4D-8E77-473C-BC1C-02EB084812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F28-4E0C-A144-A9CF1F1361EF}"/>
                </c:ext>
              </c:extLst>
            </c:dLbl>
            <c:dLbl>
              <c:idx val="6"/>
              <c:tx>
                <c:rich>
                  <a:bodyPr/>
                  <a:lstStyle/>
                  <a:p>
                    <a:fld id="{2B7DB95D-E44D-417C-959B-4C8624B95C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F28-4E0C-A144-A9CF1F1361EF}"/>
                </c:ext>
              </c:extLst>
            </c:dLbl>
            <c:dLbl>
              <c:idx val="7"/>
              <c:tx>
                <c:rich>
                  <a:bodyPr/>
                  <a:lstStyle/>
                  <a:p>
                    <a:fld id="{72C858DE-89F7-4698-AA31-BA521046A5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F28-4E0C-A144-A9CF1F1361EF}"/>
                </c:ext>
              </c:extLst>
            </c:dLbl>
            <c:dLbl>
              <c:idx val="8"/>
              <c:tx>
                <c:rich>
                  <a:bodyPr/>
                  <a:lstStyle/>
                  <a:p>
                    <a:fld id="{210C29F3-B87F-4476-AD9C-CB192324A7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F28-4E0C-A144-A9CF1F1361EF}"/>
                </c:ext>
              </c:extLst>
            </c:dLbl>
            <c:dLbl>
              <c:idx val="9"/>
              <c:tx>
                <c:rich>
                  <a:bodyPr/>
                  <a:lstStyle/>
                  <a:p>
                    <a:fld id="{33B5909A-EB01-4F0B-A6A5-3A076EC0FA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F28-4E0C-A144-A9CF1F1361EF}"/>
                </c:ext>
              </c:extLst>
            </c:dLbl>
            <c:dLbl>
              <c:idx val="10"/>
              <c:tx>
                <c:rich>
                  <a:bodyPr/>
                  <a:lstStyle/>
                  <a:p>
                    <a:fld id="{EA71ACE0-3F0E-4717-9903-61885B887F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F28-4E0C-A144-A9CF1F1361EF}"/>
                </c:ext>
              </c:extLst>
            </c:dLbl>
            <c:dLbl>
              <c:idx val="11"/>
              <c:tx>
                <c:rich>
                  <a:bodyPr/>
                  <a:lstStyle/>
                  <a:p>
                    <a:fld id="{AD0DB8F4-E65D-4FA5-BC67-843B88F069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F28-4E0C-A144-A9CF1F1361EF}"/>
                </c:ext>
              </c:extLst>
            </c:dLbl>
            <c:dLbl>
              <c:idx val="12"/>
              <c:tx>
                <c:rich>
                  <a:bodyPr/>
                  <a:lstStyle/>
                  <a:p>
                    <a:fld id="{969696E1-A2CE-4DE4-A43E-076DA149AC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F28-4E0C-A144-A9CF1F1361EF}"/>
                </c:ext>
              </c:extLst>
            </c:dLbl>
            <c:dLbl>
              <c:idx val="13"/>
              <c:tx>
                <c:rich>
                  <a:bodyPr/>
                  <a:lstStyle/>
                  <a:p>
                    <a:fld id="{1E78B079-C0C4-49D5-9AB3-0D3C51DDFB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F28-4E0C-A144-A9CF1F1361EF}"/>
                </c:ext>
              </c:extLst>
            </c:dLbl>
            <c:dLbl>
              <c:idx val="14"/>
              <c:tx>
                <c:rich>
                  <a:bodyPr/>
                  <a:lstStyle/>
                  <a:p>
                    <a:fld id="{9AFC058C-2FF3-4AE8-90CC-AC6542309B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F28-4E0C-A144-A9CF1F1361EF}"/>
                </c:ext>
              </c:extLst>
            </c:dLbl>
            <c:dLbl>
              <c:idx val="15"/>
              <c:tx>
                <c:rich>
                  <a:bodyPr/>
                  <a:lstStyle/>
                  <a:p>
                    <a:fld id="{4E51BD63-6799-4033-BB12-EB3C762924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F28-4E0C-A144-A9CF1F1361EF}"/>
                </c:ext>
              </c:extLst>
            </c:dLbl>
            <c:dLbl>
              <c:idx val="16"/>
              <c:tx>
                <c:rich>
                  <a:bodyPr/>
                  <a:lstStyle/>
                  <a:p>
                    <a:fld id="{6DE531A2-AFED-4C25-847A-DDDC00EED5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F28-4E0C-A144-A9CF1F1361EF}"/>
                </c:ext>
              </c:extLst>
            </c:dLbl>
            <c:dLbl>
              <c:idx val="17"/>
              <c:tx>
                <c:rich>
                  <a:bodyPr/>
                  <a:lstStyle/>
                  <a:p>
                    <a:fld id="{A8A34330-CAC2-4679-A550-D976736DB8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F28-4E0C-A144-A9CF1F1361EF}"/>
                </c:ext>
              </c:extLst>
            </c:dLbl>
            <c:dLbl>
              <c:idx val="18"/>
              <c:tx>
                <c:rich>
                  <a:bodyPr/>
                  <a:lstStyle/>
                  <a:p>
                    <a:fld id="{BB5757DF-BB99-4F7E-82B7-4207A5EAF7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F28-4E0C-A144-A9CF1F1361EF}"/>
                </c:ext>
              </c:extLst>
            </c:dLbl>
            <c:dLbl>
              <c:idx val="19"/>
              <c:tx>
                <c:rich>
                  <a:bodyPr/>
                  <a:lstStyle/>
                  <a:p>
                    <a:fld id="{0F448E6F-4289-46A3-AF01-B65D38A6DA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F28-4E0C-A144-A9CF1F1361EF}"/>
                </c:ext>
              </c:extLst>
            </c:dLbl>
            <c:dLbl>
              <c:idx val="20"/>
              <c:tx>
                <c:rich>
                  <a:bodyPr/>
                  <a:lstStyle/>
                  <a:p>
                    <a:fld id="{61645B16-1A22-4974-8B4F-08C6746FE0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F28-4E0C-A144-A9CF1F1361EF}"/>
                </c:ext>
              </c:extLst>
            </c:dLbl>
            <c:dLbl>
              <c:idx val="21"/>
              <c:tx>
                <c:rich>
                  <a:bodyPr/>
                  <a:lstStyle/>
                  <a:p>
                    <a:fld id="{F3A99347-FC0C-4306-BD80-082DA20ED1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F28-4E0C-A144-A9CF1F1361EF}"/>
                </c:ext>
              </c:extLst>
            </c:dLbl>
            <c:dLbl>
              <c:idx val="22"/>
              <c:tx>
                <c:rich>
                  <a:bodyPr/>
                  <a:lstStyle/>
                  <a:p>
                    <a:fld id="{7ADC07FC-F879-410A-A812-2C65867DC4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F28-4E0C-A144-A9CF1F1361EF}"/>
                </c:ext>
              </c:extLst>
            </c:dLbl>
            <c:dLbl>
              <c:idx val="23"/>
              <c:tx>
                <c:rich>
                  <a:bodyPr/>
                  <a:lstStyle/>
                  <a:p>
                    <a:fld id="{2943A9B4-AE73-4B64-B1AF-4DBC2D92FF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F28-4E0C-A144-A9CF1F1361EF}"/>
                </c:ext>
              </c:extLst>
            </c:dLbl>
            <c:dLbl>
              <c:idx val="24"/>
              <c:tx>
                <c:rich>
                  <a:bodyPr/>
                  <a:lstStyle/>
                  <a:p>
                    <a:fld id="{CBDA1D3D-D801-47D0-ABCC-6A2F412071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F28-4E0C-A144-A9CF1F1361EF}"/>
                </c:ext>
              </c:extLst>
            </c:dLbl>
            <c:dLbl>
              <c:idx val="25"/>
              <c:tx>
                <c:rich>
                  <a:bodyPr/>
                  <a:lstStyle/>
                  <a:p>
                    <a:fld id="{86279534-F449-4800-A825-C03E181135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F28-4E0C-A144-A9CF1F1361EF}"/>
                </c:ext>
              </c:extLst>
            </c:dLbl>
            <c:dLbl>
              <c:idx val="26"/>
              <c:tx>
                <c:rich>
                  <a:bodyPr/>
                  <a:lstStyle/>
                  <a:p>
                    <a:fld id="{3CA42EB0-8C27-487F-BE72-33FE9240D0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F28-4E0C-A144-A9CF1F1361EF}"/>
                </c:ext>
              </c:extLst>
            </c:dLbl>
            <c:dLbl>
              <c:idx val="27"/>
              <c:tx>
                <c:rich>
                  <a:bodyPr/>
                  <a:lstStyle/>
                  <a:p>
                    <a:fld id="{52CE71CB-2916-42D5-A8C7-E012519916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F28-4E0C-A144-A9CF1F1361EF}"/>
                </c:ext>
              </c:extLst>
            </c:dLbl>
            <c:dLbl>
              <c:idx val="28"/>
              <c:tx>
                <c:rich>
                  <a:bodyPr/>
                  <a:lstStyle/>
                  <a:p>
                    <a:fld id="{E939FB91-0690-411F-BDDE-A98778D3E5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F28-4E0C-A144-A9CF1F1361EF}"/>
                </c:ext>
              </c:extLst>
            </c:dLbl>
            <c:dLbl>
              <c:idx val="29"/>
              <c:tx>
                <c:rich>
                  <a:bodyPr/>
                  <a:lstStyle/>
                  <a:p>
                    <a:fld id="{A2795FC8-C3F3-4187-BE31-67DD83C254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F28-4E0C-A144-A9CF1F1361EF}"/>
                </c:ext>
              </c:extLst>
            </c:dLbl>
            <c:dLbl>
              <c:idx val="30"/>
              <c:tx>
                <c:rich>
                  <a:bodyPr/>
                  <a:lstStyle/>
                  <a:p>
                    <a:fld id="{5E7F5B25-C043-449B-A445-AE1523A745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F28-4E0C-A144-A9CF1F1361EF}"/>
                </c:ext>
              </c:extLst>
            </c:dLbl>
            <c:dLbl>
              <c:idx val="31"/>
              <c:tx>
                <c:rich>
                  <a:bodyPr/>
                  <a:lstStyle/>
                  <a:p>
                    <a:fld id="{0A85DCD0-3FCD-4480-84AF-37ADC231E5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F28-4E0C-A144-A9CF1F1361EF}"/>
                </c:ext>
              </c:extLst>
            </c:dLbl>
            <c:dLbl>
              <c:idx val="32"/>
              <c:tx>
                <c:rich>
                  <a:bodyPr/>
                  <a:lstStyle/>
                  <a:p>
                    <a:fld id="{25559805-043E-436E-B777-4C90F52DB2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F28-4E0C-A144-A9CF1F1361EF}"/>
                </c:ext>
              </c:extLst>
            </c:dLbl>
            <c:dLbl>
              <c:idx val="33"/>
              <c:tx>
                <c:rich>
                  <a:bodyPr/>
                  <a:lstStyle/>
                  <a:p>
                    <a:fld id="{2447A037-8CB2-4F3B-8361-38D75D6F85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F28-4E0C-A144-A9CF1F1361EF}"/>
                </c:ext>
              </c:extLst>
            </c:dLbl>
            <c:dLbl>
              <c:idx val="34"/>
              <c:tx>
                <c:rich>
                  <a:bodyPr/>
                  <a:lstStyle/>
                  <a:p>
                    <a:fld id="{BA3F4791-BF0A-4932-A05C-37703888A0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F28-4E0C-A144-A9CF1F1361EF}"/>
                </c:ext>
              </c:extLst>
            </c:dLbl>
            <c:dLbl>
              <c:idx val="35"/>
              <c:tx>
                <c:rich>
                  <a:bodyPr/>
                  <a:lstStyle/>
                  <a:p>
                    <a:fld id="{354F6A53-3012-4408-BF77-90E25E07C0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F28-4E0C-A144-A9CF1F1361EF}"/>
                </c:ext>
              </c:extLst>
            </c:dLbl>
            <c:dLbl>
              <c:idx val="36"/>
              <c:tx>
                <c:rich>
                  <a:bodyPr/>
                  <a:lstStyle/>
                  <a:p>
                    <a:fld id="{6B8448EC-F52E-4A3D-BD51-7A32F9BCCF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F28-4E0C-A144-A9CF1F1361EF}"/>
                </c:ext>
              </c:extLst>
            </c:dLbl>
            <c:dLbl>
              <c:idx val="37"/>
              <c:tx>
                <c:rich>
                  <a:bodyPr/>
                  <a:lstStyle/>
                  <a:p>
                    <a:fld id="{B19902CD-EA20-4C42-BA15-4D66A6D7CF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F28-4E0C-A144-A9CF1F1361EF}"/>
                </c:ext>
              </c:extLst>
            </c:dLbl>
            <c:dLbl>
              <c:idx val="38"/>
              <c:tx>
                <c:rich>
                  <a:bodyPr/>
                  <a:lstStyle/>
                  <a:p>
                    <a:fld id="{C47C6DA8-C2F5-40D7-B1B1-B996A6FF93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F28-4E0C-A144-A9CF1F1361EF}"/>
                </c:ext>
              </c:extLst>
            </c:dLbl>
            <c:dLbl>
              <c:idx val="39"/>
              <c:tx>
                <c:rich>
                  <a:bodyPr/>
                  <a:lstStyle/>
                  <a:p>
                    <a:fld id="{A535E223-FF4C-40B8-990E-A828DC7DB7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F28-4E0C-A144-A9CF1F1361EF}"/>
                </c:ext>
              </c:extLst>
            </c:dLbl>
            <c:dLbl>
              <c:idx val="40"/>
              <c:tx>
                <c:rich>
                  <a:bodyPr/>
                  <a:lstStyle/>
                  <a:p>
                    <a:fld id="{52CDE698-64B8-4D4A-B4A7-2785469CDC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F28-4E0C-A144-A9CF1F1361EF}"/>
                </c:ext>
              </c:extLst>
            </c:dLbl>
            <c:dLbl>
              <c:idx val="41"/>
              <c:tx>
                <c:rich>
                  <a:bodyPr/>
                  <a:lstStyle/>
                  <a:p>
                    <a:fld id="{AA7E6F02-8D5E-4684-B3EA-7A3DDBDAE6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F28-4E0C-A144-A9CF1F1361E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F28-4E0C-A144-A9CF1F1361EF}"/>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F28-4E0C-A144-A9CF1F1361EF}"/>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2EEA-4D2E-A06F-6D5BBC4383A1}"/>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2EEA-4D2E-A06F-6D5BBC4383A1}"/>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2EEA-4D2E-A06F-6D5BBC4383A1}"/>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2EEA-4D2E-A06F-6D5BBC4383A1}"/>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2EEA-4D2E-A06F-6D5BBC4383A1}"/>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2EEA-4D2E-A06F-6D5BBC4383A1}"/>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2EEA-4D2E-A06F-6D5BBC4383A1}"/>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2EEA-4D2E-A06F-6D5BBC4383A1}"/>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2EEA-4D2E-A06F-6D5BBC4383A1}"/>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2EEA-4D2E-A06F-6D5BBC4383A1}"/>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2EEA-4D2E-A06F-6D5BBC4383A1}"/>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2EEA-4D2E-A06F-6D5BBC4383A1}"/>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2EEA-4D2E-A06F-6D5BBC4383A1}"/>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2EEA-4D2E-A06F-6D5BBC4383A1}"/>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2EEA-4D2E-A06F-6D5BBC4383A1}"/>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2EEA-4D2E-A06F-6D5BBC4383A1}"/>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2EEA-4D2E-A06F-6D5BBC4383A1}"/>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2EEA-4D2E-A06F-6D5BBC4383A1}"/>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2EEA-4D2E-A06F-6D5BBC4383A1}"/>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2EEA-4D2E-A06F-6D5BBC4383A1}"/>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2EEA-4D2E-A06F-6D5BBC4383A1}"/>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2EEA-4D2E-A06F-6D5BBC4383A1}"/>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2EEA-4D2E-A06F-6D5BBC4383A1}"/>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2EEA-4D2E-A06F-6D5BBC4383A1}"/>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2EEA-4D2E-A06F-6D5BBC4383A1}"/>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2EEA-4D2E-A06F-6D5BBC4383A1}"/>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2EEA-4D2E-A06F-6D5BBC4383A1}"/>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2EEA-4D2E-A06F-6D5BBC4383A1}"/>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2EEA-4D2E-A06F-6D5BBC4383A1}"/>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2EEA-4D2E-A06F-6D5BBC4383A1}"/>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2EEA-4D2E-A06F-6D5BBC4383A1}"/>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2EEA-4D2E-A06F-6D5BBC4383A1}"/>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2EEA-4D2E-A06F-6D5BBC4383A1}"/>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2EEA-4D2E-A06F-6D5BBC4383A1}"/>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2EEA-4D2E-A06F-6D5BBC4383A1}"/>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2EEA-4D2E-A06F-6D5BBC4383A1}"/>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2EEA-4D2E-A06F-6D5BBC4383A1}"/>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2EEA-4D2E-A06F-6D5BBC4383A1}"/>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2EEA-4D2E-A06F-6D5BBC4383A1}"/>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2EEA-4D2E-A06F-6D5BBC4383A1}"/>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2EEA-4D2E-A06F-6D5BBC4383A1}"/>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2EEA-4D2E-A06F-6D5BBC4383A1}"/>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2EEA-4D2E-A06F-6D5BBC4383A1}"/>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2EEA-4D2E-A06F-6D5BBC4383A1}"/>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2EEA-4D2E-A06F-6D5BBC4383A1}"/>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2EEA-4D2E-A06F-6D5BBC4383A1}"/>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2EEA-4D2E-A06F-6D5BBC4383A1}"/>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2EEA-4D2E-A06F-6D5BBC4383A1}"/>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2EEA-4D2E-A06F-6D5BBC4383A1}"/>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2EEA-4D2E-A06F-6D5BBC4383A1}"/>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2EEA-4D2E-A06F-6D5BBC4383A1}"/>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2EEA-4D2E-A06F-6D5BBC4383A1}"/>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2EEA-4D2E-A06F-6D5BBC4383A1}"/>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2EEA-4D2E-A06F-6D5BBC4383A1}"/>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2EEA-4D2E-A06F-6D5BBC4383A1}"/>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2EEA-4D2E-A06F-6D5BBC4383A1}"/>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2EEA-4D2E-A06F-6D5BBC4383A1}"/>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2EEA-4D2E-A06F-6D5BBC4383A1}"/>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2EEA-4D2E-A06F-6D5BBC4383A1}"/>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2EEA-4D2E-A06F-6D5BBC4383A1}"/>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2EEA-4D2E-A06F-6D5BBC4383A1}"/>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2EEA-4D2E-A06F-6D5BBC4383A1}"/>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2EEA-4D2E-A06F-6D5BBC4383A1}"/>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2EEA-4D2E-A06F-6D5BBC4383A1}"/>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2EEA-4D2E-A06F-6D5BBC4383A1}"/>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2EEA-4D2E-A06F-6D5BBC4383A1}"/>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2EEA-4D2E-A06F-6D5BBC4383A1}"/>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2EEA-4D2E-A06F-6D5BBC4383A1}"/>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2EEA-4D2E-A06F-6D5BBC4383A1}"/>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2EEA-4D2E-A06F-6D5BBC4383A1}"/>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2EEA-4D2E-A06F-6D5BBC4383A1}"/>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2EEA-4D2E-A06F-6D5BBC4383A1}"/>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2EEA-4D2E-A06F-6D5BBC4383A1}"/>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2EEA-4D2E-A06F-6D5BBC4383A1}"/>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2EEA-4D2E-A06F-6D5BBC4383A1}"/>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2EEA-4D2E-A06F-6D5BBC4383A1}"/>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2EEA-4D2E-A06F-6D5BBC4383A1}"/>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2EEA-4D2E-A06F-6D5BBC4383A1}"/>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2EEA-4D2E-A06F-6D5BBC4383A1}"/>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2EEA-4D2E-A06F-6D5BBC4383A1}"/>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2EEA-4D2E-A06F-6D5BBC4383A1}"/>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2EEA-4D2E-A06F-6D5BBC4383A1}"/>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2EEA-4D2E-A06F-6D5BBC4383A1}"/>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2EEA-4D2E-A06F-6D5BBC4383A1}"/>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2EEA-4D2E-A06F-6D5BBC4383A1}"/>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2EEA-4D2E-A06F-6D5BBC4383A1}"/>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2EEA-4D2E-A06F-6D5BBC4383A1}"/>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2EEA-4D2E-A06F-6D5BBC4383A1}"/>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2EEA-4D2E-A06F-6D5BBC4383A1}"/>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2EEA-4D2E-A06F-6D5BBC4383A1}"/>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2EEA-4D2E-A06F-6D5BBC4383A1}"/>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2EEA-4D2E-A06F-6D5BBC4383A1}"/>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2EEA-4D2E-A06F-6D5BBC4383A1}"/>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2EEA-4D2E-A06F-6D5BBC4383A1}"/>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2EEA-4D2E-A06F-6D5BBC4383A1}"/>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2EEA-4D2E-A06F-6D5BBC4383A1}"/>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2EEA-4D2E-A06F-6D5BBC4383A1}"/>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2EEA-4D2E-A06F-6D5BBC4383A1}"/>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2EEA-4D2E-A06F-6D5BBC4383A1}"/>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2EEA-4D2E-A06F-6D5BBC4383A1}"/>
              </c:ext>
            </c:extLst>
          </c:dPt>
          <c:dPt>
            <c:idx val="100"/>
            <c:bubble3D val="0"/>
            <c:spPr>
              <a:noFill/>
              <a:ln w="3175">
                <a:noFill/>
              </a:ln>
              <a:effectLst/>
            </c:spPr>
            <c:extLst>
              <c:ext xmlns:c16="http://schemas.microsoft.com/office/drawing/2014/chart" uri="{C3380CC4-5D6E-409C-BE32-E72D297353CC}">
                <c16:uniqueId val="{000000C9-2EEA-4D2E-A06F-6D5BBC4383A1}"/>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2EEA-4D2E-A06F-6D5BBC4383A1}"/>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5EA5-4509-A561-D27AD2A37038}"/>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5EA5-4509-A561-D27AD2A37038}"/>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5EA5-4509-A561-D27AD2A37038}"/>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5EA5-4509-A561-D27AD2A37038}"/>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5EA5-4509-A561-D27AD2A37038}"/>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5EA5-4509-A561-D27AD2A37038}"/>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5EA5-4509-A561-D27AD2A37038}"/>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5EA5-4509-A561-D27AD2A37038}"/>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5EA5-4509-A561-D27AD2A37038}"/>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5EA5-4509-A561-D27AD2A37038}"/>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5EA5-4509-A561-D27AD2A37038}"/>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5EA5-4509-A561-D27AD2A37038}"/>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5EA5-4509-A561-D27AD2A37038}"/>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5EA5-4509-A561-D27AD2A37038}"/>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5EA5-4509-A561-D27AD2A37038}"/>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5EA5-4509-A561-D27AD2A37038}"/>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5EA5-4509-A561-D27AD2A37038}"/>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5EA5-4509-A561-D27AD2A37038}"/>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5EA5-4509-A561-D27AD2A37038}"/>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5EA5-4509-A561-D27AD2A37038}"/>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5EA5-4509-A561-D27AD2A37038}"/>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5EA5-4509-A561-D27AD2A37038}"/>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5EA5-4509-A561-D27AD2A37038}"/>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5EA5-4509-A561-D27AD2A37038}"/>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5EA5-4509-A561-D27AD2A37038}"/>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5EA5-4509-A561-D27AD2A37038}"/>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5EA5-4509-A561-D27AD2A37038}"/>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5EA5-4509-A561-D27AD2A37038}"/>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5EA5-4509-A561-D27AD2A37038}"/>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5EA5-4509-A561-D27AD2A37038}"/>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5EA5-4509-A561-D27AD2A37038}"/>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5EA5-4509-A561-D27AD2A37038}"/>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5EA5-4509-A561-D27AD2A37038}"/>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5EA5-4509-A561-D27AD2A37038}"/>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5EA5-4509-A561-D27AD2A37038}"/>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5EA5-4509-A561-D27AD2A37038}"/>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5EA5-4509-A561-D27AD2A37038}"/>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5EA5-4509-A561-D27AD2A37038}"/>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5EA5-4509-A561-D27AD2A37038}"/>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5EA5-4509-A561-D27AD2A37038}"/>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5EA5-4509-A561-D27AD2A37038}"/>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5EA5-4509-A561-D27AD2A37038}"/>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5EA5-4509-A561-D27AD2A37038}"/>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5EA5-4509-A561-D27AD2A37038}"/>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5EA5-4509-A561-D27AD2A37038}"/>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5EA5-4509-A561-D27AD2A37038}"/>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5EA5-4509-A561-D27AD2A37038}"/>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5EA5-4509-A561-D27AD2A37038}"/>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5EA5-4509-A561-D27AD2A37038}"/>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5EA5-4509-A561-D27AD2A37038}"/>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5EA5-4509-A561-D27AD2A37038}"/>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5EA5-4509-A561-D27AD2A37038}"/>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5EA5-4509-A561-D27AD2A37038}"/>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5EA5-4509-A561-D27AD2A37038}"/>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5EA5-4509-A561-D27AD2A37038}"/>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5EA5-4509-A561-D27AD2A37038}"/>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5EA5-4509-A561-D27AD2A37038}"/>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5EA5-4509-A561-D27AD2A37038}"/>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5EA5-4509-A561-D27AD2A37038}"/>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5EA5-4509-A561-D27AD2A37038}"/>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5EA5-4509-A561-D27AD2A37038}"/>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5EA5-4509-A561-D27AD2A37038}"/>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5EA5-4509-A561-D27AD2A37038}"/>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5EA5-4509-A561-D27AD2A37038}"/>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5EA5-4509-A561-D27AD2A37038}"/>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5EA5-4509-A561-D27AD2A37038}"/>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5EA5-4509-A561-D27AD2A37038}"/>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5EA5-4509-A561-D27AD2A37038}"/>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5EA5-4509-A561-D27AD2A37038}"/>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5EA5-4509-A561-D27AD2A37038}"/>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5EA5-4509-A561-D27AD2A37038}"/>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5EA5-4509-A561-D27AD2A37038}"/>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5EA5-4509-A561-D27AD2A37038}"/>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5EA5-4509-A561-D27AD2A37038}"/>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5EA5-4509-A561-D27AD2A37038}"/>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5EA5-4509-A561-D27AD2A37038}"/>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5EA5-4509-A561-D27AD2A37038}"/>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5EA5-4509-A561-D27AD2A37038}"/>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5EA5-4509-A561-D27AD2A37038}"/>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5EA5-4509-A561-D27AD2A37038}"/>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5EA5-4509-A561-D27AD2A37038}"/>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5EA5-4509-A561-D27AD2A37038}"/>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5EA5-4509-A561-D27AD2A37038}"/>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5EA5-4509-A561-D27AD2A37038}"/>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5EA5-4509-A561-D27AD2A37038}"/>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5EA5-4509-A561-D27AD2A37038}"/>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5EA5-4509-A561-D27AD2A37038}"/>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5EA5-4509-A561-D27AD2A37038}"/>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5EA5-4509-A561-D27AD2A37038}"/>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5EA5-4509-A561-D27AD2A37038}"/>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5EA5-4509-A561-D27AD2A37038}"/>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5EA5-4509-A561-D27AD2A37038}"/>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5EA5-4509-A561-D27AD2A37038}"/>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5EA5-4509-A561-D27AD2A37038}"/>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5EA5-4509-A561-D27AD2A37038}"/>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5EA5-4509-A561-D27AD2A37038}"/>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5EA5-4509-A561-D27AD2A37038}"/>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5EA5-4509-A561-D27AD2A37038}"/>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5EA5-4509-A561-D27AD2A37038}"/>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5EA5-4509-A561-D27AD2A37038}"/>
              </c:ext>
            </c:extLst>
          </c:dPt>
          <c:dPt>
            <c:idx val="100"/>
            <c:bubble3D val="0"/>
            <c:spPr>
              <a:noFill/>
              <a:ln w="3175">
                <a:noFill/>
              </a:ln>
              <a:effectLst/>
            </c:spPr>
            <c:extLst>
              <c:ext xmlns:c16="http://schemas.microsoft.com/office/drawing/2014/chart" uri="{C3380CC4-5D6E-409C-BE32-E72D297353CC}">
                <c16:uniqueId val="{000000C9-5EA5-4509-A561-D27AD2A37038}"/>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5EA5-4509-A561-D27AD2A37038}"/>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CC87-4E87-8985-1BEE48F9DD3C}"/>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CC87-4E87-8985-1BEE48F9DD3C}"/>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CC87-4E87-8985-1BEE48F9DD3C}"/>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C6D-440C-B105-A6DAB45062A2}"/>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C6D-440C-B105-A6DAB45062A2}"/>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35B4-4FE3-99FD-424B3C4EE5B5}"/>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1A55CB31-FE1D-4EB3-8733-C07AA290158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5B4-4FE3-99FD-424B3C4EE5B5}"/>
                </c:ext>
              </c:extLst>
            </c:dLbl>
            <c:dLbl>
              <c:idx val="1"/>
              <c:tx>
                <c:rich>
                  <a:bodyPr/>
                  <a:lstStyle/>
                  <a:p>
                    <a:fld id="{B9F97C76-F351-4A82-A524-3D0A6E8DFC2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5B4-4FE3-99FD-424B3C4EE5B5}"/>
                </c:ext>
              </c:extLst>
            </c:dLbl>
            <c:dLbl>
              <c:idx val="2"/>
              <c:tx>
                <c:rich>
                  <a:bodyPr/>
                  <a:lstStyle/>
                  <a:p>
                    <a:fld id="{673BFF56-60AF-451B-A687-7512E95D856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5B4-4FE3-99FD-424B3C4EE5B5}"/>
                </c:ext>
              </c:extLst>
            </c:dLbl>
            <c:dLbl>
              <c:idx val="3"/>
              <c:tx>
                <c:rich>
                  <a:bodyPr/>
                  <a:lstStyle/>
                  <a:p>
                    <a:fld id="{77B57F4C-A267-4C0A-9674-7F88426B4FE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5B4-4FE3-99FD-424B3C4EE5B5}"/>
                </c:ext>
              </c:extLst>
            </c:dLbl>
            <c:dLbl>
              <c:idx val="4"/>
              <c:tx>
                <c:rich>
                  <a:bodyPr/>
                  <a:lstStyle/>
                  <a:p>
                    <a:fld id="{EC312660-383A-4B6A-99B8-1BE9C2156A6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5B4-4FE3-99FD-424B3C4EE5B5}"/>
                </c:ext>
              </c:extLst>
            </c:dLbl>
            <c:dLbl>
              <c:idx val="5"/>
              <c:tx>
                <c:rich>
                  <a:bodyPr/>
                  <a:lstStyle/>
                  <a:p>
                    <a:fld id="{8620C310-C4D6-4867-A7BE-7574AECDDF4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5B4-4FE3-99FD-424B3C4EE5B5}"/>
                </c:ext>
              </c:extLst>
            </c:dLbl>
            <c:dLbl>
              <c:idx val="6"/>
              <c:tx>
                <c:rich>
                  <a:bodyPr/>
                  <a:lstStyle/>
                  <a:p>
                    <a:fld id="{8FCCC70B-DA7B-41FC-AF2D-BA6BE271DD9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5B4-4FE3-99FD-424B3C4EE5B5}"/>
                </c:ext>
              </c:extLst>
            </c:dLbl>
            <c:dLbl>
              <c:idx val="7"/>
              <c:tx>
                <c:rich>
                  <a:bodyPr/>
                  <a:lstStyle/>
                  <a:p>
                    <a:fld id="{DFE22D01-1A03-4FEB-A428-25E34CBA8F8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5B4-4FE3-99FD-424B3C4EE5B5}"/>
                </c:ext>
              </c:extLst>
            </c:dLbl>
            <c:dLbl>
              <c:idx val="8"/>
              <c:tx>
                <c:rich>
                  <a:bodyPr/>
                  <a:lstStyle/>
                  <a:p>
                    <a:fld id="{88559583-ACA1-4F27-8462-7581489A377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5B4-4FE3-99FD-424B3C4EE5B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5B4-4FE3-99FD-424B3C4EE5B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5B4-4FE3-99FD-424B3C4EE5B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5B4-4FE3-99FD-424B3C4EE5B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5B4-4FE3-99FD-424B3C4EE5B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5B4-4FE3-99FD-424B3C4EE5B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5B4-4FE3-99FD-424B3C4EE5B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5B4-4FE3-99FD-424B3C4EE5B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5B4-4FE3-99FD-424B3C4EE5B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5B4-4FE3-99FD-424B3C4EE5B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5B4-4FE3-99FD-424B3C4EE5B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35B4-4FE3-99FD-424B3C4EE5B5}"/>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35B4-4FE3-99FD-424B3C4EE5B5}"/>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22D-4152-8A61-31096463407E}"/>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22D-4152-8A61-31096463407E}"/>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22D-4152-8A61-31096463407E}"/>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9B4492F5-1BBD-473E-B6B4-83AC532060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350-4246-B2D7-ADB43AEF60DE}"/>
                </c:ext>
              </c:extLst>
            </c:dLbl>
            <c:dLbl>
              <c:idx val="1"/>
              <c:tx>
                <c:rich>
                  <a:bodyPr/>
                  <a:lstStyle/>
                  <a:p>
                    <a:fld id="{5A4D9623-613F-4184-B404-1617F5657B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350-4246-B2D7-ADB43AEF60DE}"/>
                </c:ext>
              </c:extLst>
            </c:dLbl>
            <c:dLbl>
              <c:idx val="2"/>
              <c:tx>
                <c:rich>
                  <a:bodyPr/>
                  <a:lstStyle/>
                  <a:p>
                    <a:fld id="{C144FF46-DB36-4F02-96AC-78DFAA60AC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350-4246-B2D7-ADB43AEF60DE}"/>
                </c:ext>
              </c:extLst>
            </c:dLbl>
            <c:dLbl>
              <c:idx val="3"/>
              <c:tx>
                <c:rich>
                  <a:bodyPr/>
                  <a:lstStyle/>
                  <a:p>
                    <a:fld id="{223E5E13-1DBA-4E48-A288-AD36155F03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350-4246-B2D7-ADB43AEF60DE}"/>
                </c:ext>
              </c:extLst>
            </c:dLbl>
            <c:dLbl>
              <c:idx val="4"/>
              <c:tx>
                <c:rich>
                  <a:bodyPr/>
                  <a:lstStyle/>
                  <a:p>
                    <a:fld id="{905550EF-083E-403C-AA5B-C93043ED6D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350-4246-B2D7-ADB43AEF60D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9350-4246-B2D7-ADB43AEF60D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9350-4246-B2D7-ADB43AEF60D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258-48CF-80ED-15885192050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258-48CF-80ED-158851920508}"/>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02-A258-48CF-80ED-158851920508}"/>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258-48CF-80ED-15885192050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258-48CF-80ED-15885192050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258-48CF-80ED-15885192050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258-48CF-80ED-15885192050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258-48CF-80ED-15885192050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258-48CF-80ED-15885192050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258-48CF-80ED-15885192050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258-48CF-80ED-15885192050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258-48CF-80ED-15885192050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258-48CF-80ED-15885192050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258-48CF-80ED-15885192050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258-48CF-80ED-15885192050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258-48CF-80ED-15885192050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258-48CF-80ED-15885192050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258-48CF-80ED-15885192050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258-48CF-80ED-15885192050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258-48CF-80ED-15885192050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258-48CF-80ED-15885192050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258-48CF-80ED-15885192050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258-48CF-80ED-15885192050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258-48CF-80ED-15885192050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58-48CF-80ED-15885192050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58-48CF-80ED-15885192050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58-48CF-80ED-15885192050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58-48CF-80ED-15885192050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58-48CF-80ED-15885192050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58-48CF-80ED-15885192050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58-48CF-80ED-15885192050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58-48CF-80ED-15885192050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258-48CF-80ED-15885192050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58-48CF-80ED-15885192050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58-48CF-80ED-15885192050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58-48CF-80ED-15885192050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58-48CF-80ED-15885192050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58-48CF-80ED-15885192050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58-48CF-80ED-15885192050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58-48CF-80ED-15885192050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58-48CF-80ED-15885192050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58-48CF-80ED-15885192050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58-48CF-80ED-15885192050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58-48CF-80ED-15885192050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58-48CF-80ED-15885192050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58-48CF-80ED-15885192050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58-48CF-80ED-15885192050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58-48CF-80ED-15885192050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58-48CF-80ED-15885192050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58-48CF-80ED-15885192050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58-48CF-80ED-15885192050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58-48CF-80ED-15885192050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58-48CF-80ED-15885192050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58-48CF-80ED-15885192050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58-48CF-80ED-15885192050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58-48CF-80ED-15885192050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58-48CF-80ED-15885192050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58-48CF-80ED-15885192050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58-48CF-80ED-15885192050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58-48CF-80ED-15885192050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58-48CF-80ED-15885192050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58-48CF-80ED-15885192050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58-48CF-80ED-15885192050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58-48CF-80ED-15885192050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58-48CF-80ED-15885192050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58-48CF-80ED-15885192050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58-48CF-80ED-15885192050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58-48CF-80ED-15885192050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58-48CF-80ED-15885192050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58-48CF-80ED-15885192050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58-48CF-80ED-15885192050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58-48CF-80ED-158851920508}"/>
                </c:ext>
              </c:extLst>
            </c:dLbl>
            <c:dLbl>
              <c:idx val="69"/>
              <c:tx>
                <c:rich>
                  <a:bodyPr/>
                  <a:lstStyle/>
                  <a:p>
                    <a:fld id="{8F9C9C8C-9CD9-431B-A254-15D65BA3B08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258-48CF-80ED-15885192050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58-48CF-80ED-15885192050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58-48CF-80ED-15885192050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58-48CF-80ED-15885192050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58-48CF-80ED-15885192050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58-48CF-80ED-15885192050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58-48CF-80ED-15885192050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58-48CF-80ED-15885192050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58-48CF-80ED-15885192050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58-48CF-80ED-15885192050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58-48CF-80ED-15885192050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58-48CF-80ED-15885192050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58-48CF-80ED-15885192050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58-48CF-80ED-15885192050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58-48CF-80ED-15885192050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58-48CF-80ED-15885192050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58-48CF-80ED-15885192050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58-48CF-80ED-15885192050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58-48CF-80ED-15885192050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58-48CF-80ED-15885192050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58-48CF-80ED-15885192050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58-48CF-80ED-15885192050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58-48CF-80ED-15885192050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58-48CF-80ED-15885192050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58-48CF-80ED-15885192050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58-48CF-80ED-15885192050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258-48CF-80ED-15885192050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258-48CF-80ED-15885192050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258-48CF-80ED-15885192050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258-48CF-80ED-15885192050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258-48CF-80ED-15885192050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258-48CF-80ED-15885192050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6C1-4822-9900-B374FC0714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08987E13-C5BC-440F-85AA-59EDFC0941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6C1-4822-9900-B374FC071405}"/>
                </c:ext>
              </c:extLst>
            </c:dLbl>
            <c:dLbl>
              <c:idx val="1"/>
              <c:tx>
                <c:rich>
                  <a:bodyPr/>
                  <a:lstStyle/>
                  <a:p>
                    <a:fld id="{3B6A0ECC-6B03-40C6-919B-3E0980070D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6C1-4822-9900-B374FC071405}"/>
                </c:ext>
              </c:extLst>
            </c:dLbl>
            <c:dLbl>
              <c:idx val="2"/>
              <c:tx>
                <c:rich>
                  <a:bodyPr/>
                  <a:lstStyle/>
                  <a:p>
                    <a:fld id="{FFA5659F-A7D9-4C22-B564-6F1D93FA0C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6C1-4822-9900-B374FC071405}"/>
                </c:ext>
              </c:extLst>
            </c:dLbl>
            <c:dLbl>
              <c:idx val="3"/>
              <c:tx>
                <c:rich>
                  <a:bodyPr/>
                  <a:lstStyle/>
                  <a:p>
                    <a:fld id="{F7E8A826-0620-4A4A-B5B1-B010568804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6C1-4822-9900-B374FC071405}"/>
                </c:ext>
              </c:extLst>
            </c:dLbl>
            <c:dLbl>
              <c:idx val="4"/>
              <c:tx>
                <c:rich>
                  <a:bodyPr/>
                  <a:lstStyle/>
                  <a:p>
                    <a:fld id="{0DF65B49-BA43-41A4-8121-F48C387979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6C1-4822-9900-B374FC071405}"/>
                </c:ext>
              </c:extLst>
            </c:dLbl>
            <c:dLbl>
              <c:idx val="5"/>
              <c:tx>
                <c:rich>
                  <a:bodyPr/>
                  <a:lstStyle/>
                  <a:p>
                    <a:fld id="{184F073A-5126-4FA5-AE2C-D46020935D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6C1-4822-9900-B374FC071405}"/>
                </c:ext>
              </c:extLst>
            </c:dLbl>
            <c:dLbl>
              <c:idx val="6"/>
              <c:tx>
                <c:rich>
                  <a:bodyPr/>
                  <a:lstStyle/>
                  <a:p>
                    <a:fld id="{9A9A8A1F-67F7-43AD-B186-7AEEA91879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6C1-4822-9900-B374FC071405}"/>
                </c:ext>
              </c:extLst>
            </c:dLbl>
            <c:dLbl>
              <c:idx val="7"/>
              <c:tx>
                <c:rich>
                  <a:bodyPr/>
                  <a:lstStyle/>
                  <a:p>
                    <a:fld id="{63467B66-19BA-4B94-9258-48352082A5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6C1-4822-9900-B374FC071405}"/>
                </c:ext>
              </c:extLst>
            </c:dLbl>
            <c:dLbl>
              <c:idx val="8"/>
              <c:tx>
                <c:rich>
                  <a:bodyPr/>
                  <a:lstStyle/>
                  <a:p>
                    <a:fld id="{6858BB36-6607-4BF6-9EE4-4E6D811F7D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6C1-4822-9900-B374FC071405}"/>
                </c:ext>
              </c:extLst>
            </c:dLbl>
            <c:dLbl>
              <c:idx val="9"/>
              <c:tx>
                <c:rich>
                  <a:bodyPr/>
                  <a:lstStyle/>
                  <a:p>
                    <a:fld id="{2748727C-A149-47EF-844C-5DF89E726B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6C1-4822-9900-B374FC071405}"/>
                </c:ext>
              </c:extLst>
            </c:dLbl>
            <c:dLbl>
              <c:idx val="10"/>
              <c:tx>
                <c:rich>
                  <a:bodyPr/>
                  <a:lstStyle/>
                  <a:p>
                    <a:fld id="{32B17C18-0B03-4C48-A0BE-EBEED63ACA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6C1-4822-9900-B374FC071405}"/>
                </c:ext>
              </c:extLst>
            </c:dLbl>
            <c:dLbl>
              <c:idx val="11"/>
              <c:tx>
                <c:rich>
                  <a:bodyPr/>
                  <a:lstStyle/>
                  <a:p>
                    <a:fld id="{06CDE84F-B116-424F-942E-8F163484D2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6C1-4822-9900-B374FC071405}"/>
                </c:ext>
              </c:extLst>
            </c:dLbl>
            <c:dLbl>
              <c:idx val="12"/>
              <c:tx>
                <c:rich>
                  <a:bodyPr/>
                  <a:lstStyle/>
                  <a:p>
                    <a:fld id="{D7FBEA5F-A35A-48AA-A4F1-8BB5FAAEAB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6C1-4822-9900-B374FC071405}"/>
                </c:ext>
              </c:extLst>
            </c:dLbl>
            <c:dLbl>
              <c:idx val="13"/>
              <c:tx>
                <c:rich>
                  <a:bodyPr/>
                  <a:lstStyle/>
                  <a:p>
                    <a:fld id="{02E3BBCA-CC0D-4D7E-88EA-312081B92A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6C1-4822-9900-B374FC071405}"/>
                </c:ext>
              </c:extLst>
            </c:dLbl>
            <c:dLbl>
              <c:idx val="14"/>
              <c:tx>
                <c:rich>
                  <a:bodyPr/>
                  <a:lstStyle/>
                  <a:p>
                    <a:fld id="{7DF2E8C2-34AC-4883-BE1A-0AABEDE55B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6C1-4822-9900-B374FC071405}"/>
                </c:ext>
              </c:extLst>
            </c:dLbl>
            <c:dLbl>
              <c:idx val="15"/>
              <c:tx>
                <c:rich>
                  <a:bodyPr/>
                  <a:lstStyle/>
                  <a:p>
                    <a:fld id="{AAACBEE6-68FD-4EB2-8F9A-E0261169C9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6C1-4822-9900-B374FC071405}"/>
                </c:ext>
              </c:extLst>
            </c:dLbl>
            <c:dLbl>
              <c:idx val="16"/>
              <c:tx>
                <c:rich>
                  <a:bodyPr/>
                  <a:lstStyle/>
                  <a:p>
                    <a:fld id="{B2411DA6-1A33-4D03-9DCD-9F0FCE43F3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6C1-4822-9900-B374FC071405}"/>
                </c:ext>
              </c:extLst>
            </c:dLbl>
            <c:dLbl>
              <c:idx val="17"/>
              <c:tx>
                <c:rich>
                  <a:bodyPr/>
                  <a:lstStyle/>
                  <a:p>
                    <a:fld id="{DA8885C3-163A-47C2-8DC2-08F33DB979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6C1-4822-9900-B374FC071405}"/>
                </c:ext>
              </c:extLst>
            </c:dLbl>
            <c:dLbl>
              <c:idx val="18"/>
              <c:tx>
                <c:rich>
                  <a:bodyPr/>
                  <a:lstStyle/>
                  <a:p>
                    <a:fld id="{4DF62A05-91E5-449F-BBCC-8E17781D0F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6C1-4822-9900-B374FC071405}"/>
                </c:ext>
              </c:extLst>
            </c:dLbl>
            <c:dLbl>
              <c:idx val="19"/>
              <c:tx>
                <c:rich>
                  <a:bodyPr/>
                  <a:lstStyle/>
                  <a:p>
                    <a:fld id="{9B036036-BABB-42CB-B8D6-D03F7A99F7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6C1-4822-9900-B374FC071405}"/>
                </c:ext>
              </c:extLst>
            </c:dLbl>
            <c:dLbl>
              <c:idx val="20"/>
              <c:tx>
                <c:rich>
                  <a:bodyPr/>
                  <a:lstStyle/>
                  <a:p>
                    <a:fld id="{1BFDC6D3-B502-4629-BD14-A090FEC020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6C1-4822-9900-B374FC071405}"/>
                </c:ext>
              </c:extLst>
            </c:dLbl>
            <c:dLbl>
              <c:idx val="21"/>
              <c:tx>
                <c:rich>
                  <a:bodyPr/>
                  <a:lstStyle/>
                  <a:p>
                    <a:fld id="{B8BDF4E4-1E85-402E-8C29-7C3EF135D8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6C1-4822-9900-B374FC071405}"/>
                </c:ext>
              </c:extLst>
            </c:dLbl>
            <c:dLbl>
              <c:idx val="22"/>
              <c:tx>
                <c:rich>
                  <a:bodyPr/>
                  <a:lstStyle/>
                  <a:p>
                    <a:fld id="{C1407776-6C58-481C-96D7-27F56C5AFF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6C1-4822-9900-B374FC071405}"/>
                </c:ext>
              </c:extLst>
            </c:dLbl>
            <c:dLbl>
              <c:idx val="23"/>
              <c:tx>
                <c:rich>
                  <a:bodyPr/>
                  <a:lstStyle/>
                  <a:p>
                    <a:fld id="{65F29457-1849-4697-A82E-D7980F8385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6C1-4822-9900-B374FC071405}"/>
                </c:ext>
              </c:extLst>
            </c:dLbl>
            <c:dLbl>
              <c:idx val="24"/>
              <c:tx>
                <c:rich>
                  <a:bodyPr/>
                  <a:lstStyle/>
                  <a:p>
                    <a:fld id="{19F03088-42B6-48D4-BD08-E131C44F63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6C1-4822-9900-B374FC071405}"/>
                </c:ext>
              </c:extLst>
            </c:dLbl>
            <c:dLbl>
              <c:idx val="25"/>
              <c:tx>
                <c:rich>
                  <a:bodyPr/>
                  <a:lstStyle/>
                  <a:p>
                    <a:fld id="{91226B94-0B48-4DA1-B8B8-82A440B848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6C1-4822-9900-B374FC071405}"/>
                </c:ext>
              </c:extLst>
            </c:dLbl>
            <c:dLbl>
              <c:idx val="26"/>
              <c:tx>
                <c:rich>
                  <a:bodyPr/>
                  <a:lstStyle/>
                  <a:p>
                    <a:fld id="{ED525556-4741-49A5-AF68-69D03DB026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6C1-4822-9900-B374FC071405}"/>
                </c:ext>
              </c:extLst>
            </c:dLbl>
            <c:dLbl>
              <c:idx val="27"/>
              <c:tx>
                <c:rich>
                  <a:bodyPr/>
                  <a:lstStyle/>
                  <a:p>
                    <a:fld id="{3C67684F-E579-4D17-ACEC-DFD2C8A79D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6C1-4822-9900-B374FC071405}"/>
                </c:ext>
              </c:extLst>
            </c:dLbl>
            <c:dLbl>
              <c:idx val="28"/>
              <c:tx>
                <c:rich>
                  <a:bodyPr/>
                  <a:lstStyle/>
                  <a:p>
                    <a:fld id="{822E8271-A630-48FD-8927-7DFF48A5E1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6C1-4822-9900-B374FC071405}"/>
                </c:ext>
              </c:extLst>
            </c:dLbl>
            <c:dLbl>
              <c:idx val="29"/>
              <c:tx>
                <c:rich>
                  <a:bodyPr/>
                  <a:lstStyle/>
                  <a:p>
                    <a:fld id="{A27C6F76-0FC8-4B9F-901A-FB807D681F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6C1-4822-9900-B374FC071405}"/>
                </c:ext>
              </c:extLst>
            </c:dLbl>
            <c:dLbl>
              <c:idx val="30"/>
              <c:tx>
                <c:rich>
                  <a:bodyPr/>
                  <a:lstStyle/>
                  <a:p>
                    <a:fld id="{CC98A179-729B-47E8-B80D-9D1F214B73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6C1-4822-9900-B374FC071405}"/>
                </c:ext>
              </c:extLst>
            </c:dLbl>
            <c:dLbl>
              <c:idx val="31"/>
              <c:tx>
                <c:rich>
                  <a:bodyPr/>
                  <a:lstStyle/>
                  <a:p>
                    <a:fld id="{ABCC03F2-65F3-44D1-A667-A9D5D2377E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6C1-4822-9900-B374FC071405}"/>
                </c:ext>
              </c:extLst>
            </c:dLbl>
            <c:dLbl>
              <c:idx val="32"/>
              <c:tx>
                <c:rich>
                  <a:bodyPr/>
                  <a:lstStyle/>
                  <a:p>
                    <a:fld id="{F7A49C57-2489-44C6-BB2A-5A67281E0A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6C1-4822-9900-B374FC071405}"/>
                </c:ext>
              </c:extLst>
            </c:dLbl>
            <c:dLbl>
              <c:idx val="33"/>
              <c:tx>
                <c:rich>
                  <a:bodyPr/>
                  <a:lstStyle/>
                  <a:p>
                    <a:fld id="{7FF88D15-38B3-499E-B9C9-2D39474416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6C1-4822-9900-B374FC071405}"/>
                </c:ext>
              </c:extLst>
            </c:dLbl>
            <c:dLbl>
              <c:idx val="34"/>
              <c:tx>
                <c:rich>
                  <a:bodyPr/>
                  <a:lstStyle/>
                  <a:p>
                    <a:fld id="{1140E80A-6245-4C89-BBFE-2BBA49A971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6C1-4822-9900-B374FC071405}"/>
                </c:ext>
              </c:extLst>
            </c:dLbl>
            <c:dLbl>
              <c:idx val="35"/>
              <c:tx>
                <c:rich>
                  <a:bodyPr/>
                  <a:lstStyle/>
                  <a:p>
                    <a:fld id="{776E7BA9-9818-4FF6-94ED-6DDC58C5B9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6C1-4822-9900-B374FC071405}"/>
                </c:ext>
              </c:extLst>
            </c:dLbl>
            <c:dLbl>
              <c:idx val="36"/>
              <c:tx>
                <c:rich>
                  <a:bodyPr/>
                  <a:lstStyle/>
                  <a:p>
                    <a:fld id="{9180BD23-8B2C-41DF-B9B5-7BFCB2709F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6C1-4822-9900-B374FC071405}"/>
                </c:ext>
              </c:extLst>
            </c:dLbl>
            <c:dLbl>
              <c:idx val="37"/>
              <c:tx>
                <c:rich>
                  <a:bodyPr/>
                  <a:lstStyle/>
                  <a:p>
                    <a:fld id="{4BB2C84A-8D79-41D5-BFC7-C6ABA39596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6C1-4822-9900-B374FC071405}"/>
                </c:ext>
              </c:extLst>
            </c:dLbl>
            <c:dLbl>
              <c:idx val="38"/>
              <c:tx>
                <c:rich>
                  <a:bodyPr/>
                  <a:lstStyle/>
                  <a:p>
                    <a:fld id="{36CE07FD-C38E-435A-AD95-41DB9C2389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6C1-4822-9900-B374FC071405}"/>
                </c:ext>
              </c:extLst>
            </c:dLbl>
            <c:dLbl>
              <c:idx val="39"/>
              <c:tx>
                <c:rich>
                  <a:bodyPr/>
                  <a:lstStyle/>
                  <a:p>
                    <a:fld id="{1EB01963-1098-4A28-89A5-5819D110AD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6C1-4822-9900-B374FC071405}"/>
                </c:ext>
              </c:extLst>
            </c:dLbl>
            <c:dLbl>
              <c:idx val="40"/>
              <c:tx>
                <c:rich>
                  <a:bodyPr/>
                  <a:lstStyle/>
                  <a:p>
                    <a:fld id="{85F165B6-C2D3-43B3-8CA0-680C7D3A27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6C1-4822-9900-B374FC071405}"/>
                </c:ext>
              </c:extLst>
            </c:dLbl>
            <c:dLbl>
              <c:idx val="41"/>
              <c:tx>
                <c:rich>
                  <a:bodyPr/>
                  <a:lstStyle/>
                  <a:p>
                    <a:fld id="{6BD1BD0B-1A5C-4447-A9ED-238AF9B2C6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6C1-4822-9900-B374FC0714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26C1-4822-9900-B374FC0714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6C1-4822-9900-B374FC0714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CFD-45BE-BB32-AFB773A962BE}"/>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BA096184-70BD-4ACE-A53A-C0844E0AA7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CFD-45BE-BB32-AFB773A962BE}"/>
                </c:ext>
              </c:extLst>
            </c:dLbl>
            <c:dLbl>
              <c:idx val="1"/>
              <c:tx>
                <c:rich>
                  <a:bodyPr/>
                  <a:lstStyle/>
                  <a:p>
                    <a:fld id="{260DD1AC-7461-4744-9D8A-7676B93D05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CFD-45BE-BB32-AFB773A962BE}"/>
                </c:ext>
              </c:extLst>
            </c:dLbl>
            <c:dLbl>
              <c:idx val="2"/>
              <c:tx>
                <c:rich>
                  <a:bodyPr/>
                  <a:lstStyle/>
                  <a:p>
                    <a:fld id="{E8F36C31-70E7-47B0-BE81-5DDE28ECC0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CFD-45BE-BB32-AFB773A962BE}"/>
                </c:ext>
              </c:extLst>
            </c:dLbl>
            <c:dLbl>
              <c:idx val="3"/>
              <c:tx>
                <c:rich>
                  <a:bodyPr/>
                  <a:lstStyle/>
                  <a:p>
                    <a:fld id="{A1D64D88-C574-4157-B87A-894CDF1543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CFD-45BE-BB32-AFB773A962BE}"/>
                </c:ext>
              </c:extLst>
            </c:dLbl>
            <c:dLbl>
              <c:idx val="4"/>
              <c:tx>
                <c:rich>
                  <a:bodyPr/>
                  <a:lstStyle/>
                  <a:p>
                    <a:fld id="{057B8F14-A961-4C96-B549-C80E6C5D7A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CFD-45BE-BB32-AFB773A962BE}"/>
                </c:ext>
              </c:extLst>
            </c:dLbl>
            <c:dLbl>
              <c:idx val="5"/>
              <c:tx>
                <c:rich>
                  <a:bodyPr/>
                  <a:lstStyle/>
                  <a:p>
                    <a:fld id="{F0F46EAE-5A0C-4036-A4C0-4E43C51953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CFD-45BE-BB32-AFB773A962BE}"/>
                </c:ext>
              </c:extLst>
            </c:dLbl>
            <c:dLbl>
              <c:idx val="6"/>
              <c:tx>
                <c:rich>
                  <a:bodyPr/>
                  <a:lstStyle/>
                  <a:p>
                    <a:fld id="{F86461C1-136C-4452-A2FA-8AAF0FBA20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CFD-45BE-BB32-AFB773A962BE}"/>
                </c:ext>
              </c:extLst>
            </c:dLbl>
            <c:dLbl>
              <c:idx val="7"/>
              <c:tx>
                <c:rich>
                  <a:bodyPr/>
                  <a:lstStyle/>
                  <a:p>
                    <a:fld id="{EA4004AA-125F-497F-9D16-D7C8FDF966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CFD-45BE-BB32-AFB773A962BE}"/>
                </c:ext>
              </c:extLst>
            </c:dLbl>
            <c:dLbl>
              <c:idx val="8"/>
              <c:tx>
                <c:rich>
                  <a:bodyPr/>
                  <a:lstStyle/>
                  <a:p>
                    <a:fld id="{1476D4CF-B526-4650-982A-33AF13CF80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CFD-45BE-BB32-AFB773A962BE}"/>
                </c:ext>
              </c:extLst>
            </c:dLbl>
            <c:dLbl>
              <c:idx val="9"/>
              <c:tx>
                <c:rich>
                  <a:bodyPr/>
                  <a:lstStyle/>
                  <a:p>
                    <a:fld id="{B1FF2C96-8308-4FA0-9667-C842FD231B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CFD-45BE-BB32-AFB773A962BE}"/>
                </c:ext>
              </c:extLst>
            </c:dLbl>
            <c:dLbl>
              <c:idx val="10"/>
              <c:tx>
                <c:rich>
                  <a:bodyPr/>
                  <a:lstStyle/>
                  <a:p>
                    <a:fld id="{AE352F0E-A5CF-487F-96C4-ED04133038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CFD-45BE-BB32-AFB773A962BE}"/>
                </c:ext>
              </c:extLst>
            </c:dLbl>
            <c:dLbl>
              <c:idx val="11"/>
              <c:tx>
                <c:rich>
                  <a:bodyPr/>
                  <a:lstStyle/>
                  <a:p>
                    <a:fld id="{30F73854-E744-44FC-AE1E-909A906D37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CFD-45BE-BB32-AFB773A962BE}"/>
                </c:ext>
              </c:extLst>
            </c:dLbl>
            <c:dLbl>
              <c:idx val="12"/>
              <c:tx>
                <c:rich>
                  <a:bodyPr/>
                  <a:lstStyle/>
                  <a:p>
                    <a:fld id="{CE8310F6-D20A-42C4-B4CC-16885BF484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CFD-45BE-BB32-AFB773A962BE}"/>
                </c:ext>
              </c:extLst>
            </c:dLbl>
            <c:dLbl>
              <c:idx val="13"/>
              <c:tx>
                <c:rich>
                  <a:bodyPr/>
                  <a:lstStyle/>
                  <a:p>
                    <a:fld id="{DB8E0EA5-1BFF-4C7C-94B4-AE14889051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CFD-45BE-BB32-AFB773A962BE}"/>
                </c:ext>
              </c:extLst>
            </c:dLbl>
            <c:dLbl>
              <c:idx val="14"/>
              <c:tx>
                <c:rich>
                  <a:bodyPr/>
                  <a:lstStyle/>
                  <a:p>
                    <a:fld id="{FF78310F-409D-4645-99F3-7B07995E3A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CFD-45BE-BB32-AFB773A962BE}"/>
                </c:ext>
              </c:extLst>
            </c:dLbl>
            <c:dLbl>
              <c:idx val="15"/>
              <c:tx>
                <c:rich>
                  <a:bodyPr/>
                  <a:lstStyle/>
                  <a:p>
                    <a:fld id="{5DDB034C-BEF5-4205-B05F-AF5615CC80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CFD-45BE-BB32-AFB773A962BE}"/>
                </c:ext>
              </c:extLst>
            </c:dLbl>
            <c:dLbl>
              <c:idx val="16"/>
              <c:tx>
                <c:rich>
                  <a:bodyPr/>
                  <a:lstStyle/>
                  <a:p>
                    <a:fld id="{282CE575-6C9B-43D0-87C4-62B8BB21C2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CFD-45BE-BB32-AFB773A962BE}"/>
                </c:ext>
              </c:extLst>
            </c:dLbl>
            <c:dLbl>
              <c:idx val="17"/>
              <c:tx>
                <c:rich>
                  <a:bodyPr/>
                  <a:lstStyle/>
                  <a:p>
                    <a:fld id="{2AA9FF54-DEEB-4A2A-8CA5-33EC234BCB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CFD-45BE-BB32-AFB773A962BE}"/>
                </c:ext>
              </c:extLst>
            </c:dLbl>
            <c:dLbl>
              <c:idx val="18"/>
              <c:tx>
                <c:rich>
                  <a:bodyPr/>
                  <a:lstStyle/>
                  <a:p>
                    <a:fld id="{39CBDCF4-A97E-4664-A9D7-C5E5C78910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CFD-45BE-BB32-AFB773A962BE}"/>
                </c:ext>
              </c:extLst>
            </c:dLbl>
            <c:dLbl>
              <c:idx val="19"/>
              <c:tx>
                <c:rich>
                  <a:bodyPr/>
                  <a:lstStyle/>
                  <a:p>
                    <a:fld id="{72AAF779-431D-4372-9B81-AA48E2A6CA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CFD-45BE-BB32-AFB773A962BE}"/>
                </c:ext>
              </c:extLst>
            </c:dLbl>
            <c:dLbl>
              <c:idx val="20"/>
              <c:tx>
                <c:rich>
                  <a:bodyPr/>
                  <a:lstStyle/>
                  <a:p>
                    <a:fld id="{E74EF8CA-F7EB-4868-9333-6D4C3F1359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CFD-45BE-BB32-AFB773A962BE}"/>
                </c:ext>
              </c:extLst>
            </c:dLbl>
            <c:dLbl>
              <c:idx val="21"/>
              <c:tx>
                <c:rich>
                  <a:bodyPr/>
                  <a:lstStyle/>
                  <a:p>
                    <a:fld id="{B5383361-B14F-4074-A7A2-E28B0027BD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CFD-45BE-BB32-AFB773A962BE}"/>
                </c:ext>
              </c:extLst>
            </c:dLbl>
            <c:dLbl>
              <c:idx val="22"/>
              <c:tx>
                <c:rich>
                  <a:bodyPr/>
                  <a:lstStyle/>
                  <a:p>
                    <a:fld id="{4EF07658-097E-481A-AE57-AF73DD5FD3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CFD-45BE-BB32-AFB773A962BE}"/>
                </c:ext>
              </c:extLst>
            </c:dLbl>
            <c:dLbl>
              <c:idx val="23"/>
              <c:tx>
                <c:rich>
                  <a:bodyPr/>
                  <a:lstStyle/>
                  <a:p>
                    <a:fld id="{16321CB9-2B43-4CF6-8760-7385C867BF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CFD-45BE-BB32-AFB773A962BE}"/>
                </c:ext>
              </c:extLst>
            </c:dLbl>
            <c:dLbl>
              <c:idx val="24"/>
              <c:tx>
                <c:rich>
                  <a:bodyPr/>
                  <a:lstStyle/>
                  <a:p>
                    <a:fld id="{49E7CD38-FA2E-4FBD-9DDE-6A41327977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CFD-45BE-BB32-AFB773A962BE}"/>
                </c:ext>
              </c:extLst>
            </c:dLbl>
            <c:dLbl>
              <c:idx val="25"/>
              <c:tx>
                <c:rich>
                  <a:bodyPr/>
                  <a:lstStyle/>
                  <a:p>
                    <a:fld id="{D5FC352D-D2D7-44D9-95BC-4BFDB080E8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CFD-45BE-BB32-AFB773A962BE}"/>
                </c:ext>
              </c:extLst>
            </c:dLbl>
            <c:dLbl>
              <c:idx val="26"/>
              <c:tx>
                <c:rich>
                  <a:bodyPr/>
                  <a:lstStyle/>
                  <a:p>
                    <a:fld id="{5A0F7175-8674-44BD-84D4-1A015CBEF2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CFD-45BE-BB32-AFB773A962BE}"/>
                </c:ext>
              </c:extLst>
            </c:dLbl>
            <c:dLbl>
              <c:idx val="27"/>
              <c:tx>
                <c:rich>
                  <a:bodyPr/>
                  <a:lstStyle/>
                  <a:p>
                    <a:fld id="{EFA73CAA-C0B0-4660-A972-A7AD8CAF1B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CFD-45BE-BB32-AFB773A962BE}"/>
                </c:ext>
              </c:extLst>
            </c:dLbl>
            <c:dLbl>
              <c:idx val="28"/>
              <c:tx>
                <c:rich>
                  <a:bodyPr/>
                  <a:lstStyle/>
                  <a:p>
                    <a:fld id="{972B5C24-43CA-46B0-9925-3CDDC21E43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CFD-45BE-BB32-AFB773A962BE}"/>
                </c:ext>
              </c:extLst>
            </c:dLbl>
            <c:dLbl>
              <c:idx val="29"/>
              <c:tx>
                <c:rich>
                  <a:bodyPr/>
                  <a:lstStyle/>
                  <a:p>
                    <a:fld id="{7B798255-062D-4372-B145-3D6B92E90C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CFD-45BE-BB32-AFB773A962BE}"/>
                </c:ext>
              </c:extLst>
            </c:dLbl>
            <c:dLbl>
              <c:idx val="30"/>
              <c:tx>
                <c:rich>
                  <a:bodyPr/>
                  <a:lstStyle/>
                  <a:p>
                    <a:fld id="{74935F7C-1DF2-4FE2-A7F7-6197DB513A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CFD-45BE-BB32-AFB773A962BE}"/>
                </c:ext>
              </c:extLst>
            </c:dLbl>
            <c:dLbl>
              <c:idx val="31"/>
              <c:tx>
                <c:rich>
                  <a:bodyPr/>
                  <a:lstStyle/>
                  <a:p>
                    <a:fld id="{3CF0D47C-0F71-4323-988E-5C4C85AAB4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CFD-45BE-BB32-AFB773A962BE}"/>
                </c:ext>
              </c:extLst>
            </c:dLbl>
            <c:dLbl>
              <c:idx val="32"/>
              <c:tx>
                <c:rich>
                  <a:bodyPr/>
                  <a:lstStyle/>
                  <a:p>
                    <a:fld id="{4B92E320-D0B9-428D-84D7-D7CC2B48AB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CFD-45BE-BB32-AFB773A962BE}"/>
                </c:ext>
              </c:extLst>
            </c:dLbl>
            <c:dLbl>
              <c:idx val="33"/>
              <c:tx>
                <c:rich>
                  <a:bodyPr/>
                  <a:lstStyle/>
                  <a:p>
                    <a:fld id="{8FDD46D6-1EF7-4BB6-8E82-289680319E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CFD-45BE-BB32-AFB773A962BE}"/>
                </c:ext>
              </c:extLst>
            </c:dLbl>
            <c:dLbl>
              <c:idx val="34"/>
              <c:tx>
                <c:rich>
                  <a:bodyPr/>
                  <a:lstStyle/>
                  <a:p>
                    <a:fld id="{8E050FEE-6B6E-4CB6-B4D1-8A4BBBD38C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CFD-45BE-BB32-AFB773A962BE}"/>
                </c:ext>
              </c:extLst>
            </c:dLbl>
            <c:dLbl>
              <c:idx val="35"/>
              <c:tx>
                <c:rich>
                  <a:bodyPr/>
                  <a:lstStyle/>
                  <a:p>
                    <a:fld id="{D6DE49F9-8BEA-4295-87CA-97F4D3CB3A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CFD-45BE-BB32-AFB773A962BE}"/>
                </c:ext>
              </c:extLst>
            </c:dLbl>
            <c:dLbl>
              <c:idx val="36"/>
              <c:tx>
                <c:rich>
                  <a:bodyPr/>
                  <a:lstStyle/>
                  <a:p>
                    <a:fld id="{68F7D5CD-5A4A-4210-9195-EA7E3C95F5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CFD-45BE-BB32-AFB773A962BE}"/>
                </c:ext>
              </c:extLst>
            </c:dLbl>
            <c:dLbl>
              <c:idx val="37"/>
              <c:tx>
                <c:rich>
                  <a:bodyPr/>
                  <a:lstStyle/>
                  <a:p>
                    <a:fld id="{AD171C11-496F-477B-A83E-FA33B35BE6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CFD-45BE-BB32-AFB773A962BE}"/>
                </c:ext>
              </c:extLst>
            </c:dLbl>
            <c:dLbl>
              <c:idx val="38"/>
              <c:tx>
                <c:rich>
                  <a:bodyPr/>
                  <a:lstStyle/>
                  <a:p>
                    <a:fld id="{7E03F426-B590-432A-A218-0D8C5BF6C5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CFD-45BE-BB32-AFB773A962BE}"/>
                </c:ext>
              </c:extLst>
            </c:dLbl>
            <c:dLbl>
              <c:idx val="39"/>
              <c:tx>
                <c:rich>
                  <a:bodyPr/>
                  <a:lstStyle/>
                  <a:p>
                    <a:fld id="{BDB9760F-160F-482B-8079-7A760C917E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CFD-45BE-BB32-AFB773A962BE}"/>
                </c:ext>
              </c:extLst>
            </c:dLbl>
            <c:dLbl>
              <c:idx val="40"/>
              <c:tx>
                <c:rich>
                  <a:bodyPr/>
                  <a:lstStyle/>
                  <a:p>
                    <a:fld id="{424F1169-3B89-4EAD-9ACA-226CA6A967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CFD-45BE-BB32-AFB773A962BE}"/>
                </c:ext>
              </c:extLst>
            </c:dLbl>
            <c:dLbl>
              <c:idx val="41"/>
              <c:tx>
                <c:rich>
                  <a:bodyPr/>
                  <a:lstStyle/>
                  <a:p>
                    <a:fld id="{71C9E223-08F6-49C2-BB8D-39C4CCD8A0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CFD-45BE-BB32-AFB773A962BE}"/>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B-8CFD-45BE-BB32-AFB773A962BE}"/>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CFD-45BE-BB32-AFB773A962BE}"/>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6D0-47F2-80FE-514A5CAA81CB}"/>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887595C3-41BF-4499-B2BE-AA4FBF6B31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6D0-47F2-80FE-514A5CAA81CB}"/>
                </c:ext>
              </c:extLst>
            </c:dLbl>
            <c:dLbl>
              <c:idx val="1"/>
              <c:tx>
                <c:rich>
                  <a:bodyPr/>
                  <a:lstStyle/>
                  <a:p>
                    <a:fld id="{6CE3ECBD-0064-405F-8A3C-6E0B181D4D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6D0-47F2-80FE-514A5CAA81CB}"/>
                </c:ext>
              </c:extLst>
            </c:dLbl>
            <c:dLbl>
              <c:idx val="2"/>
              <c:tx>
                <c:rich>
                  <a:bodyPr/>
                  <a:lstStyle/>
                  <a:p>
                    <a:fld id="{9D758D30-3C90-4DBF-A139-DD091561CC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6D0-47F2-80FE-514A5CAA81CB}"/>
                </c:ext>
              </c:extLst>
            </c:dLbl>
            <c:dLbl>
              <c:idx val="3"/>
              <c:tx>
                <c:rich>
                  <a:bodyPr/>
                  <a:lstStyle/>
                  <a:p>
                    <a:fld id="{115648F2-0747-41C9-B2B6-053981135D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6D0-47F2-80FE-514A5CAA81CB}"/>
                </c:ext>
              </c:extLst>
            </c:dLbl>
            <c:dLbl>
              <c:idx val="4"/>
              <c:tx>
                <c:rich>
                  <a:bodyPr/>
                  <a:lstStyle/>
                  <a:p>
                    <a:fld id="{BA024CC2-63E2-4793-ACBA-433D1047BA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6D0-47F2-80FE-514A5CAA81CB}"/>
                </c:ext>
              </c:extLst>
            </c:dLbl>
            <c:dLbl>
              <c:idx val="5"/>
              <c:tx>
                <c:rich>
                  <a:bodyPr/>
                  <a:lstStyle/>
                  <a:p>
                    <a:fld id="{A57FE6D5-8909-492F-82D4-A9E21E509B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6D0-47F2-80FE-514A5CAA81CB}"/>
                </c:ext>
              </c:extLst>
            </c:dLbl>
            <c:dLbl>
              <c:idx val="6"/>
              <c:tx>
                <c:rich>
                  <a:bodyPr/>
                  <a:lstStyle/>
                  <a:p>
                    <a:fld id="{C09D9DE6-E1A5-4695-8F77-F2A49AC815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6D0-47F2-80FE-514A5CAA81CB}"/>
                </c:ext>
              </c:extLst>
            </c:dLbl>
            <c:dLbl>
              <c:idx val="7"/>
              <c:tx>
                <c:rich>
                  <a:bodyPr/>
                  <a:lstStyle/>
                  <a:p>
                    <a:fld id="{F2B3EAF3-BDCD-42A3-BBCF-6920702B79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6D0-47F2-80FE-514A5CAA81CB}"/>
                </c:ext>
              </c:extLst>
            </c:dLbl>
            <c:dLbl>
              <c:idx val="8"/>
              <c:tx>
                <c:rich>
                  <a:bodyPr/>
                  <a:lstStyle/>
                  <a:p>
                    <a:fld id="{E84CFC0C-EDAB-4B81-BE08-FC4B1C0275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6D0-47F2-80FE-514A5CAA81CB}"/>
                </c:ext>
              </c:extLst>
            </c:dLbl>
            <c:dLbl>
              <c:idx val="9"/>
              <c:tx>
                <c:rich>
                  <a:bodyPr/>
                  <a:lstStyle/>
                  <a:p>
                    <a:fld id="{D350DD19-A586-47D3-8E7B-E1D232A4A1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6D0-47F2-80FE-514A5CAA81CB}"/>
                </c:ext>
              </c:extLst>
            </c:dLbl>
            <c:dLbl>
              <c:idx val="10"/>
              <c:tx>
                <c:rich>
                  <a:bodyPr/>
                  <a:lstStyle/>
                  <a:p>
                    <a:fld id="{74A66112-E485-4FF3-9B39-373471950A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6D0-47F2-80FE-514A5CAA81CB}"/>
                </c:ext>
              </c:extLst>
            </c:dLbl>
            <c:dLbl>
              <c:idx val="11"/>
              <c:tx>
                <c:rich>
                  <a:bodyPr/>
                  <a:lstStyle/>
                  <a:p>
                    <a:fld id="{08FE2BD7-AFB7-4B30-8360-327ABAA66C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6D0-47F2-80FE-514A5CAA81CB}"/>
                </c:ext>
              </c:extLst>
            </c:dLbl>
            <c:dLbl>
              <c:idx val="12"/>
              <c:tx>
                <c:rich>
                  <a:bodyPr/>
                  <a:lstStyle/>
                  <a:p>
                    <a:fld id="{3803CF93-2F01-4969-A0E4-6A6B6BFF1B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6D0-47F2-80FE-514A5CAA81CB}"/>
                </c:ext>
              </c:extLst>
            </c:dLbl>
            <c:dLbl>
              <c:idx val="13"/>
              <c:tx>
                <c:rich>
                  <a:bodyPr/>
                  <a:lstStyle/>
                  <a:p>
                    <a:fld id="{5B0F0F17-F423-41C7-AE04-1ADA4B01A5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6D0-47F2-80FE-514A5CAA81CB}"/>
                </c:ext>
              </c:extLst>
            </c:dLbl>
            <c:dLbl>
              <c:idx val="14"/>
              <c:tx>
                <c:rich>
                  <a:bodyPr/>
                  <a:lstStyle/>
                  <a:p>
                    <a:fld id="{648AC75B-6D6F-40D0-B833-FB81AFF13F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6D0-47F2-80FE-514A5CAA81CB}"/>
                </c:ext>
              </c:extLst>
            </c:dLbl>
            <c:dLbl>
              <c:idx val="15"/>
              <c:tx>
                <c:rich>
                  <a:bodyPr/>
                  <a:lstStyle/>
                  <a:p>
                    <a:fld id="{BBA2D75A-66FB-4A4E-9586-91B63488E0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6D0-47F2-80FE-514A5CAA81CB}"/>
                </c:ext>
              </c:extLst>
            </c:dLbl>
            <c:dLbl>
              <c:idx val="16"/>
              <c:tx>
                <c:rich>
                  <a:bodyPr/>
                  <a:lstStyle/>
                  <a:p>
                    <a:fld id="{F2A57C61-81C9-4FE3-8EEA-A69CD0D69B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6D0-47F2-80FE-514A5CAA81CB}"/>
                </c:ext>
              </c:extLst>
            </c:dLbl>
            <c:dLbl>
              <c:idx val="17"/>
              <c:tx>
                <c:rich>
                  <a:bodyPr/>
                  <a:lstStyle/>
                  <a:p>
                    <a:fld id="{BB930A1F-C037-4FED-BBA2-0FC35FBC08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6D0-47F2-80FE-514A5CAA81CB}"/>
                </c:ext>
              </c:extLst>
            </c:dLbl>
            <c:dLbl>
              <c:idx val="18"/>
              <c:tx>
                <c:rich>
                  <a:bodyPr/>
                  <a:lstStyle/>
                  <a:p>
                    <a:fld id="{37A08FB7-12BD-4D44-B15E-DFA0C5D94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6D0-47F2-80FE-514A5CAA81CB}"/>
                </c:ext>
              </c:extLst>
            </c:dLbl>
            <c:dLbl>
              <c:idx val="19"/>
              <c:tx>
                <c:rich>
                  <a:bodyPr/>
                  <a:lstStyle/>
                  <a:p>
                    <a:fld id="{A07BE183-9535-4C9F-8184-650D5B9153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6D0-47F2-80FE-514A5CAA81CB}"/>
                </c:ext>
              </c:extLst>
            </c:dLbl>
            <c:dLbl>
              <c:idx val="20"/>
              <c:tx>
                <c:rich>
                  <a:bodyPr/>
                  <a:lstStyle/>
                  <a:p>
                    <a:fld id="{B8CCD29C-1F4B-4AF3-8F38-4284F70E92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6D0-47F2-80FE-514A5CAA81CB}"/>
                </c:ext>
              </c:extLst>
            </c:dLbl>
            <c:dLbl>
              <c:idx val="21"/>
              <c:tx>
                <c:rich>
                  <a:bodyPr/>
                  <a:lstStyle/>
                  <a:p>
                    <a:fld id="{D5E9084F-4FBF-48DA-A4BC-79413D2AD3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6D0-47F2-80FE-514A5CAA81CB}"/>
                </c:ext>
              </c:extLst>
            </c:dLbl>
            <c:dLbl>
              <c:idx val="22"/>
              <c:tx>
                <c:rich>
                  <a:bodyPr/>
                  <a:lstStyle/>
                  <a:p>
                    <a:fld id="{5A5B11CE-F01A-42B7-8977-25264B7A61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6D0-47F2-80FE-514A5CAA81CB}"/>
                </c:ext>
              </c:extLst>
            </c:dLbl>
            <c:dLbl>
              <c:idx val="23"/>
              <c:tx>
                <c:rich>
                  <a:bodyPr/>
                  <a:lstStyle/>
                  <a:p>
                    <a:fld id="{5AC61134-46CC-4EB0-AAFE-3FFCCAA016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6D0-47F2-80FE-514A5CAA81CB}"/>
                </c:ext>
              </c:extLst>
            </c:dLbl>
            <c:dLbl>
              <c:idx val="24"/>
              <c:tx>
                <c:rich>
                  <a:bodyPr/>
                  <a:lstStyle/>
                  <a:p>
                    <a:fld id="{7CC77893-E1A9-463F-8D57-4787077353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6D0-47F2-80FE-514A5CAA81CB}"/>
                </c:ext>
              </c:extLst>
            </c:dLbl>
            <c:dLbl>
              <c:idx val="25"/>
              <c:tx>
                <c:rich>
                  <a:bodyPr/>
                  <a:lstStyle/>
                  <a:p>
                    <a:fld id="{B16FA255-3CBF-4C59-B962-0DAE1242EE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6D0-47F2-80FE-514A5CAA81CB}"/>
                </c:ext>
              </c:extLst>
            </c:dLbl>
            <c:dLbl>
              <c:idx val="26"/>
              <c:tx>
                <c:rich>
                  <a:bodyPr/>
                  <a:lstStyle/>
                  <a:p>
                    <a:fld id="{251C2B7A-0DD9-4D85-B080-8C86F1706F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6D0-47F2-80FE-514A5CAA81CB}"/>
                </c:ext>
              </c:extLst>
            </c:dLbl>
            <c:dLbl>
              <c:idx val="27"/>
              <c:tx>
                <c:rich>
                  <a:bodyPr/>
                  <a:lstStyle/>
                  <a:p>
                    <a:fld id="{8797BCBF-EA31-4CCA-9F69-9899E20FF9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6D0-47F2-80FE-514A5CAA81CB}"/>
                </c:ext>
              </c:extLst>
            </c:dLbl>
            <c:dLbl>
              <c:idx val="28"/>
              <c:tx>
                <c:rich>
                  <a:bodyPr/>
                  <a:lstStyle/>
                  <a:p>
                    <a:fld id="{03BD640A-956D-49B3-A902-099ECE83B6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6D0-47F2-80FE-514A5CAA81CB}"/>
                </c:ext>
              </c:extLst>
            </c:dLbl>
            <c:dLbl>
              <c:idx val="29"/>
              <c:tx>
                <c:rich>
                  <a:bodyPr/>
                  <a:lstStyle/>
                  <a:p>
                    <a:fld id="{42C1AF5B-2FB8-4AD3-8344-C318E6974B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6D0-47F2-80FE-514A5CAA81CB}"/>
                </c:ext>
              </c:extLst>
            </c:dLbl>
            <c:dLbl>
              <c:idx val="30"/>
              <c:tx>
                <c:rich>
                  <a:bodyPr/>
                  <a:lstStyle/>
                  <a:p>
                    <a:fld id="{A66C6F6F-22D9-4AE9-B74F-99EA17B76E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6D0-47F2-80FE-514A5CAA81CB}"/>
                </c:ext>
              </c:extLst>
            </c:dLbl>
            <c:dLbl>
              <c:idx val="31"/>
              <c:tx>
                <c:rich>
                  <a:bodyPr/>
                  <a:lstStyle/>
                  <a:p>
                    <a:fld id="{7707599C-57B3-489F-9864-604A19B8CB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6D0-47F2-80FE-514A5CAA81CB}"/>
                </c:ext>
              </c:extLst>
            </c:dLbl>
            <c:dLbl>
              <c:idx val="32"/>
              <c:tx>
                <c:rich>
                  <a:bodyPr/>
                  <a:lstStyle/>
                  <a:p>
                    <a:fld id="{B5279B2F-4ED0-46E5-8E7B-FC33B8BEE9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6D0-47F2-80FE-514A5CAA81CB}"/>
                </c:ext>
              </c:extLst>
            </c:dLbl>
            <c:dLbl>
              <c:idx val="33"/>
              <c:tx>
                <c:rich>
                  <a:bodyPr/>
                  <a:lstStyle/>
                  <a:p>
                    <a:fld id="{A16C5C75-6B66-412D-996D-7123969D2D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6D0-47F2-80FE-514A5CAA81CB}"/>
                </c:ext>
              </c:extLst>
            </c:dLbl>
            <c:dLbl>
              <c:idx val="34"/>
              <c:tx>
                <c:rich>
                  <a:bodyPr/>
                  <a:lstStyle/>
                  <a:p>
                    <a:fld id="{B7AAC0A1-4DC5-47F7-BB36-E34409E032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6D0-47F2-80FE-514A5CAA81CB}"/>
                </c:ext>
              </c:extLst>
            </c:dLbl>
            <c:dLbl>
              <c:idx val="35"/>
              <c:tx>
                <c:rich>
                  <a:bodyPr/>
                  <a:lstStyle/>
                  <a:p>
                    <a:fld id="{8E915381-0072-4219-8B1A-83B6E94B80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6D0-47F2-80FE-514A5CAA81CB}"/>
                </c:ext>
              </c:extLst>
            </c:dLbl>
            <c:dLbl>
              <c:idx val="36"/>
              <c:tx>
                <c:rich>
                  <a:bodyPr/>
                  <a:lstStyle/>
                  <a:p>
                    <a:fld id="{123BACFD-D823-4F06-969B-04563D7A21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6D0-47F2-80FE-514A5CAA81CB}"/>
                </c:ext>
              </c:extLst>
            </c:dLbl>
            <c:dLbl>
              <c:idx val="37"/>
              <c:tx>
                <c:rich>
                  <a:bodyPr/>
                  <a:lstStyle/>
                  <a:p>
                    <a:fld id="{E6925BAC-55FC-4E7E-A618-158690EBA1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6D0-47F2-80FE-514A5CAA81CB}"/>
                </c:ext>
              </c:extLst>
            </c:dLbl>
            <c:dLbl>
              <c:idx val="38"/>
              <c:tx>
                <c:rich>
                  <a:bodyPr/>
                  <a:lstStyle/>
                  <a:p>
                    <a:fld id="{4478F556-AA03-4181-95F2-38ECEBC382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6D0-47F2-80FE-514A5CAA81CB}"/>
                </c:ext>
              </c:extLst>
            </c:dLbl>
            <c:dLbl>
              <c:idx val="39"/>
              <c:tx>
                <c:rich>
                  <a:bodyPr/>
                  <a:lstStyle/>
                  <a:p>
                    <a:fld id="{AB654E4C-AF5B-4AC7-B723-EE23C44EFA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6D0-47F2-80FE-514A5CAA81CB}"/>
                </c:ext>
              </c:extLst>
            </c:dLbl>
            <c:dLbl>
              <c:idx val="40"/>
              <c:tx>
                <c:rich>
                  <a:bodyPr/>
                  <a:lstStyle/>
                  <a:p>
                    <a:fld id="{108AE8D5-0FB9-41F3-AFC7-8C261A5D29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6D0-47F2-80FE-514A5CAA81CB}"/>
                </c:ext>
              </c:extLst>
            </c:dLbl>
            <c:dLbl>
              <c:idx val="41"/>
              <c:tx>
                <c:rich>
                  <a:bodyPr/>
                  <a:lstStyle/>
                  <a:p>
                    <a:fld id="{7FD14BB8-1E5A-4E6B-BA80-985EEF2BA5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6D0-47F2-80FE-514A5CAA81CB}"/>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chemeClr val="accent4"/>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6D0-47F2-80FE-514A5CAA81CB}"/>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B217092F-4BC6-4D80-A3C4-47601681DB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6D0-47F2-80FE-514A5CAA81CB}"/>
                </c:ext>
              </c:extLst>
            </c:dLbl>
            <c:dLbl>
              <c:idx val="1"/>
              <c:tx>
                <c:rich>
                  <a:bodyPr/>
                  <a:lstStyle/>
                  <a:p>
                    <a:fld id="{524DFAEF-BB6A-4FE9-8624-AB37B1105A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6D0-47F2-80FE-514A5CAA81CB}"/>
                </c:ext>
              </c:extLst>
            </c:dLbl>
            <c:dLbl>
              <c:idx val="2"/>
              <c:tx>
                <c:rich>
                  <a:bodyPr/>
                  <a:lstStyle/>
                  <a:p>
                    <a:fld id="{0E508100-CBFC-4A5D-A2B5-5429642E66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6D0-47F2-80FE-514A5CAA81CB}"/>
                </c:ext>
              </c:extLst>
            </c:dLbl>
            <c:dLbl>
              <c:idx val="3"/>
              <c:tx>
                <c:rich>
                  <a:bodyPr/>
                  <a:lstStyle/>
                  <a:p>
                    <a:fld id="{BC41DF72-FBC9-45EE-A392-F7E5C2E4D2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A6D0-47F2-80FE-514A5CAA81CB}"/>
                </c:ext>
              </c:extLst>
            </c:dLbl>
            <c:dLbl>
              <c:idx val="4"/>
              <c:tx>
                <c:rich>
                  <a:bodyPr/>
                  <a:lstStyle/>
                  <a:p>
                    <a:fld id="{E406B4BB-A351-47B5-AC60-6E87C9D08A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6D0-47F2-80FE-514A5CAA81CB}"/>
                </c:ext>
              </c:extLst>
            </c:dLbl>
            <c:dLbl>
              <c:idx val="5"/>
              <c:tx>
                <c:rich>
                  <a:bodyPr/>
                  <a:lstStyle/>
                  <a:p>
                    <a:fld id="{83431711-D26D-4B84-AEAC-EEEEDD0DC6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6D0-47F2-80FE-514A5CAA81CB}"/>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0-47F2-80FE-514A5CAA81CB}"/>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0-47F2-80FE-514A5CAA81CB}"/>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0-47F2-80FE-514A5CAA81CB}"/>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0-47F2-80FE-514A5CAA81CB}"/>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0-47F2-80FE-514A5CAA81CB}"/>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0-47F2-80FE-514A5CAA81CB}"/>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0-47F2-80FE-514A5CAA81CB}"/>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0-47F2-80FE-514A5CAA81CB}"/>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0-47F2-80FE-514A5CAA81CB}"/>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0-47F2-80FE-514A5CAA81CB}"/>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0-47F2-80FE-514A5CAA81CB}"/>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0-47F2-80FE-514A5CAA81CB}"/>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0-47F2-80FE-514A5CAA81CB}"/>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0-47F2-80FE-514A5CAA81CB}"/>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0-47F2-80FE-514A5CAA81CB}"/>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0-47F2-80FE-514A5CAA81CB}"/>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0-47F2-80FE-514A5CAA81CB}"/>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0-47F2-80FE-514A5CAA81CB}"/>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0-47F2-80FE-514A5CAA81CB}"/>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0-47F2-80FE-514A5CAA81CB}"/>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0-47F2-80FE-514A5CAA81CB}"/>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0-47F2-80FE-514A5CAA81CB}"/>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0-47F2-80FE-514A5CAA81CB}"/>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0-47F2-80FE-514A5CAA81CB}"/>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0-47F2-80FE-514A5CAA81CB}"/>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0-47F2-80FE-514A5CAA81CB}"/>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0-47F2-80FE-514A5CAA81CB}"/>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0-47F2-80FE-514A5CAA81CB}"/>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0-47F2-80FE-514A5CAA81CB}"/>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0-47F2-80FE-514A5CAA81CB}"/>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0-47F2-80FE-514A5CAA81CB}"/>
                </c:ext>
              </c:extLst>
            </c:dLbl>
            <c:dLbl>
              <c:idx val="37"/>
              <c:tx>
                <c:rich>
                  <a:bodyPr/>
                  <a:lstStyle/>
                  <a:p>
                    <a:fld id="{E66A3634-D9E5-4195-BF69-42F31CF118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A6D0-47F2-80FE-514A5CAA81CB}"/>
                </c:ext>
              </c:extLst>
            </c:dLbl>
            <c:dLbl>
              <c:idx val="38"/>
              <c:tx>
                <c:rich>
                  <a:bodyPr/>
                  <a:lstStyle/>
                  <a:p>
                    <a:fld id="{4B23C529-AB36-4A4E-BD28-B743DEFAB1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A6D0-47F2-80FE-514A5CAA81CB}"/>
                </c:ext>
              </c:extLst>
            </c:dLbl>
            <c:dLbl>
              <c:idx val="39"/>
              <c:tx>
                <c:rich>
                  <a:bodyPr/>
                  <a:lstStyle/>
                  <a:p>
                    <a:fld id="{48773504-2245-4DAC-A7C8-97C4AEEDF0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A6D0-47F2-80FE-514A5CAA81CB}"/>
                </c:ext>
              </c:extLst>
            </c:dLbl>
            <c:dLbl>
              <c:idx val="40"/>
              <c:tx>
                <c:rich>
                  <a:bodyPr/>
                  <a:lstStyle/>
                  <a:p>
                    <a:fld id="{2F864618-7689-4C50-8C44-83D8CC6237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A6D0-47F2-80FE-514A5CAA81CB}"/>
                </c:ext>
              </c:extLst>
            </c:dLbl>
            <c:dLbl>
              <c:idx val="41"/>
              <c:tx>
                <c:rich>
                  <a:bodyPr/>
                  <a:lstStyle/>
                  <a:p>
                    <a:fld id="{F60D6D9E-A93A-4439-9E24-0B25FD42E4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A6D0-47F2-80FE-514A5CAA81CB}"/>
            </c:ext>
          </c:extLst>
        </c:ser>
        <c:ser>
          <c:idx val="4"/>
          <c:order val="3"/>
          <c:tx>
            <c:strRef>
              <c:f>Goals!$V$2</c:f>
              <c:strCache>
                <c:ptCount val="1"/>
                <c:pt idx="0">
                  <c:v>Goal</c:v>
                </c:pt>
              </c:strCache>
            </c:strRef>
          </c:tx>
          <c:spPr>
            <a:ln w="266700" cap="rnd">
              <a:solidFill>
                <a:schemeClr val="accent4">
                  <a:lumMod val="60000"/>
                  <a:lumOff val="40000"/>
                  <a:alpha val="50000"/>
                </a:scheme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58-A6D0-47F2-80FE-514A5CAA81CB}"/>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B2C-4671-B314-2420CD030DD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A07D1C6E-9191-4531-A128-6310B3C72E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2C-4671-B314-2420CD030DD8}"/>
                </c:ext>
              </c:extLst>
            </c:dLbl>
            <c:dLbl>
              <c:idx val="1"/>
              <c:tx>
                <c:rich>
                  <a:bodyPr/>
                  <a:lstStyle/>
                  <a:p>
                    <a:fld id="{CE899B9D-CB63-4895-AC44-BA81E9F7E6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2C-4671-B314-2420CD030DD8}"/>
                </c:ext>
              </c:extLst>
            </c:dLbl>
            <c:dLbl>
              <c:idx val="2"/>
              <c:tx>
                <c:rich>
                  <a:bodyPr/>
                  <a:lstStyle/>
                  <a:p>
                    <a:fld id="{07B6656E-8EBD-4F92-9ECA-247A9D338B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2C-4671-B314-2420CD030DD8}"/>
                </c:ext>
              </c:extLst>
            </c:dLbl>
            <c:dLbl>
              <c:idx val="3"/>
              <c:tx>
                <c:rich>
                  <a:bodyPr/>
                  <a:lstStyle/>
                  <a:p>
                    <a:fld id="{883A02E4-905C-41F4-B1B0-A6C38DC1DF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2C-4671-B314-2420CD030DD8}"/>
                </c:ext>
              </c:extLst>
            </c:dLbl>
            <c:dLbl>
              <c:idx val="4"/>
              <c:tx>
                <c:rich>
                  <a:bodyPr/>
                  <a:lstStyle/>
                  <a:p>
                    <a:fld id="{A52403A4-7056-4C0A-AEFE-5EAC664A6C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2C-4671-B314-2420CD030DD8}"/>
                </c:ext>
              </c:extLst>
            </c:dLbl>
            <c:dLbl>
              <c:idx val="5"/>
              <c:tx>
                <c:rich>
                  <a:bodyPr/>
                  <a:lstStyle/>
                  <a:p>
                    <a:fld id="{635D8BB4-D280-4FDD-8F0E-B7B724669A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2C-4671-B314-2420CD030DD8}"/>
                </c:ext>
              </c:extLst>
            </c:dLbl>
            <c:dLbl>
              <c:idx val="6"/>
              <c:tx>
                <c:rich>
                  <a:bodyPr/>
                  <a:lstStyle/>
                  <a:p>
                    <a:fld id="{21449103-0C05-4115-A7AC-3B6853502F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2C-4671-B314-2420CD030DD8}"/>
                </c:ext>
              </c:extLst>
            </c:dLbl>
            <c:dLbl>
              <c:idx val="7"/>
              <c:tx>
                <c:rich>
                  <a:bodyPr/>
                  <a:lstStyle/>
                  <a:p>
                    <a:fld id="{EF0E617A-F55C-480C-AB7A-275D9C25C9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2C-4671-B314-2420CD030DD8}"/>
                </c:ext>
              </c:extLst>
            </c:dLbl>
            <c:dLbl>
              <c:idx val="8"/>
              <c:tx>
                <c:rich>
                  <a:bodyPr/>
                  <a:lstStyle/>
                  <a:p>
                    <a:fld id="{A2A19F68-DF9C-437A-84F1-46B6E4EEC6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2C-4671-B314-2420CD030DD8}"/>
                </c:ext>
              </c:extLst>
            </c:dLbl>
            <c:dLbl>
              <c:idx val="9"/>
              <c:tx>
                <c:rich>
                  <a:bodyPr/>
                  <a:lstStyle/>
                  <a:p>
                    <a:fld id="{2370BD7A-06A2-4A02-8553-5C9E8D2ADA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B2C-4671-B314-2420CD030DD8}"/>
                </c:ext>
              </c:extLst>
            </c:dLbl>
            <c:dLbl>
              <c:idx val="10"/>
              <c:tx>
                <c:rich>
                  <a:bodyPr/>
                  <a:lstStyle/>
                  <a:p>
                    <a:fld id="{F84CC7A4-A5AA-416F-A4D8-1E43ABCD80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B2C-4671-B314-2420CD030DD8}"/>
                </c:ext>
              </c:extLst>
            </c:dLbl>
            <c:dLbl>
              <c:idx val="11"/>
              <c:tx>
                <c:rich>
                  <a:bodyPr/>
                  <a:lstStyle/>
                  <a:p>
                    <a:fld id="{7C5ECB30-F2D3-41F7-A6E8-9096733C03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B2C-4671-B314-2420CD030DD8}"/>
                </c:ext>
              </c:extLst>
            </c:dLbl>
            <c:dLbl>
              <c:idx val="12"/>
              <c:tx>
                <c:rich>
                  <a:bodyPr/>
                  <a:lstStyle/>
                  <a:p>
                    <a:fld id="{C473E498-4495-44CC-843D-466537137D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B2C-4671-B314-2420CD030DD8}"/>
                </c:ext>
              </c:extLst>
            </c:dLbl>
            <c:dLbl>
              <c:idx val="13"/>
              <c:tx>
                <c:rich>
                  <a:bodyPr/>
                  <a:lstStyle/>
                  <a:p>
                    <a:fld id="{1960B937-8DF3-46D6-AD0E-FAAAC442BE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B2C-4671-B314-2420CD030DD8}"/>
                </c:ext>
              </c:extLst>
            </c:dLbl>
            <c:dLbl>
              <c:idx val="14"/>
              <c:tx>
                <c:rich>
                  <a:bodyPr/>
                  <a:lstStyle/>
                  <a:p>
                    <a:fld id="{E9A7E645-0990-48CD-8239-E747A87C24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B2C-4671-B314-2420CD030DD8}"/>
                </c:ext>
              </c:extLst>
            </c:dLbl>
            <c:dLbl>
              <c:idx val="15"/>
              <c:tx>
                <c:rich>
                  <a:bodyPr/>
                  <a:lstStyle/>
                  <a:p>
                    <a:fld id="{B46933B7-ECAC-422A-A2E9-EC7AF11DF4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B2C-4671-B314-2420CD030DD8}"/>
                </c:ext>
              </c:extLst>
            </c:dLbl>
            <c:dLbl>
              <c:idx val="16"/>
              <c:tx>
                <c:rich>
                  <a:bodyPr/>
                  <a:lstStyle/>
                  <a:p>
                    <a:fld id="{85149029-5AFA-4A17-ADF2-BED7C4C786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B2C-4671-B314-2420CD030DD8}"/>
                </c:ext>
              </c:extLst>
            </c:dLbl>
            <c:dLbl>
              <c:idx val="17"/>
              <c:tx>
                <c:rich>
                  <a:bodyPr/>
                  <a:lstStyle/>
                  <a:p>
                    <a:fld id="{87A7E0DD-DD9B-4C56-9151-831625B46D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B2C-4671-B314-2420CD030DD8}"/>
                </c:ext>
              </c:extLst>
            </c:dLbl>
            <c:dLbl>
              <c:idx val="18"/>
              <c:tx>
                <c:rich>
                  <a:bodyPr/>
                  <a:lstStyle/>
                  <a:p>
                    <a:fld id="{E7F81593-0368-4018-8674-1A3EA64918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B2C-4671-B314-2420CD030DD8}"/>
                </c:ext>
              </c:extLst>
            </c:dLbl>
            <c:dLbl>
              <c:idx val="19"/>
              <c:tx>
                <c:rich>
                  <a:bodyPr/>
                  <a:lstStyle/>
                  <a:p>
                    <a:fld id="{674F2658-6DD9-47FB-8385-41D70CB180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B2C-4671-B314-2420CD030DD8}"/>
                </c:ext>
              </c:extLst>
            </c:dLbl>
            <c:dLbl>
              <c:idx val="20"/>
              <c:tx>
                <c:rich>
                  <a:bodyPr/>
                  <a:lstStyle/>
                  <a:p>
                    <a:fld id="{3DBE5374-CC83-4926-8759-D44D6E4C49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B2C-4671-B314-2420CD030DD8}"/>
                </c:ext>
              </c:extLst>
            </c:dLbl>
            <c:dLbl>
              <c:idx val="21"/>
              <c:tx>
                <c:rich>
                  <a:bodyPr/>
                  <a:lstStyle/>
                  <a:p>
                    <a:fld id="{91AEFAD6-BD40-4EB4-87C5-A8F57CE1E9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B2C-4671-B314-2420CD030DD8}"/>
                </c:ext>
              </c:extLst>
            </c:dLbl>
            <c:dLbl>
              <c:idx val="22"/>
              <c:tx>
                <c:rich>
                  <a:bodyPr/>
                  <a:lstStyle/>
                  <a:p>
                    <a:fld id="{B6603239-8423-4ED2-BD1B-2ED5D9F1BB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B2C-4671-B314-2420CD030DD8}"/>
                </c:ext>
              </c:extLst>
            </c:dLbl>
            <c:dLbl>
              <c:idx val="23"/>
              <c:tx>
                <c:rich>
                  <a:bodyPr/>
                  <a:lstStyle/>
                  <a:p>
                    <a:fld id="{C13E9EE3-EC76-4958-908D-888E2DCA9C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B2C-4671-B314-2420CD030DD8}"/>
                </c:ext>
              </c:extLst>
            </c:dLbl>
            <c:dLbl>
              <c:idx val="24"/>
              <c:tx>
                <c:rich>
                  <a:bodyPr/>
                  <a:lstStyle/>
                  <a:p>
                    <a:fld id="{7656EFE8-46B9-480E-880E-764D589DD3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B2C-4671-B314-2420CD030DD8}"/>
                </c:ext>
              </c:extLst>
            </c:dLbl>
            <c:dLbl>
              <c:idx val="25"/>
              <c:tx>
                <c:rich>
                  <a:bodyPr/>
                  <a:lstStyle/>
                  <a:p>
                    <a:fld id="{FC6B21E7-F3E0-40A6-8295-0885771676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B2C-4671-B314-2420CD030DD8}"/>
                </c:ext>
              </c:extLst>
            </c:dLbl>
            <c:dLbl>
              <c:idx val="26"/>
              <c:tx>
                <c:rich>
                  <a:bodyPr/>
                  <a:lstStyle/>
                  <a:p>
                    <a:fld id="{B5037F72-84AE-481D-95A3-A7FA1D80E6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B2C-4671-B314-2420CD030DD8}"/>
                </c:ext>
              </c:extLst>
            </c:dLbl>
            <c:dLbl>
              <c:idx val="27"/>
              <c:tx>
                <c:rich>
                  <a:bodyPr/>
                  <a:lstStyle/>
                  <a:p>
                    <a:fld id="{B0042087-34E9-45B6-B1BD-227FDD2A7A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B2C-4671-B314-2420CD030DD8}"/>
                </c:ext>
              </c:extLst>
            </c:dLbl>
            <c:dLbl>
              <c:idx val="28"/>
              <c:tx>
                <c:rich>
                  <a:bodyPr/>
                  <a:lstStyle/>
                  <a:p>
                    <a:fld id="{914CCBA9-9492-4130-B48B-0E444870CC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B2C-4671-B314-2420CD030DD8}"/>
                </c:ext>
              </c:extLst>
            </c:dLbl>
            <c:dLbl>
              <c:idx val="29"/>
              <c:tx>
                <c:rich>
                  <a:bodyPr/>
                  <a:lstStyle/>
                  <a:p>
                    <a:fld id="{5CDAD508-654A-4EE3-9B28-4B50968DD2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B2C-4671-B314-2420CD030DD8}"/>
                </c:ext>
              </c:extLst>
            </c:dLbl>
            <c:dLbl>
              <c:idx val="30"/>
              <c:tx>
                <c:rich>
                  <a:bodyPr/>
                  <a:lstStyle/>
                  <a:p>
                    <a:fld id="{B1431EB1-92E0-498A-A04D-B51EE0D5CC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B2C-4671-B314-2420CD030DD8}"/>
                </c:ext>
              </c:extLst>
            </c:dLbl>
            <c:dLbl>
              <c:idx val="31"/>
              <c:tx>
                <c:rich>
                  <a:bodyPr/>
                  <a:lstStyle/>
                  <a:p>
                    <a:fld id="{B21D7E25-9176-42D4-B350-D39023306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B2C-4671-B314-2420CD030DD8}"/>
                </c:ext>
              </c:extLst>
            </c:dLbl>
            <c:dLbl>
              <c:idx val="32"/>
              <c:tx>
                <c:rich>
                  <a:bodyPr/>
                  <a:lstStyle/>
                  <a:p>
                    <a:fld id="{EAF0BA3A-7C1E-4562-924A-CB3EE94D50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B2C-4671-B314-2420CD030DD8}"/>
                </c:ext>
              </c:extLst>
            </c:dLbl>
            <c:dLbl>
              <c:idx val="33"/>
              <c:tx>
                <c:rich>
                  <a:bodyPr/>
                  <a:lstStyle/>
                  <a:p>
                    <a:fld id="{BDBD306C-58C0-4B2A-B83A-3BD71CE6F3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B2C-4671-B314-2420CD030DD8}"/>
                </c:ext>
              </c:extLst>
            </c:dLbl>
            <c:dLbl>
              <c:idx val="34"/>
              <c:tx>
                <c:rich>
                  <a:bodyPr/>
                  <a:lstStyle/>
                  <a:p>
                    <a:fld id="{7253A3A7-11FA-436F-B17A-503CAB05B6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B2C-4671-B314-2420CD030DD8}"/>
                </c:ext>
              </c:extLst>
            </c:dLbl>
            <c:dLbl>
              <c:idx val="35"/>
              <c:tx>
                <c:rich>
                  <a:bodyPr/>
                  <a:lstStyle/>
                  <a:p>
                    <a:fld id="{2298FD21-7745-45A3-A861-0F091CCE50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B2C-4671-B314-2420CD030DD8}"/>
                </c:ext>
              </c:extLst>
            </c:dLbl>
            <c:dLbl>
              <c:idx val="36"/>
              <c:tx>
                <c:rich>
                  <a:bodyPr/>
                  <a:lstStyle/>
                  <a:p>
                    <a:fld id="{5FD289DD-0534-46E8-AB0E-44D046C3F2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B2C-4671-B314-2420CD030DD8}"/>
                </c:ext>
              </c:extLst>
            </c:dLbl>
            <c:dLbl>
              <c:idx val="37"/>
              <c:tx>
                <c:rich>
                  <a:bodyPr/>
                  <a:lstStyle/>
                  <a:p>
                    <a:fld id="{F54047C1-F8F0-4EB0-B387-AC1CB1D696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B2C-4671-B314-2420CD030DD8}"/>
                </c:ext>
              </c:extLst>
            </c:dLbl>
            <c:dLbl>
              <c:idx val="38"/>
              <c:tx>
                <c:rich>
                  <a:bodyPr/>
                  <a:lstStyle/>
                  <a:p>
                    <a:fld id="{66851CCF-855F-470A-8EC7-2CB9541DA1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B2C-4671-B314-2420CD030DD8}"/>
                </c:ext>
              </c:extLst>
            </c:dLbl>
            <c:dLbl>
              <c:idx val="39"/>
              <c:tx>
                <c:rich>
                  <a:bodyPr/>
                  <a:lstStyle/>
                  <a:p>
                    <a:fld id="{DAD1721B-8E44-4B73-86EB-1EF518BB5A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B2C-4671-B314-2420CD030DD8}"/>
                </c:ext>
              </c:extLst>
            </c:dLbl>
            <c:dLbl>
              <c:idx val="40"/>
              <c:tx>
                <c:rich>
                  <a:bodyPr/>
                  <a:lstStyle/>
                  <a:p>
                    <a:fld id="{FAC85193-0F8D-40F4-B38F-9C0A4FB421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B2C-4671-B314-2420CD030DD8}"/>
                </c:ext>
              </c:extLst>
            </c:dLbl>
            <c:dLbl>
              <c:idx val="41"/>
              <c:tx>
                <c:rich>
                  <a:bodyPr/>
                  <a:lstStyle/>
                  <a:p>
                    <a:fld id="{B3127AEA-1AF1-4A3E-B7AE-D222A2C0BC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B2C-4671-B314-2420CD030DD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AB2C-4671-B314-2420CD030DD8}"/>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FF3399"/>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B2C-4671-B314-2420CD030DD8}"/>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B2C-4671-B314-2420CD030DD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4E0-47E1-A279-55DAF1D3E200}"/>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BBFEEE5F-5339-444D-A0C9-372AA3A519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84E0-47E1-A279-55DAF1D3E200}"/>
                </c:ext>
              </c:extLst>
            </c:dLbl>
            <c:dLbl>
              <c:idx val="1"/>
              <c:tx>
                <c:rich>
                  <a:bodyPr/>
                  <a:lstStyle/>
                  <a:p>
                    <a:fld id="{069FAE54-6ECB-4155-8FB4-F1FD6467FF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4E0-47E1-A279-55DAF1D3E200}"/>
                </c:ext>
              </c:extLst>
            </c:dLbl>
            <c:dLbl>
              <c:idx val="2"/>
              <c:tx>
                <c:rich>
                  <a:bodyPr/>
                  <a:lstStyle/>
                  <a:p>
                    <a:fld id="{67A5C771-33C2-4C29-B3C8-64C810FF32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4E0-47E1-A279-55DAF1D3E200}"/>
                </c:ext>
              </c:extLst>
            </c:dLbl>
            <c:dLbl>
              <c:idx val="3"/>
              <c:tx>
                <c:rich>
                  <a:bodyPr/>
                  <a:lstStyle/>
                  <a:p>
                    <a:fld id="{5686F001-47F6-4732-9059-05FC187C98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4E0-47E1-A279-55DAF1D3E200}"/>
                </c:ext>
              </c:extLst>
            </c:dLbl>
            <c:dLbl>
              <c:idx val="4"/>
              <c:tx>
                <c:rich>
                  <a:bodyPr/>
                  <a:lstStyle/>
                  <a:p>
                    <a:fld id="{99087F53-56A0-4A4F-B797-A0AE3B4308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4E0-47E1-A279-55DAF1D3E200}"/>
                </c:ext>
              </c:extLst>
            </c:dLbl>
            <c:dLbl>
              <c:idx val="5"/>
              <c:tx>
                <c:rich>
                  <a:bodyPr/>
                  <a:lstStyle/>
                  <a:p>
                    <a:fld id="{F07753FA-1C0D-484B-A579-B4EA78915F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4E0-47E1-A279-55DAF1D3E200}"/>
                </c:ext>
              </c:extLst>
            </c:dLbl>
            <c:dLbl>
              <c:idx val="6"/>
              <c:tx>
                <c:rich>
                  <a:bodyPr/>
                  <a:lstStyle/>
                  <a:p>
                    <a:fld id="{B05920C8-1FFE-4EF6-9692-2B55A3E4FC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4E0-47E1-A279-55DAF1D3E200}"/>
                </c:ext>
              </c:extLst>
            </c:dLbl>
            <c:dLbl>
              <c:idx val="7"/>
              <c:tx>
                <c:rich>
                  <a:bodyPr/>
                  <a:lstStyle/>
                  <a:p>
                    <a:fld id="{53D3FAB4-19D1-479D-9334-52457536C8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4E0-47E1-A279-55DAF1D3E200}"/>
                </c:ext>
              </c:extLst>
            </c:dLbl>
            <c:dLbl>
              <c:idx val="8"/>
              <c:tx>
                <c:rich>
                  <a:bodyPr/>
                  <a:lstStyle/>
                  <a:p>
                    <a:fld id="{481BDC03-DC49-452F-A63D-8B19A47C61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4E0-47E1-A279-55DAF1D3E200}"/>
                </c:ext>
              </c:extLst>
            </c:dLbl>
            <c:dLbl>
              <c:idx val="9"/>
              <c:tx>
                <c:rich>
                  <a:bodyPr/>
                  <a:lstStyle/>
                  <a:p>
                    <a:fld id="{992669B3-62FF-4CD0-8B16-7DB92A9FA4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4E0-47E1-A279-55DAF1D3E200}"/>
                </c:ext>
              </c:extLst>
            </c:dLbl>
            <c:dLbl>
              <c:idx val="10"/>
              <c:tx>
                <c:rich>
                  <a:bodyPr/>
                  <a:lstStyle/>
                  <a:p>
                    <a:fld id="{42212D21-DC36-41DA-A701-15EA9DCBED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4E0-47E1-A279-55DAF1D3E200}"/>
                </c:ext>
              </c:extLst>
            </c:dLbl>
            <c:dLbl>
              <c:idx val="11"/>
              <c:tx>
                <c:rich>
                  <a:bodyPr/>
                  <a:lstStyle/>
                  <a:p>
                    <a:fld id="{FB0AD96A-5C6E-4A82-89E2-5075777730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4E0-47E1-A279-55DAF1D3E200}"/>
                </c:ext>
              </c:extLst>
            </c:dLbl>
            <c:dLbl>
              <c:idx val="12"/>
              <c:tx>
                <c:rich>
                  <a:bodyPr/>
                  <a:lstStyle/>
                  <a:p>
                    <a:fld id="{3784C22D-0B02-4590-816B-5D60F1C597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4E0-47E1-A279-55DAF1D3E200}"/>
                </c:ext>
              </c:extLst>
            </c:dLbl>
            <c:dLbl>
              <c:idx val="13"/>
              <c:tx>
                <c:rich>
                  <a:bodyPr/>
                  <a:lstStyle/>
                  <a:p>
                    <a:fld id="{B758CD63-6FE6-40FB-8AF2-6793E844DB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4E0-47E1-A279-55DAF1D3E200}"/>
                </c:ext>
              </c:extLst>
            </c:dLbl>
            <c:dLbl>
              <c:idx val="14"/>
              <c:tx>
                <c:rich>
                  <a:bodyPr/>
                  <a:lstStyle/>
                  <a:p>
                    <a:fld id="{374D74FF-3D8B-46E1-9031-5C7C7E54BE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4E0-47E1-A279-55DAF1D3E200}"/>
                </c:ext>
              </c:extLst>
            </c:dLbl>
            <c:dLbl>
              <c:idx val="15"/>
              <c:tx>
                <c:rich>
                  <a:bodyPr/>
                  <a:lstStyle/>
                  <a:p>
                    <a:fld id="{23A7F5A5-A8BE-405E-9CD2-309FD83DCE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4E0-47E1-A279-55DAF1D3E200}"/>
                </c:ext>
              </c:extLst>
            </c:dLbl>
            <c:dLbl>
              <c:idx val="16"/>
              <c:tx>
                <c:rich>
                  <a:bodyPr/>
                  <a:lstStyle/>
                  <a:p>
                    <a:fld id="{F66193ED-750C-4C81-A860-B500CE2E89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4E0-47E1-A279-55DAF1D3E200}"/>
                </c:ext>
              </c:extLst>
            </c:dLbl>
            <c:dLbl>
              <c:idx val="17"/>
              <c:tx>
                <c:rich>
                  <a:bodyPr/>
                  <a:lstStyle/>
                  <a:p>
                    <a:fld id="{F24FDABB-987E-4427-81BE-7D37505B07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4E0-47E1-A279-55DAF1D3E200}"/>
                </c:ext>
              </c:extLst>
            </c:dLbl>
            <c:dLbl>
              <c:idx val="18"/>
              <c:tx>
                <c:rich>
                  <a:bodyPr/>
                  <a:lstStyle/>
                  <a:p>
                    <a:fld id="{77A358F9-B049-40A5-990A-04A97F2A0B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4E0-47E1-A279-55DAF1D3E200}"/>
                </c:ext>
              </c:extLst>
            </c:dLbl>
            <c:dLbl>
              <c:idx val="19"/>
              <c:tx>
                <c:rich>
                  <a:bodyPr/>
                  <a:lstStyle/>
                  <a:p>
                    <a:fld id="{56604610-E0E4-4113-B784-BB98A775AC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4E0-47E1-A279-55DAF1D3E200}"/>
                </c:ext>
              </c:extLst>
            </c:dLbl>
            <c:dLbl>
              <c:idx val="20"/>
              <c:tx>
                <c:rich>
                  <a:bodyPr/>
                  <a:lstStyle/>
                  <a:p>
                    <a:fld id="{642C1AD9-8337-4323-90F7-4E57F354E5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4E0-47E1-A279-55DAF1D3E200}"/>
                </c:ext>
              </c:extLst>
            </c:dLbl>
            <c:dLbl>
              <c:idx val="21"/>
              <c:tx>
                <c:rich>
                  <a:bodyPr/>
                  <a:lstStyle/>
                  <a:p>
                    <a:fld id="{DBD6CA6A-BA92-46E7-8E66-4F4F26C269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4E0-47E1-A279-55DAF1D3E200}"/>
                </c:ext>
              </c:extLst>
            </c:dLbl>
            <c:dLbl>
              <c:idx val="22"/>
              <c:tx>
                <c:rich>
                  <a:bodyPr/>
                  <a:lstStyle/>
                  <a:p>
                    <a:fld id="{EFF4EE67-C821-4A79-A72C-266ADC8C7A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4E0-47E1-A279-55DAF1D3E200}"/>
                </c:ext>
              </c:extLst>
            </c:dLbl>
            <c:dLbl>
              <c:idx val="23"/>
              <c:tx>
                <c:rich>
                  <a:bodyPr/>
                  <a:lstStyle/>
                  <a:p>
                    <a:fld id="{8C2F6AF4-E14D-4547-AA35-4A84FD7C02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4E0-47E1-A279-55DAF1D3E200}"/>
                </c:ext>
              </c:extLst>
            </c:dLbl>
            <c:dLbl>
              <c:idx val="24"/>
              <c:tx>
                <c:rich>
                  <a:bodyPr/>
                  <a:lstStyle/>
                  <a:p>
                    <a:fld id="{FAB28CEE-889A-40BA-86D5-D5BA28E941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4E0-47E1-A279-55DAF1D3E200}"/>
                </c:ext>
              </c:extLst>
            </c:dLbl>
            <c:dLbl>
              <c:idx val="25"/>
              <c:tx>
                <c:rich>
                  <a:bodyPr/>
                  <a:lstStyle/>
                  <a:p>
                    <a:fld id="{69911C45-31CF-4916-B137-413559437DE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4E0-47E1-A279-55DAF1D3E200}"/>
                </c:ext>
              </c:extLst>
            </c:dLbl>
            <c:dLbl>
              <c:idx val="26"/>
              <c:tx>
                <c:rich>
                  <a:bodyPr/>
                  <a:lstStyle/>
                  <a:p>
                    <a:fld id="{01863F19-0E7A-4821-AB30-3BB44C080C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4E0-47E1-A279-55DAF1D3E200}"/>
                </c:ext>
              </c:extLst>
            </c:dLbl>
            <c:dLbl>
              <c:idx val="27"/>
              <c:tx>
                <c:rich>
                  <a:bodyPr/>
                  <a:lstStyle/>
                  <a:p>
                    <a:fld id="{D5FBC755-B0FC-4023-ADB0-1B96F2A63D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4E0-47E1-A279-55DAF1D3E200}"/>
                </c:ext>
              </c:extLst>
            </c:dLbl>
            <c:dLbl>
              <c:idx val="28"/>
              <c:tx>
                <c:rich>
                  <a:bodyPr/>
                  <a:lstStyle/>
                  <a:p>
                    <a:fld id="{4BD1C226-2D5B-403C-BA77-1391D7980A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4E0-47E1-A279-55DAF1D3E200}"/>
                </c:ext>
              </c:extLst>
            </c:dLbl>
            <c:dLbl>
              <c:idx val="29"/>
              <c:tx>
                <c:rich>
                  <a:bodyPr/>
                  <a:lstStyle/>
                  <a:p>
                    <a:fld id="{55A89670-C0B6-44AC-9E91-3DEBACA519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4E0-47E1-A279-55DAF1D3E200}"/>
                </c:ext>
              </c:extLst>
            </c:dLbl>
            <c:dLbl>
              <c:idx val="30"/>
              <c:tx>
                <c:rich>
                  <a:bodyPr/>
                  <a:lstStyle/>
                  <a:p>
                    <a:fld id="{0F4D23E0-AC48-4678-989F-B65B864402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4E0-47E1-A279-55DAF1D3E200}"/>
                </c:ext>
              </c:extLst>
            </c:dLbl>
            <c:dLbl>
              <c:idx val="31"/>
              <c:tx>
                <c:rich>
                  <a:bodyPr/>
                  <a:lstStyle/>
                  <a:p>
                    <a:fld id="{83B5E5BD-01F5-4E24-A1C0-408BC456AC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4E0-47E1-A279-55DAF1D3E200}"/>
                </c:ext>
              </c:extLst>
            </c:dLbl>
            <c:dLbl>
              <c:idx val="32"/>
              <c:tx>
                <c:rich>
                  <a:bodyPr/>
                  <a:lstStyle/>
                  <a:p>
                    <a:fld id="{94348E51-B0FF-4994-884C-DAB55ED870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4E0-47E1-A279-55DAF1D3E200}"/>
                </c:ext>
              </c:extLst>
            </c:dLbl>
            <c:dLbl>
              <c:idx val="33"/>
              <c:tx>
                <c:rich>
                  <a:bodyPr/>
                  <a:lstStyle/>
                  <a:p>
                    <a:fld id="{AFAAA76A-8763-4642-BB19-824FFF9366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4E0-47E1-A279-55DAF1D3E200}"/>
                </c:ext>
              </c:extLst>
            </c:dLbl>
            <c:dLbl>
              <c:idx val="34"/>
              <c:tx>
                <c:rich>
                  <a:bodyPr/>
                  <a:lstStyle/>
                  <a:p>
                    <a:fld id="{A7327427-FD3B-4428-A45B-E85E2D5BE0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4E0-47E1-A279-55DAF1D3E200}"/>
                </c:ext>
              </c:extLst>
            </c:dLbl>
            <c:dLbl>
              <c:idx val="35"/>
              <c:tx>
                <c:rich>
                  <a:bodyPr/>
                  <a:lstStyle/>
                  <a:p>
                    <a:fld id="{2A4DB85F-3F6B-44D2-BEDE-BFBC590B4C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4E0-47E1-A279-55DAF1D3E200}"/>
                </c:ext>
              </c:extLst>
            </c:dLbl>
            <c:dLbl>
              <c:idx val="36"/>
              <c:tx>
                <c:rich>
                  <a:bodyPr/>
                  <a:lstStyle/>
                  <a:p>
                    <a:fld id="{63A97943-0FD4-4C07-B235-D956BA339B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4E0-47E1-A279-55DAF1D3E200}"/>
                </c:ext>
              </c:extLst>
            </c:dLbl>
            <c:dLbl>
              <c:idx val="37"/>
              <c:tx>
                <c:rich>
                  <a:bodyPr/>
                  <a:lstStyle/>
                  <a:p>
                    <a:fld id="{00187B7E-BAD5-4FF7-8888-72AF80E4FC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4E0-47E1-A279-55DAF1D3E200}"/>
                </c:ext>
              </c:extLst>
            </c:dLbl>
            <c:dLbl>
              <c:idx val="38"/>
              <c:tx>
                <c:rich>
                  <a:bodyPr/>
                  <a:lstStyle/>
                  <a:p>
                    <a:fld id="{FCB6B0CE-00E6-42FE-BCFC-DE4D2F925A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4E0-47E1-A279-55DAF1D3E200}"/>
                </c:ext>
              </c:extLst>
            </c:dLbl>
            <c:dLbl>
              <c:idx val="39"/>
              <c:tx>
                <c:rich>
                  <a:bodyPr/>
                  <a:lstStyle/>
                  <a:p>
                    <a:fld id="{2F1B841A-5989-432C-A22A-1683786E31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4E0-47E1-A279-55DAF1D3E200}"/>
                </c:ext>
              </c:extLst>
            </c:dLbl>
            <c:dLbl>
              <c:idx val="40"/>
              <c:tx>
                <c:rich>
                  <a:bodyPr/>
                  <a:lstStyle/>
                  <a:p>
                    <a:fld id="{A3783FDF-D732-44CC-AB15-51F05ADADF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4E0-47E1-A279-55DAF1D3E200}"/>
                </c:ext>
              </c:extLst>
            </c:dLbl>
            <c:dLbl>
              <c:idx val="41"/>
              <c:tx>
                <c:rich>
                  <a:bodyPr/>
                  <a:lstStyle/>
                  <a:p>
                    <a:fld id="{22B4FE2D-EBFC-491D-9892-5396C4C25E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84E0-47E1-A279-55DAF1D3E200}"/>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4DBF35"/>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4E0-47E1-A279-55DAF1D3E200}"/>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158294CA-F63B-41A2-8BCB-729458C23D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84E0-47E1-A279-55DAF1D3E200}"/>
                </c:ext>
              </c:extLst>
            </c:dLbl>
            <c:dLbl>
              <c:idx val="1"/>
              <c:tx>
                <c:rich>
                  <a:bodyPr/>
                  <a:lstStyle/>
                  <a:p>
                    <a:fld id="{6BF0843D-A520-49B3-A6CE-F80C709E39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84E0-47E1-A279-55DAF1D3E200}"/>
                </c:ext>
              </c:extLst>
            </c:dLbl>
            <c:dLbl>
              <c:idx val="2"/>
              <c:tx>
                <c:rich>
                  <a:bodyPr/>
                  <a:lstStyle/>
                  <a:p>
                    <a:fld id="{E5CE1A7A-2B03-4022-B1C9-935C3116C4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4E0-47E1-A279-55DAF1D3E200}"/>
                </c:ext>
              </c:extLst>
            </c:dLbl>
            <c:dLbl>
              <c:idx val="3"/>
              <c:tx>
                <c:rich>
                  <a:bodyPr/>
                  <a:lstStyle/>
                  <a:p>
                    <a:fld id="{2CF34225-0882-4185-8F7B-B936B2B8C2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84E0-47E1-A279-55DAF1D3E200}"/>
                </c:ext>
              </c:extLst>
            </c:dLbl>
            <c:dLbl>
              <c:idx val="4"/>
              <c:tx>
                <c:rich>
                  <a:bodyPr/>
                  <a:lstStyle/>
                  <a:p>
                    <a:fld id="{EEEA196B-8DF8-4AD3-AA1B-19842971DC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84E0-47E1-A279-55DAF1D3E200}"/>
                </c:ext>
              </c:extLst>
            </c:dLbl>
            <c:dLbl>
              <c:idx val="5"/>
              <c:tx>
                <c:rich>
                  <a:bodyPr/>
                  <a:lstStyle/>
                  <a:p>
                    <a:fld id="{EF3D251D-32C1-474E-B343-CB78B2192F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84E0-47E1-A279-55DAF1D3E200}"/>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E0-47E1-A279-55DAF1D3E200}"/>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E0-47E1-A279-55DAF1D3E200}"/>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E0-47E1-A279-55DAF1D3E200}"/>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E0-47E1-A279-55DAF1D3E200}"/>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E0-47E1-A279-55DAF1D3E200}"/>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E0-47E1-A279-55DAF1D3E200}"/>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E0-47E1-A279-55DAF1D3E200}"/>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E0-47E1-A279-55DAF1D3E200}"/>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E0-47E1-A279-55DAF1D3E200}"/>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E0-47E1-A279-55DAF1D3E200}"/>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E0-47E1-A279-55DAF1D3E200}"/>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E0-47E1-A279-55DAF1D3E200}"/>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E0-47E1-A279-55DAF1D3E200}"/>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E0-47E1-A279-55DAF1D3E200}"/>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E0-47E1-A279-55DAF1D3E200}"/>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E0-47E1-A279-55DAF1D3E200}"/>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E0-47E1-A279-55DAF1D3E200}"/>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E0-47E1-A279-55DAF1D3E200}"/>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E0-47E1-A279-55DAF1D3E200}"/>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E0-47E1-A279-55DAF1D3E200}"/>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E0-47E1-A279-55DAF1D3E200}"/>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E0-47E1-A279-55DAF1D3E200}"/>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E0-47E1-A279-55DAF1D3E200}"/>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E0-47E1-A279-55DAF1D3E200}"/>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E0-47E1-A279-55DAF1D3E200}"/>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E0-47E1-A279-55DAF1D3E200}"/>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E0-47E1-A279-55DAF1D3E200}"/>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E0-47E1-A279-55DAF1D3E200}"/>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E0-47E1-A279-55DAF1D3E200}"/>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E0-47E1-A279-55DAF1D3E200}"/>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E0-47E1-A279-55DAF1D3E200}"/>
                </c:ext>
              </c:extLst>
            </c:dLbl>
            <c:dLbl>
              <c:idx val="37"/>
              <c:tx>
                <c:rich>
                  <a:bodyPr/>
                  <a:lstStyle/>
                  <a:p>
                    <a:fld id="{97C6B229-229A-4BA7-BC8E-0D3CBB7963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84E0-47E1-A279-55DAF1D3E200}"/>
                </c:ext>
              </c:extLst>
            </c:dLbl>
            <c:dLbl>
              <c:idx val="38"/>
              <c:tx>
                <c:rich>
                  <a:bodyPr/>
                  <a:lstStyle/>
                  <a:p>
                    <a:fld id="{D9F7AF42-7500-4154-BB48-04D1CDA337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84E0-47E1-A279-55DAF1D3E200}"/>
                </c:ext>
              </c:extLst>
            </c:dLbl>
            <c:dLbl>
              <c:idx val="39"/>
              <c:tx>
                <c:rich>
                  <a:bodyPr/>
                  <a:lstStyle/>
                  <a:p>
                    <a:fld id="{9845DEB7-E70B-46A9-B826-5F6AAEA7AF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84E0-47E1-A279-55DAF1D3E200}"/>
                </c:ext>
              </c:extLst>
            </c:dLbl>
            <c:dLbl>
              <c:idx val="40"/>
              <c:tx>
                <c:rich>
                  <a:bodyPr/>
                  <a:lstStyle/>
                  <a:p>
                    <a:fld id="{3601BD92-EBC2-42B8-9DE1-B6873F088D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84E0-47E1-A279-55DAF1D3E200}"/>
                </c:ext>
              </c:extLst>
            </c:dLbl>
            <c:dLbl>
              <c:idx val="41"/>
              <c:tx>
                <c:rich>
                  <a:bodyPr/>
                  <a:lstStyle/>
                  <a:p>
                    <a:fld id="{1A61E87D-01B8-4EE8-8224-5ED119FA85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84E0-47E1-A279-55DAF1D3E200}"/>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35A-4121-BCB0-4DB3667CF78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D0D73325-CE4A-42BC-9153-C36413A234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35A-4121-BCB0-4DB3667CF785}"/>
                </c:ext>
              </c:extLst>
            </c:dLbl>
            <c:dLbl>
              <c:idx val="1"/>
              <c:tx>
                <c:rich>
                  <a:bodyPr/>
                  <a:lstStyle/>
                  <a:p>
                    <a:fld id="{63B4435D-3527-4E55-BD14-70592D8BB4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35A-4121-BCB0-4DB3667CF785}"/>
                </c:ext>
              </c:extLst>
            </c:dLbl>
            <c:dLbl>
              <c:idx val="2"/>
              <c:tx>
                <c:rich>
                  <a:bodyPr/>
                  <a:lstStyle/>
                  <a:p>
                    <a:fld id="{47C8964F-86A3-45E2-89B6-42346D8390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35A-4121-BCB0-4DB3667CF785}"/>
                </c:ext>
              </c:extLst>
            </c:dLbl>
            <c:dLbl>
              <c:idx val="3"/>
              <c:tx>
                <c:rich>
                  <a:bodyPr/>
                  <a:lstStyle/>
                  <a:p>
                    <a:fld id="{7A13D78A-DF2D-4811-8731-A6D0F4EDE3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35A-4121-BCB0-4DB3667CF785}"/>
                </c:ext>
              </c:extLst>
            </c:dLbl>
            <c:dLbl>
              <c:idx val="4"/>
              <c:tx>
                <c:rich>
                  <a:bodyPr/>
                  <a:lstStyle/>
                  <a:p>
                    <a:fld id="{9625077E-07EA-44EB-82C9-64CE30B363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35A-4121-BCB0-4DB3667CF785}"/>
                </c:ext>
              </c:extLst>
            </c:dLbl>
            <c:dLbl>
              <c:idx val="5"/>
              <c:tx>
                <c:rich>
                  <a:bodyPr/>
                  <a:lstStyle/>
                  <a:p>
                    <a:fld id="{34A17820-EB68-49FA-AE58-BBD7883DE6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35A-4121-BCB0-4DB3667CF785}"/>
                </c:ext>
              </c:extLst>
            </c:dLbl>
            <c:dLbl>
              <c:idx val="6"/>
              <c:tx>
                <c:rich>
                  <a:bodyPr/>
                  <a:lstStyle/>
                  <a:p>
                    <a:fld id="{2C326D79-C109-4724-AE4E-16C29E3B3C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35A-4121-BCB0-4DB3667CF785}"/>
                </c:ext>
              </c:extLst>
            </c:dLbl>
            <c:dLbl>
              <c:idx val="7"/>
              <c:tx>
                <c:rich>
                  <a:bodyPr/>
                  <a:lstStyle/>
                  <a:p>
                    <a:fld id="{2D9E7195-238D-4388-8EAC-7D92AF03BE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35A-4121-BCB0-4DB3667CF785}"/>
                </c:ext>
              </c:extLst>
            </c:dLbl>
            <c:dLbl>
              <c:idx val="8"/>
              <c:tx>
                <c:rich>
                  <a:bodyPr/>
                  <a:lstStyle/>
                  <a:p>
                    <a:fld id="{470E9C87-AD51-4952-83FF-6999B5DD29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35A-4121-BCB0-4DB3667CF785}"/>
                </c:ext>
              </c:extLst>
            </c:dLbl>
            <c:dLbl>
              <c:idx val="9"/>
              <c:tx>
                <c:rich>
                  <a:bodyPr/>
                  <a:lstStyle/>
                  <a:p>
                    <a:fld id="{7F224F51-DA54-446A-80F2-A8664BED6F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35A-4121-BCB0-4DB3667CF785}"/>
                </c:ext>
              </c:extLst>
            </c:dLbl>
            <c:dLbl>
              <c:idx val="10"/>
              <c:tx>
                <c:rich>
                  <a:bodyPr/>
                  <a:lstStyle/>
                  <a:p>
                    <a:fld id="{91D0D9A2-EA56-42E7-B8E9-AA5E31AD46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35A-4121-BCB0-4DB3667CF785}"/>
                </c:ext>
              </c:extLst>
            </c:dLbl>
            <c:dLbl>
              <c:idx val="11"/>
              <c:tx>
                <c:rich>
                  <a:bodyPr/>
                  <a:lstStyle/>
                  <a:p>
                    <a:fld id="{26EF2E2F-7BE3-4A5F-96C8-CF1BC1B39A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35A-4121-BCB0-4DB3667CF785}"/>
                </c:ext>
              </c:extLst>
            </c:dLbl>
            <c:dLbl>
              <c:idx val="12"/>
              <c:tx>
                <c:rich>
                  <a:bodyPr/>
                  <a:lstStyle/>
                  <a:p>
                    <a:fld id="{61DF00A8-D57D-4207-999B-917A47D8D4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35A-4121-BCB0-4DB3667CF785}"/>
                </c:ext>
              </c:extLst>
            </c:dLbl>
            <c:dLbl>
              <c:idx val="13"/>
              <c:tx>
                <c:rich>
                  <a:bodyPr/>
                  <a:lstStyle/>
                  <a:p>
                    <a:fld id="{6CC337CD-ED2B-4A75-9975-577730E38C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35A-4121-BCB0-4DB3667CF785}"/>
                </c:ext>
              </c:extLst>
            </c:dLbl>
            <c:dLbl>
              <c:idx val="14"/>
              <c:tx>
                <c:rich>
                  <a:bodyPr/>
                  <a:lstStyle/>
                  <a:p>
                    <a:fld id="{2790D599-0C7A-4B0F-A15F-D5E84398C9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35A-4121-BCB0-4DB3667CF785}"/>
                </c:ext>
              </c:extLst>
            </c:dLbl>
            <c:dLbl>
              <c:idx val="15"/>
              <c:tx>
                <c:rich>
                  <a:bodyPr/>
                  <a:lstStyle/>
                  <a:p>
                    <a:fld id="{07273A36-6267-4B38-91F5-3BD0AE00E3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35A-4121-BCB0-4DB3667CF785}"/>
                </c:ext>
              </c:extLst>
            </c:dLbl>
            <c:dLbl>
              <c:idx val="16"/>
              <c:tx>
                <c:rich>
                  <a:bodyPr/>
                  <a:lstStyle/>
                  <a:p>
                    <a:fld id="{CAC55168-628D-4AA4-BCB7-8992F5A1C2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35A-4121-BCB0-4DB3667CF785}"/>
                </c:ext>
              </c:extLst>
            </c:dLbl>
            <c:dLbl>
              <c:idx val="17"/>
              <c:tx>
                <c:rich>
                  <a:bodyPr/>
                  <a:lstStyle/>
                  <a:p>
                    <a:fld id="{E2F45307-2146-4693-8713-AAF7855114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35A-4121-BCB0-4DB3667CF785}"/>
                </c:ext>
              </c:extLst>
            </c:dLbl>
            <c:dLbl>
              <c:idx val="18"/>
              <c:tx>
                <c:rich>
                  <a:bodyPr/>
                  <a:lstStyle/>
                  <a:p>
                    <a:fld id="{51CEA09D-08B7-4001-8A85-473A8553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35A-4121-BCB0-4DB3667CF785}"/>
                </c:ext>
              </c:extLst>
            </c:dLbl>
            <c:dLbl>
              <c:idx val="19"/>
              <c:tx>
                <c:rich>
                  <a:bodyPr/>
                  <a:lstStyle/>
                  <a:p>
                    <a:fld id="{C2B10AB8-C3C2-4DAB-8A39-3F851E4BBE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35A-4121-BCB0-4DB3667CF785}"/>
                </c:ext>
              </c:extLst>
            </c:dLbl>
            <c:dLbl>
              <c:idx val="20"/>
              <c:tx>
                <c:rich>
                  <a:bodyPr/>
                  <a:lstStyle/>
                  <a:p>
                    <a:fld id="{143CE1DD-C299-4C1E-A99A-730A0BE299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35A-4121-BCB0-4DB3667CF785}"/>
                </c:ext>
              </c:extLst>
            </c:dLbl>
            <c:dLbl>
              <c:idx val="21"/>
              <c:tx>
                <c:rich>
                  <a:bodyPr/>
                  <a:lstStyle/>
                  <a:p>
                    <a:fld id="{316788CA-B55C-446A-A800-8102698636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35A-4121-BCB0-4DB3667CF785}"/>
                </c:ext>
              </c:extLst>
            </c:dLbl>
            <c:dLbl>
              <c:idx val="22"/>
              <c:tx>
                <c:rich>
                  <a:bodyPr/>
                  <a:lstStyle/>
                  <a:p>
                    <a:fld id="{64AF3687-D9D0-49E2-8775-8906DF3BED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35A-4121-BCB0-4DB3667CF785}"/>
                </c:ext>
              </c:extLst>
            </c:dLbl>
            <c:dLbl>
              <c:idx val="23"/>
              <c:tx>
                <c:rich>
                  <a:bodyPr/>
                  <a:lstStyle/>
                  <a:p>
                    <a:fld id="{E5E93921-4E92-4DBA-AE12-D8F9BBD5F7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35A-4121-BCB0-4DB3667CF785}"/>
                </c:ext>
              </c:extLst>
            </c:dLbl>
            <c:dLbl>
              <c:idx val="24"/>
              <c:tx>
                <c:rich>
                  <a:bodyPr/>
                  <a:lstStyle/>
                  <a:p>
                    <a:fld id="{8BD2448F-CC47-4DDA-9990-B102E95933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35A-4121-BCB0-4DB3667CF785}"/>
                </c:ext>
              </c:extLst>
            </c:dLbl>
            <c:dLbl>
              <c:idx val="25"/>
              <c:tx>
                <c:rich>
                  <a:bodyPr/>
                  <a:lstStyle/>
                  <a:p>
                    <a:fld id="{CE2D217D-47DC-4BA3-87E1-2ED7FD2F70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35A-4121-BCB0-4DB3667CF785}"/>
                </c:ext>
              </c:extLst>
            </c:dLbl>
            <c:dLbl>
              <c:idx val="26"/>
              <c:tx>
                <c:rich>
                  <a:bodyPr/>
                  <a:lstStyle/>
                  <a:p>
                    <a:fld id="{4754F481-8004-491C-B0BA-5FA40F9A77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35A-4121-BCB0-4DB3667CF785}"/>
                </c:ext>
              </c:extLst>
            </c:dLbl>
            <c:dLbl>
              <c:idx val="27"/>
              <c:tx>
                <c:rich>
                  <a:bodyPr/>
                  <a:lstStyle/>
                  <a:p>
                    <a:fld id="{CE61D6AE-23E3-4163-8A60-90FD9E9775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35A-4121-BCB0-4DB3667CF785}"/>
                </c:ext>
              </c:extLst>
            </c:dLbl>
            <c:dLbl>
              <c:idx val="28"/>
              <c:tx>
                <c:rich>
                  <a:bodyPr/>
                  <a:lstStyle/>
                  <a:p>
                    <a:fld id="{C4128EE7-C25D-42C4-8D9F-0A857F8367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35A-4121-BCB0-4DB3667CF785}"/>
                </c:ext>
              </c:extLst>
            </c:dLbl>
            <c:dLbl>
              <c:idx val="29"/>
              <c:tx>
                <c:rich>
                  <a:bodyPr/>
                  <a:lstStyle/>
                  <a:p>
                    <a:fld id="{C07CC616-0F84-42B6-B854-5012957A85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35A-4121-BCB0-4DB3667CF785}"/>
                </c:ext>
              </c:extLst>
            </c:dLbl>
            <c:dLbl>
              <c:idx val="30"/>
              <c:tx>
                <c:rich>
                  <a:bodyPr/>
                  <a:lstStyle/>
                  <a:p>
                    <a:fld id="{9E920766-87FF-4BFF-9122-87E4FFB318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35A-4121-BCB0-4DB3667CF785}"/>
                </c:ext>
              </c:extLst>
            </c:dLbl>
            <c:dLbl>
              <c:idx val="31"/>
              <c:tx>
                <c:rich>
                  <a:bodyPr/>
                  <a:lstStyle/>
                  <a:p>
                    <a:fld id="{1E47F752-7240-4AAF-A206-81129AA42B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35A-4121-BCB0-4DB3667CF785}"/>
                </c:ext>
              </c:extLst>
            </c:dLbl>
            <c:dLbl>
              <c:idx val="32"/>
              <c:tx>
                <c:rich>
                  <a:bodyPr/>
                  <a:lstStyle/>
                  <a:p>
                    <a:fld id="{FE7B28CC-9977-4AE0-9235-9B2E291945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35A-4121-BCB0-4DB3667CF785}"/>
                </c:ext>
              </c:extLst>
            </c:dLbl>
            <c:dLbl>
              <c:idx val="33"/>
              <c:tx>
                <c:rich>
                  <a:bodyPr/>
                  <a:lstStyle/>
                  <a:p>
                    <a:fld id="{8B0F596F-7116-481A-B3D8-F10F0F00A6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35A-4121-BCB0-4DB3667CF785}"/>
                </c:ext>
              </c:extLst>
            </c:dLbl>
            <c:dLbl>
              <c:idx val="34"/>
              <c:tx>
                <c:rich>
                  <a:bodyPr/>
                  <a:lstStyle/>
                  <a:p>
                    <a:fld id="{99E39EA9-937A-449E-A046-47DBC6088F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35A-4121-BCB0-4DB3667CF785}"/>
                </c:ext>
              </c:extLst>
            </c:dLbl>
            <c:dLbl>
              <c:idx val="35"/>
              <c:tx>
                <c:rich>
                  <a:bodyPr/>
                  <a:lstStyle/>
                  <a:p>
                    <a:fld id="{EF0506BF-01C0-46B5-B715-F999C280E9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35A-4121-BCB0-4DB3667CF785}"/>
                </c:ext>
              </c:extLst>
            </c:dLbl>
            <c:dLbl>
              <c:idx val="36"/>
              <c:tx>
                <c:rich>
                  <a:bodyPr/>
                  <a:lstStyle/>
                  <a:p>
                    <a:fld id="{357F8CEB-A6AB-4B6C-B0C3-F064DF20EC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35A-4121-BCB0-4DB3667CF785}"/>
                </c:ext>
              </c:extLst>
            </c:dLbl>
            <c:dLbl>
              <c:idx val="37"/>
              <c:tx>
                <c:rich>
                  <a:bodyPr/>
                  <a:lstStyle/>
                  <a:p>
                    <a:fld id="{42E2F54F-8DEC-4C6D-9194-EEDEECA506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35A-4121-BCB0-4DB3667CF785}"/>
                </c:ext>
              </c:extLst>
            </c:dLbl>
            <c:dLbl>
              <c:idx val="38"/>
              <c:tx>
                <c:rich>
                  <a:bodyPr/>
                  <a:lstStyle/>
                  <a:p>
                    <a:fld id="{FF9AA801-DCF1-4436-8EC2-FADDCDA798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35A-4121-BCB0-4DB3667CF785}"/>
                </c:ext>
              </c:extLst>
            </c:dLbl>
            <c:dLbl>
              <c:idx val="39"/>
              <c:tx>
                <c:rich>
                  <a:bodyPr/>
                  <a:lstStyle/>
                  <a:p>
                    <a:fld id="{74FA075C-8BB3-45F5-B4E2-673B996B06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35A-4121-BCB0-4DB3667CF785}"/>
                </c:ext>
              </c:extLst>
            </c:dLbl>
            <c:dLbl>
              <c:idx val="40"/>
              <c:tx>
                <c:rich>
                  <a:bodyPr/>
                  <a:lstStyle/>
                  <a:p>
                    <a:fld id="{973F54DD-343D-491A-A5C7-EC4A60929A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35A-4121-BCB0-4DB3667CF785}"/>
                </c:ext>
              </c:extLst>
            </c:dLbl>
            <c:dLbl>
              <c:idx val="41"/>
              <c:tx>
                <c:rich>
                  <a:bodyPr/>
                  <a:lstStyle/>
                  <a:p>
                    <a:fld id="{9F12A8A9-7147-4BD3-AE60-39C44FD691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35A-4121-BCB0-4DB3667CF78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C-A35A-4121-BCB0-4DB3667CF785}"/>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35A-4121-BCB0-4DB3667CF785}"/>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401-4A45-BDCC-F98801854CD4}"/>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A7164944-2E33-4840-9B0C-29FDD64AC1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401-4A45-BDCC-F98801854CD4}"/>
                </c:ext>
              </c:extLst>
            </c:dLbl>
            <c:dLbl>
              <c:idx val="1"/>
              <c:tx>
                <c:rich>
                  <a:bodyPr/>
                  <a:lstStyle/>
                  <a:p>
                    <a:fld id="{FF41D3DF-2067-4A20-8ED6-714F4773AD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401-4A45-BDCC-F98801854CD4}"/>
                </c:ext>
              </c:extLst>
            </c:dLbl>
            <c:dLbl>
              <c:idx val="2"/>
              <c:tx>
                <c:rich>
                  <a:bodyPr/>
                  <a:lstStyle/>
                  <a:p>
                    <a:fld id="{14554A12-E324-45ED-82DA-1CDE446C93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401-4A45-BDCC-F98801854CD4}"/>
                </c:ext>
              </c:extLst>
            </c:dLbl>
            <c:dLbl>
              <c:idx val="3"/>
              <c:tx>
                <c:rich>
                  <a:bodyPr/>
                  <a:lstStyle/>
                  <a:p>
                    <a:fld id="{236F6EB6-4EF7-4609-BB2F-C2A4824268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401-4A45-BDCC-F98801854CD4}"/>
                </c:ext>
              </c:extLst>
            </c:dLbl>
            <c:dLbl>
              <c:idx val="4"/>
              <c:tx>
                <c:rich>
                  <a:bodyPr/>
                  <a:lstStyle/>
                  <a:p>
                    <a:fld id="{4750D711-37BA-4645-91CA-6557D1F028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401-4A45-BDCC-F98801854CD4}"/>
                </c:ext>
              </c:extLst>
            </c:dLbl>
            <c:dLbl>
              <c:idx val="5"/>
              <c:tx>
                <c:rich>
                  <a:bodyPr/>
                  <a:lstStyle/>
                  <a:p>
                    <a:fld id="{7996D14D-00ED-41A5-943C-FD4598AD00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401-4A45-BDCC-F98801854CD4}"/>
                </c:ext>
              </c:extLst>
            </c:dLbl>
            <c:dLbl>
              <c:idx val="6"/>
              <c:tx>
                <c:rich>
                  <a:bodyPr/>
                  <a:lstStyle/>
                  <a:p>
                    <a:fld id="{BFB85F32-E851-4B19-A933-95B6F26DD2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401-4A45-BDCC-F98801854CD4}"/>
                </c:ext>
              </c:extLst>
            </c:dLbl>
            <c:dLbl>
              <c:idx val="7"/>
              <c:tx>
                <c:rich>
                  <a:bodyPr/>
                  <a:lstStyle/>
                  <a:p>
                    <a:fld id="{F7CECC8E-CF08-4D4E-9A46-ED7C4F634F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401-4A45-BDCC-F98801854CD4}"/>
                </c:ext>
              </c:extLst>
            </c:dLbl>
            <c:dLbl>
              <c:idx val="8"/>
              <c:tx>
                <c:rich>
                  <a:bodyPr/>
                  <a:lstStyle/>
                  <a:p>
                    <a:fld id="{B6D01E82-C9DE-4CFC-9017-54B342A5BA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401-4A45-BDCC-F98801854CD4}"/>
                </c:ext>
              </c:extLst>
            </c:dLbl>
            <c:dLbl>
              <c:idx val="9"/>
              <c:tx>
                <c:rich>
                  <a:bodyPr/>
                  <a:lstStyle/>
                  <a:p>
                    <a:fld id="{A97D50C4-C9F7-4249-B4A0-F16E994FBE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401-4A45-BDCC-F98801854CD4}"/>
                </c:ext>
              </c:extLst>
            </c:dLbl>
            <c:dLbl>
              <c:idx val="10"/>
              <c:tx>
                <c:rich>
                  <a:bodyPr/>
                  <a:lstStyle/>
                  <a:p>
                    <a:fld id="{46D1489B-E681-4E4A-879B-2B0D6C74A3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401-4A45-BDCC-F98801854CD4}"/>
                </c:ext>
              </c:extLst>
            </c:dLbl>
            <c:dLbl>
              <c:idx val="11"/>
              <c:tx>
                <c:rich>
                  <a:bodyPr/>
                  <a:lstStyle/>
                  <a:p>
                    <a:fld id="{AAE76048-B512-4BC0-9F3A-3DF3BC2F71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401-4A45-BDCC-F98801854CD4}"/>
                </c:ext>
              </c:extLst>
            </c:dLbl>
            <c:dLbl>
              <c:idx val="12"/>
              <c:tx>
                <c:rich>
                  <a:bodyPr/>
                  <a:lstStyle/>
                  <a:p>
                    <a:fld id="{A97F6394-3850-47FF-8CE3-96FDD6E768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401-4A45-BDCC-F98801854CD4}"/>
                </c:ext>
              </c:extLst>
            </c:dLbl>
            <c:dLbl>
              <c:idx val="13"/>
              <c:tx>
                <c:rich>
                  <a:bodyPr/>
                  <a:lstStyle/>
                  <a:p>
                    <a:fld id="{4C1A2173-6DA9-4359-BA4C-1E609E4AA6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401-4A45-BDCC-F98801854CD4}"/>
                </c:ext>
              </c:extLst>
            </c:dLbl>
            <c:dLbl>
              <c:idx val="14"/>
              <c:tx>
                <c:rich>
                  <a:bodyPr/>
                  <a:lstStyle/>
                  <a:p>
                    <a:fld id="{A7108C84-3F54-4A37-A9B9-7210B0F01F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401-4A45-BDCC-F98801854CD4}"/>
                </c:ext>
              </c:extLst>
            </c:dLbl>
            <c:dLbl>
              <c:idx val="15"/>
              <c:tx>
                <c:rich>
                  <a:bodyPr/>
                  <a:lstStyle/>
                  <a:p>
                    <a:fld id="{CEF67EBA-E98D-4C20-B9A9-78BDDF20D4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401-4A45-BDCC-F98801854CD4}"/>
                </c:ext>
              </c:extLst>
            </c:dLbl>
            <c:dLbl>
              <c:idx val="16"/>
              <c:tx>
                <c:rich>
                  <a:bodyPr/>
                  <a:lstStyle/>
                  <a:p>
                    <a:fld id="{5B8E338A-A081-474C-876E-32CC748188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401-4A45-BDCC-F98801854CD4}"/>
                </c:ext>
              </c:extLst>
            </c:dLbl>
            <c:dLbl>
              <c:idx val="17"/>
              <c:tx>
                <c:rich>
                  <a:bodyPr/>
                  <a:lstStyle/>
                  <a:p>
                    <a:fld id="{D20D4FE1-C007-4EE5-BA14-0F8633C95D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401-4A45-BDCC-F98801854CD4}"/>
                </c:ext>
              </c:extLst>
            </c:dLbl>
            <c:dLbl>
              <c:idx val="18"/>
              <c:tx>
                <c:rich>
                  <a:bodyPr/>
                  <a:lstStyle/>
                  <a:p>
                    <a:fld id="{2F236C43-2A8F-47CC-99EE-6F84358966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401-4A45-BDCC-F98801854CD4}"/>
                </c:ext>
              </c:extLst>
            </c:dLbl>
            <c:dLbl>
              <c:idx val="19"/>
              <c:tx>
                <c:rich>
                  <a:bodyPr/>
                  <a:lstStyle/>
                  <a:p>
                    <a:fld id="{051124F2-9721-4B7E-BA9F-4DB9079132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401-4A45-BDCC-F98801854CD4}"/>
                </c:ext>
              </c:extLst>
            </c:dLbl>
            <c:dLbl>
              <c:idx val="20"/>
              <c:tx>
                <c:rich>
                  <a:bodyPr/>
                  <a:lstStyle/>
                  <a:p>
                    <a:fld id="{B5D34172-39B7-4909-BBD2-DB518CA0C7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401-4A45-BDCC-F98801854CD4}"/>
                </c:ext>
              </c:extLst>
            </c:dLbl>
            <c:dLbl>
              <c:idx val="21"/>
              <c:tx>
                <c:rich>
                  <a:bodyPr/>
                  <a:lstStyle/>
                  <a:p>
                    <a:fld id="{001909C9-E8FF-41B8-95F0-A806591182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401-4A45-BDCC-F98801854CD4}"/>
                </c:ext>
              </c:extLst>
            </c:dLbl>
            <c:dLbl>
              <c:idx val="22"/>
              <c:tx>
                <c:rich>
                  <a:bodyPr/>
                  <a:lstStyle/>
                  <a:p>
                    <a:fld id="{02042C0C-01D8-4774-B9D1-7A96544E5B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401-4A45-BDCC-F98801854CD4}"/>
                </c:ext>
              </c:extLst>
            </c:dLbl>
            <c:dLbl>
              <c:idx val="23"/>
              <c:tx>
                <c:rich>
                  <a:bodyPr/>
                  <a:lstStyle/>
                  <a:p>
                    <a:fld id="{94FFD98A-DEC6-461C-866B-E3CAB4A491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401-4A45-BDCC-F98801854CD4}"/>
                </c:ext>
              </c:extLst>
            </c:dLbl>
            <c:dLbl>
              <c:idx val="24"/>
              <c:tx>
                <c:rich>
                  <a:bodyPr/>
                  <a:lstStyle/>
                  <a:p>
                    <a:fld id="{5586D638-DB49-473F-A9BC-0C75E5270B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401-4A45-BDCC-F98801854CD4}"/>
                </c:ext>
              </c:extLst>
            </c:dLbl>
            <c:dLbl>
              <c:idx val="25"/>
              <c:tx>
                <c:rich>
                  <a:bodyPr/>
                  <a:lstStyle/>
                  <a:p>
                    <a:fld id="{B31022E5-BF2F-43AA-ADE0-A37620D622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401-4A45-BDCC-F98801854CD4}"/>
                </c:ext>
              </c:extLst>
            </c:dLbl>
            <c:dLbl>
              <c:idx val="26"/>
              <c:tx>
                <c:rich>
                  <a:bodyPr/>
                  <a:lstStyle/>
                  <a:p>
                    <a:fld id="{209D9AF4-1DCE-4F20-98F9-36A41892C5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401-4A45-BDCC-F98801854CD4}"/>
                </c:ext>
              </c:extLst>
            </c:dLbl>
            <c:dLbl>
              <c:idx val="27"/>
              <c:tx>
                <c:rich>
                  <a:bodyPr/>
                  <a:lstStyle/>
                  <a:p>
                    <a:fld id="{D8767BF4-CF6F-4618-AABE-0EB925883C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401-4A45-BDCC-F98801854CD4}"/>
                </c:ext>
              </c:extLst>
            </c:dLbl>
            <c:dLbl>
              <c:idx val="28"/>
              <c:tx>
                <c:rich>
                  <a:bodyPr/>
                  <a:lstStyle/>
                  <a:p>
                    <a:fld id="{43225C50-F01C-4708-82A1-7C6EAC4FA4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401-4A45-BDCC-F98801854CD4}"/>
                </c:ext>
              </c:extLst>
            </c:dLbl>
            <c:dLbl>
              <c:idx val="29"/>
              <c:tx>
                <c:rich>
                  <a:bodyPr/>
                  <a:lstStyle/>
                  <a:p>
                    <a:fld id="{89CAA2F3-E954-4651-A5B1-26AB8DC527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401-4A45-BDCC-F98801854CD4}"/>
                </c:ext>
              </c:extLst>
            </c:dLbl>
            <c:dLbl>
              <c:idx val="30"/>
              <c:tx>
                <c:rich>
                  <a:bodyPr/>
                  <a:lstStyle/>
                  <a:p>
                    <a:fld id="{34B01AC1-9B1E-4C39-AAED-0FE55C2806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401-4A45-BDCC-F98801854CD4}"/>
                </c:ext>
              </c:extLst>
            </c:dLbl>
            <c:dLbl>
              <c:idx val="31"/>
              <c:tx>
                <c:rich>
                  <a:bodyPr/>
                  <a:lstStyle/>
                  <a:p>
                    <a:fld id="{F6A9242C-C03B-4D4B-A192-DB2CB17537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401-4A45-BDCC-F98801854CD4}"/>
                </c:ext>
              </c:extLst>
            </c:dLbl>
            <c:dLbl>
              <c:idx val="32"/>
              <c:tx>
                <c:rich>
                  <a:bodyPr/>
                  <a:lstStyle/>
                  <a:p>
                    <a:fld id="{C7B3CC02-B92C-4A72-A995-C323C5C6C8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401-4A45-BDCC-F98801854CD4}"/>
                </c:ext>
              </c:extLst>
            </c:dLbl>
            <c:dLbl>
              <c:idx val="33"/>
              <c:tx>
                <c:rich>
                  <a:bodyPr/>
                  <a:lstStyle/>
                  <a:p>
                    <a:fld id="{FFF5D513-1B55-4493-B369-B0B9042F1A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401-4A45-BDCC-F98801854CD4}"/>
                </c:ext>
              </c:extLst>
            </c:dLbl>
            <c:dLbl>
              <c:idx val="34"/>
              <c:tx>
                <c:rich>
                  <a:bodyPr/>
                  <a:lstStyle/>
                  <a:p>
                    <a:fld id="{98CA1CED-6348-47D4-9ABF-4437E0206C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401-4A45-BDCC-F98801854CD4}"/>
                </c:ext>
              </c:extLst>
            </c:dLbl>
            <c:dLbl>
              <c:idx val="35"/>
              <c:tx>
                <c:rich>
                  <a:bodyPr/>
                  <a:lstStyle/>
                  <a:p>
                    <a:fld id="{5E742C54-FE2B-4A88-9F60-D7D00A81E4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401-4A45-BDCC-F98801854CD4}"/>
                </c:ext>
              </c:extLst>
            </c:dLbl>
            <c:dLbl>
              <c:idx val="36"/>
              <c:tx>
                <c:rich>
                  <a:bodyPr/>
                  <a:lstStyle/>
                  <a:p>
                    <a:fld id="{6A227E51-618B-4121-90E5-DC694B2A8A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401-4A45-BDCC-F98801854CD4}"/>
                </c:ext>
              </c:extLst>
            </c:dLbl>
            <c:dLbl>
              <c:idx val="37"/>
              <c:tx>
                <c:rich>
                  <a:bodyPr/>
                  <a:lstStyle/>
                  <a:p>
                    <a:fld id="{03D4CF88-33B1-471C-BD6D-AF5ED8DA8A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401-4A45-BDCC-F98801854CD4}"/>
                </c:ext>
              </c:extLst>
            </c:dLbl>
            <c:dLbl>
              <c:idx val="38"/>
              <c:tx>
                <c:rich>
                  <a:bodyPr/>
                  <a:lstStyle/>
                  <a:p>
                    <a:fld id="{F06FF232-D31E-4F7C-AEFA-FDABDEC831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401-4A45-BDCC-F98801854CD4}"/>
                </c:ext>
              </c:extLst>
            </c:dLbl>
            <c:dLbl>
              <c:idx val="39"/>
              <c:tx>
                <c:rich>
                  <a:bodyPr/>
                  <a:lstStyle/>
                  <a:p>
                    <a:fld id="{DECDAC76-9ACC-4112-946B-2DEB3B0876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401-4A45-BDCC-F98801854CD4}"/>
                </c:ext>
              </c:extLst>
            </c:dLbl>
            <c:dLbl>
              <c:idx val="40"/>
              <c:tx>
                <c:rich>
                  <a:bodyPr/>
                  <a:lstStyle/>
                  <a:p>
                    <a:fld id="{8C17C119-75A5-46DC-A09A-00E6AE77EE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401-4A45-BDCC-F98801854CD4}"/>
                </c:ext>
              </c:extLst>
            </c:dLbl>
            <c:dLbl>
              <c:idx val="41"/>
              <c:tx>
                <c:rich>
                  <a:bodyPr/>
                  <a:lstStyle/>
                  <a:p>
                    <a:fld id="{003A6E85-08E8-4ED7-B2DB-DA0BD9E23D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401-4A45-BDCC-F98801854CD4}"/>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2401-4A45-BDCC-F98801854CD4}"/>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401-4A45-BDCC-F98801854CD4}"/>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2401-4A45-BDCC-F98801854CD4}"/>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F57-4D00-9962-9EC3A3B47B0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8EA9A1A6-84BF-441A-B51A-B6D0E6E7DD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F57-4D00-9962-9EC3A3B47B0C}"/>
                </c:ext>
              </c:extLst>
            </c:dLbl>
            <c:dLbl>
              <c:idx val="1"/>
              <c:tx>
                <c:rich>
                  <a:bodyPr/>
                  <a:lstStyle/>
                  <a:p>
                    <a:fld id="{B0AE0617-F906-4955-B7C7-B1B0298978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F57-4D00-9962-9EC3A3B47B0C}"/>
                </c:ext>
              </c:extLst>
            </c:dLbl>
            <c:dLbl>
              <c:idx val="2"/>
              <c:tx>
                <c:rich>
                  <a:bodyPr/>
                  <a:lstStyle/>
                  <a:p>
                    <a:fld id="{16872464-19B9-4C68-A264-7554973506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F57-4D00-9962-9EC3A3B47B0C}"/>
                </c:ext>
              </c:extLst>
            </c:dLbl>
            <c:dLbl>
              <c:idx val="3"/>
              <c:tx>
                <c:rich>
                  <a:bodyPr/>
                  <a:lstStyle/>
                  <a:p>
                    <a:fld id="{43673CE2-4516-4FDD-9BF6-B2194AB75D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F57-4D00-9962-9EC3A3B47B0C}"/>
                </c:ext>
              </c:extLst>
            </c:dLbl>
            <c:dLbl>
              <c:idx val="4"/>
              <c:tx>
                <c:rich>
                  <a:bodyPr/>
                  <a:lstStyle/>
                  <a:p>
                    <a:fld id="{7B047E7B-B805-43B9-B1C5-F67EE0A91F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F57-4D00-9962-9EC3A3B47B0C}"/>
                </c:ext>
              </c:extLst>
            </c:dLbl>
            <c:dLbl>
              <c:idx val="5"/>
              <c:tx>
                <c:rich>
                  <a:bodyPr/>
                  <a:lstStyle/>
                  <a:p>
                    <a:fld id="{3FC2A541-8480-4518-BF0F-EA2D9785DF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F57-4D00-9962-9EC3A3B47B0C}"/>
                </c:ext>
              </c:extLst>
            </c:dLbl>
            <c:dLbl>
              <c:idx val="6"/>
              <c:tx>
                <c:rich>
                  <a:bodyPr/>
                  <a:lstStyle/>
                  <a:p>
                    <a:fld id="{D473797F-EE0D-434D-9068-1CF0198427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F57-4D00-9962-9EC3A3B47B0C}"/>
                </c:ext>
              </c:extLst>
            </c:dLbl>
            <c:dLbl>
              <c:idx val="7"/>
              <c:tx>
                <c:rich>
                  <a:bodyPr/>
                  <a:lstStyle/>
                  <a:p>
                    <a:fld id="{64EFF701-7BA2-46AB-A99F-7F7CDAF0A7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F57-4D00-9962-9EC3A3B47B0C}"/>
                </c:ext>
              </c:extLst>
            </c:dLbl>
            <c:dLbl>
              <c:idx val="8"/>
              <c:tx>
                <c:rich>
                  <a:bodyPr/>
                  <a:lstStyle/>
                  <a:p>
                    <a:fld id="{66633D3D-DF38-47E0-A5C6-23D2B1DCB4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F57-4D00-9962-9EC3A3B47B0C}"/>
                </c:ext>
              </c:extLst>
            </c:dLbl>
            <c:dLbl>
              <c:idx val="9"/>
              <c:tx>
                <c:rich>
                  <a:bodyPr/>
                  <a:lstStyle/>
                  <a:p>
                    <a:fld id="{06F76184-27AB-40C4-B326-4DD72DA0CE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F57-4D00-9962-9EC3A3B47B0C}"/>
                </c:ext>
              </c:extLst>
            </c:dLbl>
            <c:dLbl>
              <c:idx val="10"/>
              <c:tx>
                <c:rich>
                  <a:bodyPr/>
                  <a:lstStyle/>
                  <a:p>
                    <a:fld id="{6916F02B-EEE8-44F8-A7FA-4299EE2976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F57-4D00-9962-9EC3A3B47B0C}"/>
                </c:ext>
              </c:extLst>
            </c:dLbl>
            <c:dLbl>
              <c:idx val="11"/>
              <c:tx>
                <c:rich>
                  <a:bodyPr/>
                  <a:lstStyle/>
                  <a:p>
                    <a:fld id="{9CE8CE21-2214-4012-8A58-AF5BBF5C18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F57-4D00-9962-9EC3A3B47B0C}"/>
                </c:ext>
              </c:extLst>
            </c:dLbl>
            <c:dLbl>
              <c:idx val="12"/>
              <c:tx>
                <c:rich>
                  <a:bodyPr/>
                  <a:lstStyle/>
                  <a:p>
                    <a:fld id="{9CB2A39E-CFDB-4390-9F02-A73D0B005B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F57-4D00-9962-9EC3A3B47B0C}"/>
                </c:ext>
              </c:extLst>
            </c:dLbl>
            <c:dLbl>
              <c:idx val="13"/>
              <c:tx>
                <c:rich>
                  <a:bodyPr/>
                  <a:lstStyle/>
                  <a:p>
                    <a:fld id="{DCC40BBE-8FD1-4E11-BA6D-12CC1B83F7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F57-4D00-9962-9EC3A3B47B0C}"/>
                </c:ext>
              </c:extLst>
            </c:dLbl>
            <c:dLbl>
              <c:idx val="14"/>
              <c:tx>
                <c:rich>
                  <a:bodyPr/>
                  <a:lstStyle/>
                  <a:p>
                    <a:fld id="{84C757B7-7733-417A-980B-7CF4E2A1BB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F57-4D00-9962-9EC3A3B47B0C}"/>
                </c:ext>
              </c:extLst>
            </c:dLbl>
            <c:dLbl>
              <c:idx val="15"/>
              <c:tx>
                <c:rich>
                  <a:bodyPr/>
                  <a:lstStyle/>
                  <a:p>
                    <a:fld id="{2122098A-BC10-4E5E-B82C-6A123AC9FC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F57-4D00-9962-9EC3A3B47B0C}"/>
                </c:ext>
              </c:extLst>
            </c:dLbl>
            <c:dLbl>
              <c:idx val="16"/>
              <c:tx>
                <c:rich>
                  <a:bodyPr/>
                  <a:lstStyle/>
                  <a:p>
                    <a:fld id="{8EFD2CF3-9002-480C-8725-D12E45F71A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F57-4D00-9962-9EC3A3B47B0C}"/>
                </c:ext>
              </c:extLst>
            </c:dLbl>
            <c:dLbl>
              <c:idx val="17"/>
              <c:tx>
                <c:rich>
                  <a:bodyPr/>
                  <a:lstStyle/>
                  <a:p>
                    <a:fld id="{8EFB110E-078C-4208-BE94-FB4F55A7ED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F57-4D00-9962-9EC3A3B47B0C}"/>
                </c:ext>
              </c:extLst>
            </c:dLbl>
            <c:dLbl>
              <c:idx val="18"/>
              <c:tx>
                <c:rich>
                  <a:bodyPr/>
                  <a:lstStyle/>
                  <a:p>
                    <a:fld id="{9F839CB7-3908-4A65-AADC-07EC98E803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F57-4D00-9962-9EC3A3B47B0C}"/>
                </c:ext>
              </c:extLst>
            </c:dLbl>
            <c:dLbl>
              <c:idx val="19"/>
              <c:tx>
                <c:rich>
                  <a:bodyPr/>
                  <a:lstStyle/>
                  <a:p>
                    <a:fld id="{634A52A8-8455-4689-9A5D-AB961BF936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F57-4D00-9962-9EC3A3B47B0C}"/>
                </c:ext>
              </c:extLst>
            </c:dLbl>
            <c:dLbl>
              <c:idx val="20"/>
              <c:tx>
                <c:rich>
                  <a:bodyPr/>
                  <a:lstStyle/>
                  <a:p>
                    <a:fld id="{46C93052-AB5F-4A81-8AFD-8BD8C46B4F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F57-4D00-9962-9EC3A3B47B0C}"/>
                </c:ext>
              </c:extLst>
            </c:dLbl>
            <c:dLbl>
              <c:idx val="21"/>
              <c:tx>
                <c:rich>
                  <a:bodyPr/>
                  <a:lstStyle/>
                  <a:p>
                    <a:fld id="{DBA70751-3F55-493F-8FB2-DF9AFACB0C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F57-4D00-9962-9EC3A3B47B0C}"/>
                </c:ext>
              </c:extLst>
            </c:dLbl>
            <c:dLbl>
              <c:idx val="22"/>
              <c:tx>
                <c:rich>
                  <a:bodyPr/>
                  <a:lstStyle/>
                  <a:p>
                    <a:fld id="{9A3A0934-BF22-4417-98FC-5C9BF4E0C6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F57-4D00-9962-9EC3A3B47B0C}"/>
                </c:ext>
              </c:extLst>
            </c:dLbl>
            <c:dLbl>
              <c:idx val="23"/>
              <c:tx>
                <c:rich>
                  <a:bodyPr/>
                  <a:lstStyle/>
                  <a:p>
                    <a:fld id="{D1D87A99-7792-44C6-9F33-85A2895462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F57-4D00-9962-9EC3A3B47B0C}"/>
                </c:ext>
              </c:extLst>
            </c:dLbl>
            <c:dLbl>
              <c:idx val="24"/>
              <c:tx>
                <c:rich>
                  <a:bodyPr/>
                  <a:lstStyle/>
                  <a:p>
                    <a:fld id="{6E98808D-8DC2-422A-AC3B-C427DC0203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F57-4D00-9962-9EC3A3B47B0C}"/>
                </c:ext>
              </c:extLst>
            </c:dLbl>
            <c:dLbl>
              <c:idx val="25"/>
              <c:tx>
                <c:rich>
                  <a:bodyPr/>
                  <a:lstStyle/>
                  <a:p>
                    <a:fld id="{5C4B7173-E966-4AB5-A994-1172F6EAC0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F57-4D00-9962-9EC3A3B47B0C}"/>
                </c:ext>
              </c:extLst>
            </c:dLbl>
            <c:dLbl>
              <c:idx val="26"/>
              <c:tx>
                <c:rich>
                  <a:bodyPr/>
                  <a:lstStyle/>
                  <a:p>
                    <a:fld id="{D5938DE0-5D92-4DAE-966D-CD53C6CB77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F57-4D00-9962-9EC3A3B47B0C}"/>
                </c:ext>
              </c:extLst>
            </c:dLbl>
            <c:dLbl>
              <c:idx val="27"/>
              <c:tx>
                <c:rich>
                  <a:bodyPr/>
                  <a:lstStyle/>
                  <a:p>
                    <a:fld id="{CFF2562E-B80D-4E55-B368-AD6861C520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F57-4D00-9962-9EC3A3B47B0C}"/>
                </c:ext>
              </c:extLst>
            </c:dLbl>
            <c:dLbl>
              <c:idx val="28"/>
              <c:tx>
                <c:rich>
                  <a:bodyPr/>
                  <a:lstStyle/>
                  <a:p>
                    <a:fld id="{EEC1FA11-2C11-4F45-B022-284652FF4F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F57-4D00-9962-9EC3A3B47B0C}"/>
                </c:ext>
              </c:extLst>
            </c:dLbl>
            <c:dLbl>
              <c:idx val="29"/>
              <c:tx>
                <c:rich>
                  <a:bodyPr/>
                  <a:lstStyle/>
                  <a:p>
                    <a:fld id="{2BD84B71-E367-40D8-9AEA-4C56CC9F1E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F57-4D00-9962-9EC3A3B47B0C}"/>
                </c:ext>
              </c:extLst>
            </c:dLbl>
            <c:dLbl>
              <c:idx val="30"/>
              <c:tx>
                <c:rich>
                  <a:bodyPr/>
                  <a:lstStyle/>
                  <a:p>
                    <a:fld id="{38614A59-973C-4231-AC06-0896DA92BB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F57-4D00-9962-9EC3A3B47B0C}"/>
                </c:ext>
              </c:extLst>
            </c:dLbl>
            <c:dLbl>
              <c:idx val="31"/>
              <c:tx>
                <c:rich>
                  <a:bodyPr/>
                  <a:lstStyle/>
                  <a:p>
                    <a:fld id="{FB9FE66D-A80E-4B1A-BCBB-72311F7C4A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F57-4D00-9962-9EC3A3B47B0C}"/>
                </c:ext>
              </c:extLst>
            </c:dLbl>
            <c:dLbl>
              <c:idx val="32"/>
              <c:tx>
                <c:rich>
                  <a:bodyPr/>
                  <a:lstStyle/>
                  <a:p>
                    <a:fld id="{E4FD62E6-D292-4D1E-8DC3-50F2704446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F57-4D00-9962-9EC3A3B47B0C}"/>
                </c:ext>
              </c:extLst>
            </c:dLbl>
            <c:dLbl>
              <c:idx val="33"/>
              <c:tx>
                <c:rich>
                  <a:bodyPr/>
                  <a:lstStyle/>
                  <a:p>
                    <a:fld id="{9E33B86F-169E-4B2C-AB9D-6312D1ECB0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F57-4D00-9962-9EC3A3B47B0C}"/>
                </c:ext>
              </c:extLst>
            </c:dLbl>
            <c:dLbl>
              <c:idx val="34"/>
              <c:tx>
                <c:rich>
                  <a:bodyPr/>
                  <a:lstStyle/>
                  <a:p>
                    <a:fld id="{C722B5D4-1214-436A-A768-980A30F27D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F57-4D00-9962-9EC3A3B47B0C}"/>
                </c:ext>
              </c:extLst>
            </c:dLbl>
            <c:dLbl>
              <c:idx val="35"/>
              <c:tx>
                <c:rich>
                  <a:bodyPr/>
                  <a:lstStyle/>
                  <a:p>
                    <a:fld id="{96AFFEEA-C873-4BD9-AA3A-50C2969777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DF57-4D00-9962-9EC3A3B47B0C}"/>
                </c:ext>
              </c:extLst>
            </c:dLbl>
            <c:dLbl>
              <c:idx val="36"/>
              <c:tx>
                <c:rich>
                  <a:bodyPr/>
                  <a:lstStyle/>
                  <a:p>
                    <a:fld id="{3F753CBC-EE8E-4EF3-8C32-6D13096F30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F57-4D00-9962-9EC3A3B47B0C}"/>
                </c:ext>
              </c:extLst>
            </c:dLbl>
            <c:dLbl>
              <c:idx val="37"/>
              <c:tx>
                <c:rich>
                  <a:bodyPr/>
                  <a:lstStyle/>
                  <a:p>
                    <a:fld id="{13C86182-8AB8-4F15-B62B-534B7E58EF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DF57-4D00-9962-9EC3A3B47B0C}"/>
                </c:ext>
              </c:extLst>
            </c:dLbl>
            <c:dLbl>
              <c:idx val="38"/>
              <c:tx>
                <c:rich>
                  <a:bodyPr/>
                  <a:lstStyle/>
                  <a:p>
                    <a:fld id="{CBF1F818-3443-4B0A-9719-1609CC5D08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DF57-4D00-9962-9EC3A3B47B0C}"/>
                </c:ext>
              </c:extLst>
            </c:dLbl>
            <c:dLbl>
              <c:idx val="39"/>
              <c:tx>
                <c:rich>
                  <a:bodyPr/>
                  <a:lstStyle/>
                  <a:p>
                    <a:fld id="{763236F5-BEFD-4F65-8FEF-F616695816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DF57-4D00-9962-9EC3A3B47B0C}"/>
                </c:ext>
              </c:extLst>
            </c:dLbl>
            <c:dLbl>
              <c:idx val="40"/>
              <c:tx>
                <c:rich>
                  <a:bodyPr/>
                  <a:lstStyle/>
                  <a:p>
                    <a:fld id="{8BECE4F9-F694-4341-8D1F-94002DB545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DF57-4D00-9962-9EC3A3B47B0C}"/>
                </c:ext>
              </c:extLst>
            </c:dLbl>
            <c:dLbl>
              <c:idx val="41"/>
              <c:tx>
                <c:rich>
                  <a:bodyPr/>
                  <a:lstStyle/>
                  <a:p>
                    <a:fld id="{F3CF162F-3B63-40DD-98B2-A772844F4F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DF57-4D00-9962-9EC3A3B47B0C}"/>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DF57-4D00-9962-9EC3A3B47B0C}"/>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747A04AB-1933-4717-8B63-56C2AF3412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DF57-4D00-9962-9EC3A3B47B0C}"/>
                </c:ext>
              </c:extLst>
            </c:dLbl>
            <c:dLbl>
              <c:idx val="1"/>
              <c:tx>
                <c:rich>
                  <a:bodyPr/>
                  <a:lstStyle/>
                  <a:p>
                    <a:fld id="{73A9C565-5B8B-4ED7-BC18-01DCCD4ED2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DF57-4D00-9962-9EC3A3B47B0C}"/>
                </c:ext>
              </c:extLst>
            </c:dLbl>
            <c:dLbl>
              <c:idx val="2"/>
              <c:tx>
                <c:rich>
                  <a:bodyPr/>
                  <a:lstStyle/>
                  <a:p>
                    <a:fld id="{633299E0-B5C2-4BD8-A645-5959B9716A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DF57-4D00-9962-9EC3A3B47B0C}"/>
                </c:ext>
              </c:extLst>
            </c:dLbl>
            <c:dLbl>
              <c:idx val="3"/>
              <c:tx>
                <c:rich>
                  <a:bodyPr/>
                  <a:lstStyle/>
                  <a:p>
                    <a:fld id="{B5651549-6970-42A5-9C72-42ADD3EA9C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DF57-4D00-9962-9EC3A3B47B0C}"/>
                </c:ext>
              </c:extLst>
            </c:dLbl>
            <c:dLbl>
              <c:idx val="4"/>
              <c:tx>
                <c:rich>
                  <a:bodyPr/>
                  <a:lstStyle/>
                  <a:p>
                    <a:fld id="{5AD3CDD3-1390-4EAB-9FBD-D8C75FBB15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DF57-4D00-9962-9EC3A3B47B0C}"/>
                </c:ext>
              </c:extLst>
            </c:dLbl>
            <c:dLbl>
              <c:idx val="5"/>
              <c:tx>
                <c:rich>
                  <a:bodyPr/>
                  <a:lstStyle/>
                  <a:p>
                    <a:fld id="{2A827697-125C-4795-B6B3-CAF5128FAE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DF57-4D00-9962-9EC3A3B47B0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57-4D00-9962-9EC3A3B47B0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57-4D00-9962-9EC3A3B47B0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57-4D00-9962-9EC3A3B47B0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57-4D00-9962-9EC3A3B47B0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57-4D00-9962-9EC3A3B47B0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57-4D00-9962-9EC3A3B47B0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57-4D00-9962-9EC3A3B47B0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57-4D00-9962-9EC3A3B47B0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57-4D00-9962-9EC3A3B47B0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57-4D00-9962-9EC3A3B47B0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57-4D00-9962-9EC3A3B47B0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57-4D00-9962-9EC3A3B47B0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57-4D00-9962-9EC3A3B47B0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57-4D00-9962-9EC3A3B47B0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57-4D00-9962-9EC3A3B47B0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57-4D00-9962-9EC3A3B47B0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57-4D00-9962-9EC3A3B47B0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57-4D00-9962-9EC3A3B47B0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57-4D00-9962-9EC3A3B47B0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57-4D00-9962-9EC3A3B47B0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57-4D00-9962-9EC3A3B47B0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57-4D00-9962-9EC3A3B47B0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57-4D00-9962-9EC3A3B47B0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57-4D00-9962-9EC3A3B47B0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57-4D00-9962-9EC3A3B47B0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57-4D00-9962-9EC3A3B47B0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57-4D00-9962-9EC3A3B47B0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57-4D00-9962-9EC3A3B47B0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57-4D00-9962-9EC3A3B47B0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57-4D00-9962-9EC3A3B47B0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57-4D00-9962-9EC3A3B47B0C}"/>
                </c:ext>
              </c:extLst>
            </c:dLbl>
            <c:dLbl>
              <c:idx val="37"/>
              <c:tx>
                <c:rich>
                  <a:bodyPr/>
                  <a:lstStyle/>
                  <a:p>
                    <a:fld id="{9562CAA3-02EA-483B-B457-9C40336565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DF57-4D00-9962-9EC3A3B47B0C}"/>
                </c:ext>
              </c:extLst>
            </c:dLbl>
            <c:dLbl>
              <c:idx val="38"/>
              <c:tx>
                <c:rich>
                  <a:bodyPr/>
                  <a:lstStyle/>
                  <a:p>
                    <a:fld id="{9FC88E77-C287-411D-A896-6B9106E9DA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DF57-4D00-9962-9EC3A3B47B0C}"/>
                </c:ext>
              </c:extLst>
            </c:dLbl>
            <c:dLbl>
              <c:idx val="39"/>
              <c:tx>
                <c:rich>
                  <a:bodyPr/>
                  <a:lstStyle/>
                  <a:p>
                    <a:fld id="{22D58804-1B8B-4B2C-9FB7-50DAD70DDF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DF57-4D00-9962-9EC3A3B47B0C}"/>
                </c:ext>
              </c:extLst>
            </c:dLbl>
            <c:dLbl>
              <c:idx val="40"/>
              <c:tx>
                <c:rich>
                  <a:bodyPr/>
                  <a:lstStyle/>
                  <a:p>
                    <a:fld id="{E7ACC22F-B39E-4F8A-89D1-ACD72F2A00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DF57-4D00-9962-9EC3A3B47B0C}"/>
                </c:ext>
              </c:extLst>
            </c:dLbl>
            <c:dLbl>
              <c:idx val="41"/>
              <c:tx>
                <c:rich>
                  <a:bodyPr/>
                  <a:lstStyle/>
                  <a:p>
                    <a:fld id="{E672DCA2-C6DF-4190-87A4-E1EE7AED9E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DF57-4D00-9962-9EC3A3B47B0C}"/>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55A-49DC-A93C-0387F31A200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8198C5EB-34B6-48F9-B7F1-F667EEDD08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55A-49DC-A93C-0387F31A2008}"/>
                </c:ext>
              </c:extLst>
            </c:dLbl>
            <c:dLbl>
              <c:idx val="1"/>
              <c:tx>
                <c:rich>
                  <a:bodyPr/>
                  <a:lstStyle/>
                  <a:p>
                    <a:fld id="{C495676E-181B-4676-86FE-DA35872C42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55A-49DC-A93C-0387F31A2008}"/>
                </c:ext>
              </c:extLst>
            </c:dLbl>
            <c:dLbl>
              <c:idx val="2"/>
              <c:tx>
                <c:rich>
                  <a:bodyPr/>
                  <a:lstStyle/>
                  <a:p>
                    <a:fld id="{002D291E-D0AE-48F5-A224-2F8CD6A2D3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55A-49DC-A93C-0387F31A2008}"/>
                </c:ext>
              </c:extLst>
            </c:dLbl>
            <c:dLbl>
              <c:idx val="3"/>
              <c:tx>
                <c:rich>
                  <a:bodyPr/>
                  <a:lstStyle/>
                  <a:p>
                    <a:fld id="{5D9BA434-D815-428D-8377-8B24CDF036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55A-49DC-A93C-0387F31A2008}"/>
                </c:ext>
              </c:extLst>
            </c:dLbl>
            <c:dLbl>
              <c:idx val="4"/>
              <c:tx>
                <c:rich>
                  <a:bodyPr/>
                  <a:lstStyle/>
                  <a:p>
                    <a:fld id="{21EC6053-20B1-4ACE-ABC2-F0A9D78798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55A-49DC-A93C-0387F31A2008}"/>
                </c:ext>
              </c:extLst>
            </c:dLbl>
            <c:dLbl>
              <c:idx val="5"/>
              <c:tx>
                <c:rich>
                  <a:bodyPr/>
                  <a:lstStyle/>
                  <a:p>
                    <a:fld id="{A0E33880-106E-4069-A6E2-481B203E78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55A-49DC-A93C-0387F31A2008}"/>
                </c:ext>
              </c:extLst>
            </c:dLbl>
            <c:dLbl>
              <c:idx val="6"/>
              <c:tx>
                <c:rich>
                  <a:bodyPr/>
                  <a:lstStyle/>
                  <a:p>
                    <a:fld id="{4910D1D2-A451-4045-9AE0-752B0079DC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55A-49DC-A93C-0387F31A2008}"/>
                </c:ext>
              </c:extLst>
            </c:dLbl>
            <c:dLbl>
              <c:idx val="7"/>
              <c:tx>
                <c:rich>
                  <a:bodyPr/>
                  <a:lstStyle/>
                  <a:p>
                    <a:fld id="{1F15DA07-C9DB-492B-B336-7F2D0DC8FE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55A-49DC-A93C-0387F31A2008}"/>
                </c:ext>
              </c:extLst>
            </c:dLbl>
            <c:dLbl>
              <c:idx val="8"/>
              <c:tx>
                <c:rich>
                  <a:bodyPr/>
                  <a:lstStyle/>
                  <a:p>
                    <a:fld id="{BBA6B032-1871-4847-AE33-688DE2A1FE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55A-49DC-A93C-0387F31A2008}"/>
                </c:ext>
              </c:extLst>
            </c:dLbl>
            <c:dLbl>
              <c:idx val="9"/>
              <c:tx>
                <c:rich>
                  <a:bodyPr/>
                  <a:lstStyle/>
                  <a:p>
                    <a:fld id="{37E552FF-EBBD-4B29-A609-D32661C814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55A-49DC-A93C-0387F31A2008}"/>
                </c:ext>
              </c:extLst>
            </c:dLbl>
            <c:dLbl>
              <c:idx val="10"/>
              <c:tx>
                <c:rich>
                  <a:bodyPr/>
                  <a:lstStyle/>
                  <a:p>
                    <a:fld id="{977917F9-0D2F-4254-8876-AAED79E1F0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55A-49DC-A93C-0387F31A2008}"/>
                </c:ext>
              </c:extLst>
            </c:dLbl>
            <c:dLbl>
              <c:idx val="11"/>
              <c:tx>
                <c:rich>
                  <a:bodyPr/>
                  <a:lstStyle/>
                  <a:p>
                    <a:fld id="{E9435693-EA5C-4E8B-8EF9-1B5E32946D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55A-49DC-A93C-0387F31A2008}"/>
                </c:ext>
              </c:extLst>
            </c:dLbl>
            <c:dLbl>
              <c:idx val="12"/>
              <c:tx>
                <c:rich>
                  <a:bodyPr/>
                  <a:lstStyle/>
                  <a:p>
                    <a:fld id="{734A170C-B01F-4D10-8DDC-D70D8065DF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55A-49DC-A93C-0387F31A2008}"/>
                </c:ext>
              </c:extLst>
            </c:dLbl>
            <c:dLbl>
              <c:idx val="13"/>
              <c:tx>
                <c:rich>
                  <a:bodyPr/>
                  <a:lstStyle/>
                  <a:p>
                    <a:fld id="{32976773-2A29-4127-8695-3206C76D06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55A-49DC-A93C-0387F31A2008}"/>
                </c:ext>
              </c:extLst>
            </c:dLbl>
            <c:dLbl>
              <c:idx val="14"/>
              <c:tx>
                <c:rich>
                  <a:bodyPr/>
                  <a:lstStyle/>
                  <a:p>
                    <a:fld id="{C4E913F9-EA6F-4102-BCE5-94E9E90EDC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55A-49DC-A93C-0387F31A2008}"/>
                </c:ext>
              </c:extLst>
            </c:dLbl>
            <c:dLbl>
              <c:idx val="15"/>
              <c:tx>
                <c:rich>
                  <a:bodyPr/>
                  <a:lstStyle/>
                  <a:p>
                    <a:fld id="{17C5CE89-BDA9-46F8-A0EC-9ED48F5ABC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55A-49DC-A93C-0387F31A2008}"/>
                </c:ext>
              </c:extLst>
            </c:dLbl>
            <c:dLbl>
              <c:idx val="16"/>
              <c:tx>
                <c:rich>
                  <a:bodyPr/>
                  <a:lstStyle/>
                  <a:p>
                    <a:fld id="{6B053B80-4D96-46AF-ACF3-3D350A126E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55A-49DC-A93C-0387F31A2008}"/>
                </c:ext>
              </c:extLst>
            </c:dLbl>
            <c:dLbl>
              <c:idx val="17"/>
              <c:tx>
                <c:rich>
                  <a:bodyPr/>
                  <a:lstStyle/>
                  <a:p>
                    <a:fld id="{F7FA9CF3-90C8-4130-A79F-7EB76C45A8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55A-49DC-A93C-0387F31A2008}"/>
                </c:ext>
              </c:extLst>
            </c:dLbl>
            <c:dLbl>
              <c:idx val="18"/>
              <c:tx>
                <c:rich>
                  <a:bodyPr/>
                  <a:lstStyle/>
                  <a:p>
                    <a:fld id="{F487704A-EA8A-4DA2-91A3-7D443B2DDF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55A-49DC-A93C-0387F31A2008}"/>
                </c:ext>
              </c:extLst>
            </c:dLbl>
            <c:dLbl>
              <c:idx val="19"/>
              <c:tx>
                <c:rich>
                  <a:bodyPr/>
                  <a:lstStyle/>
                  <a:p>
                    <a:fld id="{CAAC78C1-A227-43B6-B669-274EE43D68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55A-49DC-A93C-0387F31A2008}"/>
                </c:ext>
              </c:extLst>
            </c:dLbl>
            <c:dLbl>
              <c:idx val="20"/>
              <c:tx>
                <c:rich>
                  <a:bodyPr/>
                  <a:lstStyle/>
                  <a:p>
                    <a:fld id="{2676AA64-3667-4121-AD69-470B275634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55A-49DC-A93C-0387F31A2008}"/>
                </c:ext>
              </c:extLst>
            </c:dLbl>
            <c:dLbl>
              <c:idx val="21"/>
              <c:tx>
                <c:rich>
                  <a:bodyPr/>
                  <a:lstStyle/>
                  <a:p>
                    <a:fld id="{579EA269-B2C8-4954-8A84-D8853D9F0E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55A-49DC-A93C-0387F31A2008}"/>
                </c:ext>
              </c:extLst>
            </c:dLbl>
            <c:dLbl>
              <c:idx val="22"/>
              <c:tx>
                <c:rich>
                  <a:bodyPr/>
                  <a:lstStyle/>
                  <a:p>
                    <a:fld id="{CF892F9E-5728-4318-B6C2-1907AC88A2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55A-49DC-A93C-0387F31A2008}"/>
                </c:ext>
              </c:extLst>
            </c:dLbl>
            <c:dLbl>
              <c:idx val="23"/>
              <c:tx>
                <c:rich>
                  <a:bodyPr/>
                  <a:lstStyle/>
                  <a:p>
                    <a:fld id="{1DB03A65-D583-49EE-9FE7-FBFD885EC8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55A-49DC-A93C-0387F31A2008}"/>
                </c:ext>
              </c:extLst>
            </c:dLbl>
            <c:dLbl>
              <c:idx val="24"/>
              <c:tx>
                <c:rich>
                  <a:bodyPr/>
                  <a:lstStyle/>
                  <a:p>
                    <a:fld id="{7E7D9DB3-D3AA-474D-B333-BEE6BA953A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55A-49DC-A93C-0387F31A2008}"/>
                </c:ext>
              </c:extLst>
            </c:dLbl>
            <c:dLbl>
              <c:idx val="25"/>
              <c:tx>
                <c:rich>
                  <a:bodyPr/>
                  <a:lstStyle/>
                  <a:p>
                    <a:fld id="{26CD7200-6026-4A2B-8392-B98C931C20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55A-49DC-A93C-0387F31A2008}"/>
                </c:ext>
              </c:extLst>
            </c:dLbl>
            <c:dLbl>
              <c:idx val="26"/>
              <c:tx>
                <c:rich>
                  <a:bodyPr/>
                  <a:lstStyle/>
                  <a:p>
                    <a:fld id="{99B18AF1-1273-4948-B143-83510BBCCD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55A-49DC-A93C-0387F31A2008}"/>
                </c:ext>
              </c:extLst>
            </c:dLbl>
            <c:dLbl>
              <c:idx val="27"/>
              <c:tx>
                <c:rich>
                  <a:bodyPr/>
                  <a:lstStyle/>
                  <a:p>
                    <a:fld id="{10222516-E714-4D18-B84C-1A1A838C72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55A-49DC-A93C-0387F31A2008}"/>
                </c:ext>
              </c:extLst>
            </c:dLbl>
            <c:dLbl>
              <c:idx val="28"/>
              <c:tx>
                <c:rich>
                  <a:bodyPr/>
                  <a:lstStyle/>
                  <a:p>
                    <a:fld id="{F0238332-BE80-4B27-9AC8-D467DCB814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55A-49DC-A93C-0387F31A2008}"/>
                </c:ext>
              </c:extLst>
            </c:dLbl>
            <c:dLbl>
              <c:idx val="29"/>
              <c:tx>
                <c:rich>
                  <a:bodyPr/>
                  <a:lstStyle/>
                  <a:p>
                    <a:fld id="{3EC876F5-8830-47C6-84A8-D7E1ACA2D9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55A-49DC-A93C-0387F31A2008}"/>
                </c:ext>
              </c:extLst>
            </c:dLbl>
            <c:dLbl>
              <c:idx val="30"/>
              <c:tx>
                <c:rich>
                  <a:bodyPr/>
                  <a:lstStyle/>
                  <a:p>
                    <a:fld id="{341647CB-B8BB-4461-BBE3-408826C262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55A-49DC-A93C-0387F31A2008}"/>
                </c:ext>
              </c:extLst>
            </c:dLbl>
            <c:dLbl>
              <c:idx val="31"/>
              <c:tx>
                <c:rich>
                  <a:bodyPr/>
                  <a:lstStyle/>
                  <a:p>
                    <a:fld id="{9150C3E7-BABC-4280-A48B-8D1069B7F1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55A-49DC-A93C-0387F31A2008}"/>
                </c:ext>
              </c:extLst>
            </c:dLbl>
            <c:dLbl>
              <c:idx val="32"/>
              <c:tx>
                <c:rich>
                  <a:bodyPr/>
                  <a:lstStyle/>
                  <a:p>
                    <a:fld id="{D42B9D57-EAC3-4F13-885E-C1FDFE7C8C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55A-49DC-A93C-0387F31A2008}"/>
                </c:ext>
              </c:extLst>
            </c:dLbl>
            <c:dLbl>
              <c:idx val="33"/>
              <c:tx>
                <c:rich>
                  <a:bodyPr/>
                  <a:lstStyle/>
                  <a:p>
                    <a:fld id="{32DCB8ED-9641-4AB5-8F84-923750C8A8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55A-49DC-A93C-0387F31A2008}"/>
                </c:ext>
              </c:extLst>
            </c:dLbl>
            <c:dLbl>
              <c:idx val="34"/>
              <c:tx>
                <c:rich>
                  <a:bodyPr/>
                  <a:lstStyle/>
                  <a:p>
                    <a:fld id="{DBA92AA4-3719-4B23-BEEE-5A6A29CA64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55A-49DC-A93C-0387F31A2008}"/>
                </c:ext>
              </c:extLst>
            </c:dLbl>
            <c:dLbl>
              <c:idx val="35"/>
              <c:tx>
                <c:rich>
                  <a:bodyPr/>
                  <a:lstStyle/>
                  <a:p>
                    <a:fld id="{26F685F3-B79B-4ECA-B9E4-633C519700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55A-49DC-A93C-0387F31A2008}"/>
                </c:ext>
              </c:extLst>
            </c:dLbl>
            <c:dLbl>
              <c:idx val="36"/>
              <c:tx>
                <c:rich>
                  <a:bodyPr/>
                  <a:lstStyle/>
                  <a:p>
                    <a:fld id="{83EAAF59-3D3C-4E6F-98F5-544B190633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55A-49DC-A93C-0387F31A2008}"/>
                </c:ext>
              </c:extLst>
            </c:dLbl>
            <c:dLbl>
              <c:idx val="37"/>
              <c:tx>
                <c:rich>
                  <a:bodyPr/>
                  <a:lstStyle/>
                  <a:p>
                    <a:fld id="{612643A1-F7EE-45B5-8140-BB7B03FA85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55A-49DC-A93C-0387F31A2008}"/>
                </c:ext>
              </c:extLst>
            </c:dLbl>
            <c:dLbl>
              <c:idx val="38"/>
              <c:tx>
                <c:rich>
                  <a:bodyPr/>
                  <a:lstStyle/>
                  <a:p>
                    <a:fld id="{2F247203-F669-45DF-A150-5CBE7B77D8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55A-49DC-A93C-0387F31A2008}"/>
                </c:ext>
              </c:extLst>
            </c:dLbl>
            <c:dLbl>
              <c:idx val="39"/>
              <c:tx>
                <c:rich>
                  <a:bodyPr/>
                  <a:lstStyle/>
                  <a:p>
                    <a:fld id="{A6DB7811-1840-412C-B545-F8B2F14141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55A-49DC-A93C-0387F31A2008}"/>
                </c:ext>
              </c:extLst>
            </c:dLbl>
            <c:dLbl>
              <c:idx val="40"/>
              <c:tx>
                <c:rich>
                  <a:bodyPr/>
                  <a:lstStyle/>
                  <a:p>
                    <a:fld id="{64ABF79E-13D3-4468-97BA-5D6994609A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55A-49DC-A93C-0387F31A2008}"/>
                </c:ext>
              </c:extLst>
            </c:dLbl>
            <c:dLbl>
              <c:idx val="41"/>
              <c:tx>
                <c:rich>
                  <a:bodyPr/>
                  <a:lstStyle/>
                  <a:p>
                    <a:fld id="{F864F109-AAEC-4CE5-9448-250E77D09B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55A-49DC-A93C-0387F31A2008}"/>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56-A55A-49DC-A93C-0387F31A2008}"/>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8261030E-FDFD-4594-9A09-DCF8E9FB48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A55A-49DC-A93C-0387F31A2008}"/>
                </c:ext>
              </c:extLst>
            </c:dLbl>
            <c:dLbl>
              <c:idx val="1"/>
              <c:tx>
                <c:rich>
                  <a:bodyPr/>
                  <a:lstStyle/>
                  <a:p>
                    <a:fld id="{96AD6033-1CC1-45EA-A424-C71FDDEE90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8-A55A-49DC-A93C-0387F31A2008}"/>
                </c:ext>
              </c:extLst>
            </c:dLbl>
            <c:dLbl>
              <c:idx val="2"/>
              <c:tx>
                <c:rich>
                  <a:bodyPr/>
                  <a:lstStyle/>
                  <a:p>
                    <a:fld id="{579751DC-5153-42E1-9052-C6968F0291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9-A55A-49DC-A93C-0387F31A2008}"/>
                </c:ext>
              </c:extLst>
            </c:dLbl>
            <c:dLbl>
              <c:idx val="3"/>
              <c:tx>
                <c:rich>
                  <a:bodyPr/>
                  <a:lstStyle/>
                  <a:p>
                    <a:fld id="{AC1BA74D-9AC6-40D9-A941-885A16013B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A-A55A-49DC-A93C-0387F31A2008}"/>
                </c:ext>
              </c:extLst>
            </c:dLbl>
            <c:dLbl>
              <c:idx val="4"/>
              <c:tx>
                <c:rich>
                  <a:bodyPr/>
                  <a:lstStyle/>
                  <a:p>
                    <a:fld id="{6C01C883-BB2D-403E-877F-CA2B0E8691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B-A55A-49DC-A93C-0387F31A2008}"/>
                </c:ext>
              </c:extLst>
            </c:dLbl>
            <c:dLbl>
              <c:idx val="5"/>
              <c:tx>
                <c:rich>
                  <a:bodyPr/>
                  <a:lstStyle/>
                  <a:p>
                    <a:fld id="{CEB95678-FFEB-4FCC-AFC6-CBFE7B320A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C-A55A-49DC-A93C-0387F31A2008}"/>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A-49DC-A93C-0387F31A2008}"/>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A-49DC-A93C-0387F31A2008}"/>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5A-49DC-A93C-0387F31A2008}"/>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5A-49DC-A93C-0387F31A2008}"/>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55A-49DC-A93C-0387F31A2008}"/>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55A-49DC-A93C-0387F31A2008}"/>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55A-49DC-A93C-0387F31A2008}"/>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55A-49DC-A93C-0387F31A2008}"/>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55A-49DC-A93C-0387F31A2008}"/>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6-A55A-49DC-A93C-0387F31A2008}"/>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7-A55A-49DC-A93C-0387F31A2008}"/>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8-A55A-49DC-A93C-0387F31A2008}"/>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9-A55A-49DC-A93C-0387F31A2008}"/>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A-A55A-49DC-A93C-0387F31A2008}"/>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B-A55A-49DC-A93C-0387F31A2008}"/>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C-A55A-49DC-A93C-0387F31A2008}"/>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D-A55A-49DC-A93C-0387F31A2008}"/>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E-A55A-49DC-A93C-0387F31A2008}"/>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F-A55A-49DC-A93C-0387F31A2008}"/>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0-A55A-49DC-A93C-0387F31A2008}"/>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A55A-49DC-A93C-0387F31A2008}"/>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A55A-49DC-A93C-0387F31A2008}"/>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A55A-49DC-A93C-0387F31A2008}"/>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A55A-49DC-A93C-0387F31A2008}"/>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A55A-49DC-A93C-0387F31A2008}"/>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A55A-49DC-A93C-0387F31A2008}"/>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A55A-49DC-A93C-0387F31A2008}"/>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A55A-49DC-A93C-0387F31A2008}"/>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A55A-49DC-A93C-0387F31A2008}"/>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A-49DC-A93C-0387F31A2008}"/>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A-49DC-A93C-0387F31A2008}"/>
                </c:ext>
              </c:extLst>
            </c:dLbl>
            <c:dLbl>
              <c:idx val="37"/>
              <c:tx>
                <c:rich>
                  <a:bodyPr/>
                  <a:lstStyle/>
                  <a:p>
                    <a:fld id="{6E6CAC48-DAEE-4111-B587-8051D798AE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A55A-49DC-A93C-0387F31A2008}"/>
                </c:ext>
              </c:extLst>
            </c:dLbl>
            <c:dLbl>
              <c:idx val="38"/>
              <c:tx>
                <c:rich>
                  <a:bodyPr/>
                  <a:lstStyle/>
                  <a:p>
                    <a:fld id="{74AC75DF-33DF-490A-AB71-1ADD83E333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A55A-49DC-A93C-0387F31A2008}"/>
                </c:ext>
              </c:extLst>
            </c:dLbl>
            <c:dLbl>
              <c:idx val="39"/>
              <c:tx>
                <c:rich>
                  <a:bodyPr/>
                  <a:lstStyle/>
                  <a:p>
                    <a:fld id="{4E1CD9AF-5BB2-405E-9183-4F8B28FF18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A55A-49DC-A93C-0387F31A2008}"/>
                </c:ext>
              </c:extLst>
            </c:dLbl>
            <c:dLbl>
              <c:idx val="40"/>
              <c:tx>
                <c:rich>
                  <a:bodyPr/>
                  <a:lstStyle/>
                  <a:p>
                    <a:fld id="{72A23C42-EB2C-4D17-A089-96AB204D69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A55A-49DC-A93C-0387F31A2008}"/>
                </c:ext>
              </c:extLst>
            </c:dLbl>
            <c:dLbl>
              <c:idx val="41"/>
              <c:tx>
                <c:rich>
                  <a:bodyPr/>
                  <a:lstStyle/>
                  <a:p>
                    <a:fld id="{39FCDE07-64F9-47C2-A7E1-A390C0092B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81-A55A-49DC-A93C-0387F31A2008}"/>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82-A55A-49DC-A93C-0387F31A200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wd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2-4E47-46D8-9E0B-C48660E0B146}"/>
              </c:ext>
            </c:extLst>
          </c:dPt>
          <c:dPt>
            <c:idx val="1"/>
            <c:bubble3D val="0"/>
            <c:spPr>
              <a:pattFill prst="wd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1-4E47-46D8-9E0B-C48660E0B146}"/>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0-4E47-46D8-9E0B-C48660E0B146}"/>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92D050"/>
              </a:fgClr>
              <a:bgClr>
                <a:srgbClr val="00B050"/>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F9B-4546-89EB-00B13292D311}"/>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F9B-4546-89EB-00B13292D311}"/>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10"/>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0361-4A31-B93D-72D1929C3AD6}"/>
            </c:ext>
          </c:extLst>
        </c:ser>
        <c:ser>
          <c:idx val="1"/>
          <c:order val="1"/>
          <c:tx>
            <c:strRef>
              <c:f>Dot!$K$2</c:f>
              <c:strCache>
                <c:ptCount val="1"/>
                <c:pt idx="0">
                  <c:v>Color</c:v>
                </c:pt>
              </c:strCache>
            </c:strRef>
          </c:tx>
          <c:spPr>
            <a:ln w="190500" cap="rnd">
              <a:noFill/>
              <a:round/>
            </a:ln>
            <a:effectLst/>
          </c:spPr>
          <c:marker>
            <c:symbol val="circle"/>
            <c:size val="10"/>
            <c:spPr>
              <a:solidFill>
                <a:srgbClr val="92D050"/>
              </a:solidFill>
              <a:ln w="9525">
                <a:noFill/>
              </a:ln>
              <a:effectLst/>
            </c:spPr>
          </c:marker>
          <c:dLbls>
            <c:dLbl>
              <c:idx val="0"/>
              <c:tx>
                <c:rich>
                  <a:bodyPr/>
                  <a:lstStyle/>
                  <a:p>
                    <a:fld id="{98885C51-6B1E-4094-BF84-BE3CA8422C9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0361-4A31-B93D-72D1929C3AD6}"/>
                </c:ext>
              </c:extLst>
            </c:dLbl>
            <c:dLbl>
              <c:idx val="1"/>
              <c:tx>
                <c:rich>
                  <a:bodyPr/>
                  <a:lstStyle/>
                  <a:p>
                    <a:fld id="{CFB93FAF-6B8E-41B6-AC1F-3AE6B14C20C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A-0361-4A31-B93D-72D1929C3AD6}"/>
                </c:ext>
              </c:extLst>
            </c:dLbl>
            <c:dLbl>
              <c:idx val="2"/>
              <c:tx>
                <c:rich>
                  <a:bodyPr/>
                  <a:lstStyle/>
                  <a:p>
                    <a:fld id="{00C478A6-B3AD-4617-9B9B-C722F77226F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B-0361-4A31-B93D-72D1929C3AD6}"/>
                </c:ext>
              </c:extLst>
            </c:dLbl>
            <c:dLbl>
              <c:idx val="3"/>
              <c:tx>
                <c:rich>
                  <a:bodyPr/>
                  <a:lstStyle/>
                  <a:p>
                    <a:fld id="{79A8C873-2308-4908-9FE4-94EE735CF5E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C-0361-4A31-B93D-72D1929C3AD6}"/>
                </c:ext>
              </c:extLst>
            </c:dLbl>
            <c:dLbl>
              <c:idx val="4"/>
              <c:tx>
                <c:rich>
                  <a:bodyPr/>
                  <a:lstStyle/>
                  <a:p>
                    <a:fld id="{F9DF5856-EB39-4C93-8919-E91A00F62D5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D-0361-4A31-B93D-72D1929C3AD6}"/>
                </c:ext>
              </c:extLst>
            </c:dLbl>
            <c:dLbl>
              <c:idx val="5"/>
              <c:tx>
                <c:rich>
                  <a:bodyPr/>
                  <a:lstStyle/>
                  <a:p>
                    <a:fld id="{D30715D8-D71C-45D8-B5FD-A973A2911F0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E-0361-4A31-B93D-72D1929C3AD6}"/>
                </c:ext>
              </c:extLst>
            </c:dLbl>
            <c:dLbl>
              <c:idx val="6"/>
              <c:tx>
                <c:rich>
                  <a:bodyPr/>
                  <a:lstStyle/>
                  <a:p>
                    <a:fld id="{C4DC2466-5804-4F0E-9554-6756749A729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F-0361-4A31-B93D-72D1929C3AD6}"/>
                </c:ext>
              </c:extLst>
            </c:dLbl>
            <c:dLbl>
              <c:idx val="7"/>
              <c:tx>
                <c:rich>
                  <a:bodyPr/>
                  <a:lstStyle/>
                  <a:p>
                    <a:fld id="{B3EFC090-9285-48B1-9E64-CE4854638CF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8-0361-4A31-B93D-72D1929C3AD6}"/>
                </c:ext>
              </c:extLst>
            </c:dLbl>
            <c:dLbl>
              <c:idx val="8"/>
              <c:tx>
                <c:rich>
                  <a:bodyPr/>
                  <a:lstStyle/>
                  <a:p>
                    <a:fld id="{A058D320-D85B-463E-A20F-069B7F338F7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0-0361-4A31-B93D-72D1929C3AD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0361-4A31-B93D-72D1929C3AD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0361-4A31-B93D-72D1929C3AD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0361-4A31-B93D-72D1929C3AD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0361-4A31-B93D-72D1929C3AD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0361-4A31-B93D-72D1929C3AD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0361-4A31-B93D-72D1929C3AD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0361-4A31-B93D-72D1929C3AD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0361-4A31-B93D-72D1929C3AD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0361-4A31-B93D-72D1929C3AD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1-4A31-B93D-72D1929C3AD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1-4A31-B93D-72D1929C3AD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92D050"/>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01-0361-4A31-B93D-72D1929C3AD6}"/>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30"/>
            <c:spPr>
              <a:solidFill>
                <a:schemeClr val="bg1">
                  <a:lumMod val="85000"/>
                </a:schemeClr>
              </a:solidFill>
              <a:ln w="9525">
                <a:noFill/>
              </a:ln>
              <a:effectLst/>
            </c:spPr>
          </c:marker>
          <c:dLbls>
            <c:dLbl>
              <c:idx val="0"/>
              <c:tx>
                <c:rich>
                  <a:bodyPr/>
                  <a:lstStyle/>
                  <a:p>
                    <a:fld id="{CF206CF2-DDAF-434D-926C-94CF4363BE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13F-4814-A715-235E8768EC1A}"/>
                </c:ext>
              </c:extLst>
            </c:dLbl>
            <c:dLbl>
              <c:idx val="1"/>
              <c:tx>
                <c:rich>
                  <a:bodyPr/>
                  <a:lstStyle/>
                  <a:p>
                    <a:fld id="{D05D9E53-05E3-4F6A-8F54-9A897C262B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13F-4814-A715-235E8768EC1A}"/>
                </c:ext>
              </c:extLst>
            </c:dLbl>
            <c:dLbl>
              <c:idx val="2"/>
              <c:tx>
                <c:rich>
                  <a:bodyPr/>
                  <a:lstStyle/>
                  <a:p>
                    <a:fld id="{D3A22E22-8E29-4596-A2AD-D24A12845F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13F-4814-A715-235E8768EC1A}"/>
                </c:ext>
              </c:extLst>
            </c:dLbl>
            <c:dLbl>
              <c:idx val="3"/>
              <c:tx>
                <c:rich>
                  <a:bodyPr/>
                  <a:lstStyle/>
                  <a:p>
                    <a:fld id="{BD35A3F0-439E-4EC9-ABE3-86EF14A1E9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13F-4814-A715-235E8768EC1A}"/>
                </c:ext>
              </c:extLst>
            </c:dLbl>
            <c:dLbl>
              <c:idx val="4"/>
              <c:tx>
                <c:rich>
                  <a:bodyPr/>
                  <a:lstStyle/>
                  <a:p>
                    <a:fld id="{B1E024A1-C9F5-4E57-9CA0-38B01BAB05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13F-4814-A715-235E8768EC1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C13F-4814-A715-235E8768EC1A}"/>
            </c:ext>
          </c:extLst>
        </c:ser>
        <c:ser>
          <c:idx val="1"/>
          <c:order val="1"/>
          <c:tx>
            <c:strRef>
              <c:f>Steps!$J$4</c:f>
              <c:strCache>
                <c:ptCount val="1"/>
                <c:pt idx="0">
                  <c:v>Complete</c:v>
                </c:pt>
              </c:strCache>
            </c:strRef>
          </c:tx>
          <c:spPr>
            <a:ln w="127000" cap="rnd">
              <a:solidFill>
                <a:srgbClr val="92D050"/>
              </a:solidFill>
              <a:round/>
            </a:ln>
            <a:effectLst/>
          </c:spPr>
          <c:marker>
            <c:symbol val="circle"/>
            <c:size val="30"/>
            <c:spPr>
              <a:solidFill>
                <a:srgbClr val="92D050"/>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C13F-4814-A715-235E8768EC1A}"/>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5AF5-40E6-84F2-65D01853581C}"/>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5AF5-40E6-84F2-65D01853581C}"/>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5AF5-40E6-84F2-65D01853581C}"/>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7A-4C00-999B-A5FADA4F3CD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0BC5C35E-11BD-4C6B-84BA-E658EC8837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37A-4C00-999B-A5FADA4F3CDC}"/>
                </c:ext>
              </c:extLst>
            </c:dLbl>
            <c:dLbl>
              <c:idx val="1"/>
              <c:tx>
                <c:rich>
                  <a:bodyPr/>
                  <a:lstStyle/>
                  <a:p>
                    <a:fld id="{69AC512F-DEF7-4DEF-8495-DF58F4AC95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37A-4C00-999B-A5FADA4F3CDC}"/>
                </c:ext>
              </c:extLst>
            </c:dLbl>
            <c:dLbl>
              <c:idx val="2"/>
              <c:tx>
                <c:rich>
                  <a:bodyPr/>
                  <a:lstStyle/>
                  <a:p>
                    <a:fld id="{E2CA8DD8-92CC-4EA8-A73F-CC32E570AA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37A-4C00-999B-A5FADA4F3CDC}"/>
                </c:ext>
              </c:extLst>
            </c:dLbl>
            <c:dLbl>
              <c:idx val="3"/>
              <c:tx>
                <c:rich>
                  <a:bodyPr/>
                  <a:lstStyle/>
                  <a:p>
                    <a:fld id="{AF7DE966-0306-4B7E-B811-E908927284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37A-4C00-999B-A5FADA4F3CDC}"/>
                </c:ext>
              </c:extLst>
            </c:dLbl>
            <c:dLbl>
              <c:idx val="4"/>
              <c:tx>
                <c:rich>
                  <a:bodyPr/>
                  <a:lstStyle/>
                  <a:p>
                    <a:fld id="{698F2BA6-82CE-4476-ABDE-BCE23CE81A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37A-4C00-999B-A5FADA4F3CDC}"/>
                </c:ext>
              </c:extLst>
            </c:dLbl>
            <c:dLbl>
              <c:idx val="5"/>
              <c:tx>
                <c:rich>
                  <a:bodyPr/>
                  <a:lstStyle/>
                  <a:p>
                    <a:fld id="{04655568-CD51-4738-9E29-3294908D25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37A-4C00-999B-A5FADA4F3CDC}"/>
                </c:ext>
              </c:extLst>
            </c:dLbl>
            <c:dLbl>
              <c:idx val="6"/>
              <c:tx>
                <c:rich>
                  <a:bodyPr/>
                  <a:lstStyle/>
                  <a:p>
                    <a:fld id="{77234A9E-16DB-494C-A9CA-9A23F944AAE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37A-4C00-999B-A5FADA4F3CDC}"/>
                </c:ext>
              </c:extLst>
            </c:dLbl>
            <c:dLbl>
              <c:idx val="7"/>
              <c:tx>
                <c:rich>
                  <a:bodyPr/>
                  <a:lstStyle/>
                  <a:p>
                    <a:fld id="{0E0C49BA-1451-462C-9E87-D727D8B772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37A-4C00-999B-A5FADA4F3CDC}"/>
                </c:ext>
              </c:extLst>
            </c:dLbl>
            <c:dLbl>
              <c:idx val="8"/>
              <c:tx>
                <c:rich>
                  <a:bodyPr/>
                  <a:lstStyle/>
                  <a:p>
                    <a:fld id="{72B5977B-ECAE-4B67-98C3-16F392E0E2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37A-4C00-999B-A5FADA4F3CDC}"/>
                </c:ext>
              </c:extLst>
            </c:dLbl>
            <c:dLbl>
              <c:idx val="9"/>
              <c:tx>
                <c:rich>
                  <a:bodyPr/>
                  <a:lstStyle/>
                  <a:p>
                    <a:fld id="{00422147-A1D3-4999-A7CD-2329BA5756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137A-4C00-999B-A5FADA4F3CDC}"/>
                </c:ext>
              </c:extLst>
            </c:dLbl>
            <c:dLbl>
              <c:idx val="10"/>
              <c:tx>
                <c:rich>
                  <a:bodyPr/>
                  <a:lstStyle/>
                  <a:p>
                    <a:fld id="{FF08CA6B-CFE7-4CEE-B008-9E0FD90B36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37A-4C00-999B-A5FADA4F3CDC}"/>
                </c:ext>
              </c:extLst>
            </c:dLbl>
            <c:dLbl>
              <c:idx val="11"/>
              <c:tx>
                <c:rich>
                  <a:bodyPr/>
                  <a:lstStyle/>
                  <a:p>
                    <a:fld id="{840D84CB-56AD-4CA1-958C-E2F008F368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137A-4C00-999B-A5FADA4F3CDC}"/>
                </c:ext>
              </c:extLst>
            </c:dLbl>
            <c:dLbl>
              <c:idx val="12"/>
              <c:tx>
                <c:rich>
                  <a:bodyPr/>
                  <a:lstStyle/>
                  <a:p>
                    <a:fld id="{57E5CDCB-78B3-4240-A4CA-0D1AB5398B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37A-4C00-999B-A5FADA4F3CDC}"/>
                </c:ext>
              </c:extLst>
            </c:dLbl>
            <c:dLbl>
              <c:idx val="13"/>
              <c:tx>
                <c:rich>
                  <a:bodyPr/>
                  <a:lstStyle/>
                  <a:p>
                    <a:fld id="{E554EB2D-CAA2-4F13-B2C7-23A7965FBB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37A-4C00-999B-A5FADA4F3CDC}"/>
                </c:ext>
              </c:extLst>
            </c:dLbl>
            <c:dLbl>
              <c:idx val="14"/>
              <c:tx>
                <c:rich>
                  <a:bodyPr/>
                  <a:lstStyle/>
                  <a:p>
                    <a:fld id="{0E2C7680-889D-43E6-9476-9B7683061D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137A-4C00-999B-A5FADA4F3CDC}"/>
                </c:ext>
              </c:extLst>
            </c:dLbl>
            <c:dLbl>
              <c:idx val="15"/>
              <c:tx>
                <c:rich>
                  <a:bodyPr/>
                  <a:lstStyle/>
                  <a:p>
                    <a:fld id="{9376A7F8-18BE-4FBE-A74C-57189089F8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137A-4C00-999B-A5FADA4F3CDC}"/>
                </c:ext>
              </c:extLst>
            </c:dLbl>
            <c:dLbl>
              <c:idx val="16"/>
              <c:tx>
                <c:rich>
                  <a:bodyPr/>
                  <a:lstStyle/>
                  <a:p>
                    <a:fld id="{6605F03A-507E-4A59-BDEF-39C1EAE75B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137A-4C00-999B-A5FADA4F3CDC}"/>
                </c:ext>
              </c:extLst>
            </c:dLbl>
            <c:dLbl>
              <c:idx val="17"/>
              <c:tx>
                <c:rich>
                  <a:bodyPr/>
                  <a:lstStyle/>
                  <a:p>
                    <a:fld id="{5BDE9FA1-1F02-4EDD-9795-D8CF3FED0D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37A-4C00-999B-A5FADA4F3CDC}"/>
                </c:ext>
              </c:extLst>
            </c:dLbl>
            <c:dLbl>
              <c:idx val="18"/>
              <c:tx>
                <c:rich>
                  <a:bodyPr/>
                  <a:lstStyle/>
                  <a:p>
                    <a:fld id="{4DD6E252-A44E-4E5B-8E81-62588B9657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37A-4C00-999B-A5FADA4F3CDC}"/>
                </c:ext>
              </c:extLst>
            </c:dLbl>
            <c:dLbl>
              <c:idx val="19"/>
              <c:tx>
                <c:rich>
                  <a:bodyPr/>
                  <a:lstStyle/>
                  <a:p>
                    <a:fld id="{DABFB975-9A85-4912-A3D8-09D8D32C70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137A-4C00-999B-A5FADA4F3CDC}"/>
                </c:ext>
              </c:extLst>
            </c:dLbl>
            <c:dLbl>
              <c:idx val="20"/>
              <c:tx>
                <c:rich>
                  <a:bodyPr/>
                  <a:lstStyle/>
                  <a:p>
                    <a:fld id="{92724786-47DE-42F8-A072-AEF241AFF9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137A-4C00-999B-A5FADA4F3CDC}"/>
                </c:ext>
              </c:extLst>
            </c:dLbl>
            <c:dLbl>
              <c:idx val="21"/>
              <c:tx>
                <c:rich>
                  <a:bodyPr/>
                  <a:lstStyle/>
                  <a:p>
                    <a:fld id="{A46441DB-3E93-4D96-A68B-74CDB85B1B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37A-4C00-999B-A5FADA4F3CDC}"/>
                </c:ext>
              </c:extLst>
            </c:dLbl>
            <c:dLbl>
              <c:idx val="22"/>
              <c:tx>
                <c:rich>
                  <a:bodyPr/>
                  <a:lstStyle/>
                  <a:p>
                    <a:fld id="{4ACF58D9-1265-4803-9E3A-DEE9B62316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37A-4C00-999B-A5FADA4F3CDC}"/>
                </c:ext>
              </c:extLst>
            </c:dLbl>
            <c:dLbl>
              <c:idx val="23"/>
              <c:tx>
                <c:rich>
                  <a:bodyPr/>
                  <a:lstStyle/>
                  <a:p>
                    <a:fld id="{63F6CC5F-5606-4DFF-B1E4-BFC2E94ECE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37A-4C00-999B-A5FADA4F3CDC}"/>
                </c:ext>
              </c:extLst>
            </c:dLbl>
            <c:dLbl>
              <c:idx val="24"/>
              <c:tx>
                <c:rich>
                  <a:bodyPr/>
                  <a:lstStyle/>
                  <a:p>
                    <a:fld id="{D94F1CDA-0B6E-4E84-A6E2-589798A54E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37A-4C00-999B-A5FADA4F3CDC}"/>
                </c:ext>
              </c:extLst>
            </c:dLbl>
            <c:dLbl>
              <c:idx val="25"/>
              <c:tx>
                <c:rich>
                  <a:bodyPr/>
                  <a:lstStyle/>
                  <a:p>
                    <a:fld id="{95782EA8-827C-4621-8C58-E9D0C57071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37A-4C00-999B-A5FADA4F3CDC}"/>
                </c:ext>
              </c:extLst>
            </c:dLbl>
            <c:dLbl>
              <c:idx val="26"/>
              <c:tx>
                <c:rich>
                  <a:bodyPr/>
                  <a:lstStyle/>
                  <a:p>
                    <a:fld id="{ACBD86C3-BB10-47D3-A5D8-07EB7E521E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37A-4C00-999B-A5FADA4F3CDC}"/>
                </c:ext>
              </c:extLst>
            </c:dLbl>
            <c:dLbl>
              <c:idx val="27"/>
              <c:tx>
                <c:rich>
                  <a:bodyPr/>
                  <a:lstStyle/>
                  <a:p>
                    <a:fld id="{9313FD61-B0ED-4E17-8945-82A174208B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137A-4C00-999B-A5FADA4F3CDC}"/>
                </c:ext>
              </c:extLst>
            </c:dLbl>
            <c:dLbl>
              <c:idx val="28"/>
              <c:tx>
                <c:rich>
                  <a:bodyPr/>
                  <a:lstStyle/>
                  <a:p>
                    <a:fld id="{0BC24E59-B796-421F-84C1-2200A6EF3F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137A-4C00-999B-A5FADA4F3CDC}"/>
                </c:ext>
              </c:extLst>
            </c:dLbl>
            <c:dLbl>
              <c:idx val="29"/>
              <c:tx>
                <c:rich>
                  <a:bodyPr/>
                  <a:lstStyle/>
                  <a:p>
                    <a:fld id="{39DEF11B-4300-47DD-9310-93525F71CF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137A-4C00-999B-A5FADA4F3CDC}"/>
                </c:ext>
              </c:extLst>
            </c:dLbl>
            <c:dLbl>
              <c:idx val="30"/>
              <c:tx>
                <c:rich>
                  <a:bodyPr/>
                  <a:lstStyle/>
                  <a:p>
                    <a:fld id="{26F472C2-AF87-40D3-A106-E7A4DE80AD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137A-4C00-999B-A5FADA4F3CDC}"/>
                </c:ext>
              </c:extLst>
            </c:dLbl>
            <c:dLbl>
              <c:idx val="31"/>
              <c:tx>
                <c:rich>
                  <a:bodyPr/>
                  <a:lstStyle/>
                  <a:p>
                    <a:fld id="{6B4FA68E-D60C-473C-B5D9-066E7260E2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137A-4C00-999B-A5FADA4F3CDC}"/>
                </c:ext>
              </c:extLst>
            </c:dLbl>
            <c:dLbl>
              <c:idx val="32"/>
              <c:tx>
                <c:rich>
                  <a:bodyPr/>
                  <a:lstStyle/>
                  <a:p>
                    <a:fld id="{697F0559-E5BE-485E-8159-886557472F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137A-4C00-999B-A5FADA4F3CDC}"/>
                </c:ext>
              </c:extLst>
            </c:dLbl>
            <c:dLbl>
              <c:idx val="33"/>
              <c:tx>
                <c:rich>
                  <a:bodyPr/>
                  <a:lstStyle/>
                  <a:p>
                    <a:fld id="{D402A08D-36FB-492E-947B-919419CA9B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137A-4C00-999B-A5FADA4F3CDC}"/>
                </c:ext>
              </c:extLst>
            </c:dLbl>
            <c:dLbl>
              <c:idx val="34"/>
              <c:tx>
                <c:rich>
                  <a:bodyPr/>
                  <a:lstStyle/>
                  <a:p>
                    <a:fld id="{34A36936-A354-4979-8361-07C46298BD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137A-4C00-999B-A5FADA4F3CDC}"/>
                </c:ext>
              </c:extLst>
            </c:dLbl>
            <c:dLbl>
              <c:idx val="35"/>
              <c:tx>
                <c:rich>
                  <a:bodyPr/>
                  <a:lstStyle/>
                  <a:p>
                    <a:fld id="{00330AEF-2495-4CC1-834C-A3F1CD961E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37A-4C00-999B-A5FADA4F3CDC}"/>
                </c:ext>
              </c:extLst>
            </c:dLbl>
            <c:dLbl>
              <c:idx val="36"/>
              <c:tx>
                <c:rich>
                  <a:bodyPr/>
                  <a:lstStyle/>
                  <a:p>
                    <a:fld id="{20F4864C-9523-4B30-9FFE-2C8B5DD2E5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37A-4C00-999B-A5FADA4F3CDC}"/>
                </c:ext>
              </c:extLst>
            </c:dLbl>
            <c:dLbl>
              <c:idx val="37"/>
              <c:tx>
                <c:rich>
                  <a:bodyPr/>
                  <a:lstStyle/>
                  <a:p>
                    <a:fld id="{8C2A6D7C-4CA9-430E-96C1-24DB6F4E2B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137A-4C00-999B-A5FADA4F3CDC}"/>
                </c:ext>
              </c:extLst>
            </c:dLbl>
            <c:dLbl>
              <c:idx val="38"/>
              <c:tx>
                <c:rich>
                  <a:bodyPr/>
                  <a:lstStyle/>
                  <a:p>
                    <a:fld id="{F8EE845B-140A-45E5-8D67-77716C01EC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137A-4C00-999B-A5FADA4F3CDC}"/>
                </c:ext>
              </c:extLst>
            </c:dLbl>
            <c:dLbl>
              <c:idx val="39"/>
              <c:tx>
                <c:rich>
                  <a:bodyPr/>
                  <a:lstStyle/>
                  <a:p>
                    <a:fld id="{AACAC694-02EE-4C2A-9C74-A377B199EC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137A-4C00-999B-A5FADA4F3CDC}"/>
                </c:ext>
              </c:extLst>
            </c:dLbl>
            <c:dLbl>
              <c:idx val="40"/>
              <c:tx>
                <c:rich>
                  <a:bodyPr/>
                  <a:lstStyle/>
                  <a:p>
                    <a:fld id="{1139EB4F-8BF6-4221-BAD2-9619A5840A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137A-4C00-999B-A5FADA4F3CDC}"/>
                </c:ext>
              </c:extLst>
            </c:dLbl>
            <c:dLbl>
              <c:idx val="41"/>
              <c:tx>
                <c:rich>
                  <a:bodyPr/>
                  <a:lstStyle/>
                  <a:p>
                    <a:fld id="{8545A671-F231-4B74-9FBE-66B14D0DBE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37A-4C00-999B-A5FADA4F3C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137A-4C00-999B-A5FADA4F3CDC}"/>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137A-4C00-999B-A5FADA4F3CDC}"/>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769-4F6F-AE7D-F296F76E135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769-4F6F-AE7D-F296F76E1358}"/>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69-4F6F-AE7D-F296F76E135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69-4F6F-AE7D-F296F76E135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69-4F6F-AE7D-F296F76E135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69-4F6F-AE7D-F296F76E135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69-4F6F-AE7D-F296F76E135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69-4F6F-AE7D-F296F76E135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69-4F6F-AE7D-F296F76E135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69-4F6F-AE7D-F296F76E135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69-4F6F-AE7D-F296F76E135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69-4F6F-AE7D-F296F76E135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69-4F6F-AE7D-F296F76E135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69-4F6F-AE7D-F296F76E135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69-4F6F-AE7D-F296F76E135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69-4F6F-AE7D-F296F76E135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69-4F6F-AE7D-F296F76E135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69-4F6F-AE7D-F296F76E135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69-4F6F-AE7D-F296F76E135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69-4F6F-AE7D-F296F76E135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69-4F6F-AE7D-F296F76E135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69-4F6F-AE7D-F296F76E135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69-4F6F-AE7D-F296F76E135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69-4F6F-AE7D-F296F76E135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69-4F6F-AE7D-F296F76E135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9-4F6F-AE7D-F296F76E135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9-4F6F-AE7D-F296F76E135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9-4F6F-AE7D-F296F76E135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9-4F6F-AE7D-F296F76E135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9-4F6F-AE7D-F296F76E135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9-4F6F-AE7D-F296F76E135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9-4F6F-AE7D-F296F76E135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9-4F6F-AE7D-F296F76E135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9-4F6F-AE7D-F296F76E135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9-4F6F-AE7D-F296F76E135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9-4F6F-AE7D-F296F76E135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9-4F6F-AE7D-F296F76E135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9-4F6F-AE7D-F296F76E135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9-4F6F-AE7D-F296F76E135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9-4F6F-AE7D-F296F76E135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9-4F6F-AE7D-F296F76E135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9-4F6F-AE7D-F296F76E135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9-4F6F-AE7D-F296F76E135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9-4F6F-AE7D-F296F76E135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9-4F6F-AE7D-F296F76E135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9-4F6F-AE7D-F296F76E135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9-4F6F-AE7D-F296F76E135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9-4F6F-AE7D-F296F76E135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9-4F6F-AE7D-F296F76E135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9-4F6F-AE7D-F296F76E135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9-4F6F-AE7D-F296F76E135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9-4F6F-AE7D-F296F76E135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9-4F6F-AE7D-F296F76E135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9-4F6F-AE7D-F296F76E135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9-4F6F-AE7D-F296F76E135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9-4F6F-AE7D-F296F76E135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9-4F6F-AE7D-F296F76E135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9-4F6F-AE7D-F296F76E135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9-4F6F-AE7D-F296F76E135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9-4F6F-AE7D-F296F76E135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9-4F6F-AE7D-F296F76E135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9-4F6F-AE7D-F296F76E135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9-4F6F-AE7D-F296F76E135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9-4F6F-AE7D-F296F76E135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9-4F6F-AE7D-F296F76E135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9-4F6F-AE7D-F296F76E135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9-4F6F-AE7D-F296F76E135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9-4F6F-AE7D-F296F76E135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9-4F6F-AE7D-F296F76E135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9-4F6F-AE7D-F296F76E135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9-4F6F-AE7D-F296F76E1358}"/>
                </c:ext>
              </c:extLst>
            </c:dLbl>
            <c:dLbl>
              <c:idx val="69"/>
              <c:tx>
                <c:rich>
                  <a:bodyPr/>
                  <a:lstStyle/>
                  <a:p>
                    <a:fld id="{66CA0C5F-7544-4D59-9D3E-E2D95E90672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769-4F6F-AE7D-F296F76E135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9-4F6F-AE7D-F296F76E135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9-4F6F-AE7D-F296F76E135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9-4F6F-AE7D-F296F76E135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9-4F6F-AE7D-F296F76E135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9-4F6F-AE7D-F296F76E135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9-4F6F-AE7D-F296F76E135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9-4F6F-AE7D-F296F76E135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9-4F6F-AE7D-F296F76E135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9-4F6F-AE7D-F296F76E135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9-4F6F-AE7D-F296F76E135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9-4F6F-AE7D-F296F76E135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9-4F6F-AE7D-F296F76E135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9-4F6F-AE7D-F296F76E135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9-4F6F-AE7D-F296F76E135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9-4F6F-AE7D-F296F76E135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9-4F6F-AE7D-F296F76E135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9-4F6F-AE7D-F296F76E135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9-4F6F-AE7D-F296F76E135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9-4F6F-AE7D-F296F76E135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9-4F6F-AE7D-F296F76E135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9-4F6F-AE7D-F296F76E135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9-4F6F-AE7D-F296F76E135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9-4F6F-AE7D-F296F76E135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69-4F6F-AE7D-F296F76E135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69-4F6F-AE7D-F296F76E135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769-4F6F-AE7D-F296F76E135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769-4F6F-AE7D-F296F76E135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769-4F6F-AE7D-F296F76E135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769-4F6F-AE7D-F296F76E135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769-4F6F-AE7D-F296F76E135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769-4F6F-AE7D-F296F76E135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52B3-407A-8AAA-0F2E43487D91}"/>
              </c:ext>
            </c:extLst>
          </c:dPt>
          <c:dPt>
            <c:idx val="1"/>
            <c:bubble3D val="0"/>
            <c:spPr>
              <a:solidFill>
                <a:schemeClr val="bg2"/>
              </a:solidFill>
              <a:ln w="19050">
                <a:solidFill>
                  <a:schemeClr val="lt1"/>
                </a:solidFill>
              </a:ln>
              <a:effectLst/>
            </c:spPr>
            <c:extLst>
              <c:ext xmlns:c16="http://schemas.microsoft.com/office/drawing/2014/chart" uri="{C3380CC4-5D6E-409C-BE32-E72D297353CC}">
                <c16:uniqueId val="{00000003-52B3-407A-8AAA-0F2E43487D91}"/>
              </c:ext>
            </c:extLst>
          </c:dPt>
          <c:dPt>
            <c:idx val="2"/>
            <c:bubble3D val="0"/>
            <c:spPr>
              <a:solidFill>
                <a:schemeClr val="bg2"/>
              </a:solidFill>
              <a:ln w="19050">
                <a:solidFill>
                  <a:schemeClr val="lt1"/>
                </a:solidFill>
              </a:ln>
              <a:effectLst/>
            </c:spPr>
            <c:extLst>
              <c:ext xmlns:c16="http://schemas.microsoft.com/office/drawing/2014/chart" uri="{C3380CC4-5D6E-409C-BE32-E72D297353CC}">
                <c16:uniqueId val="{00000005-52B3-407A-8AAA-0F2E43487D91}"/>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52B3-407A-8AAA-0F2E43487D91}"/>
              </c:ext>
            </c:extLst>
          </c:dPt>
          <c:dPt>
            <c:idx val="4"/>
            <c:bubble3D val="0"/>
            <c:spPr>
              <a:solidFill>
                <a:schemeClr val="bg2"/>
              </a:solidFill>
              <a:ln w="19050">
                <a:solidFill>
                  <a:schemeClr val="lt1"/>
                </a:solidFill>
              </a:ln>
              <a:effectLst/>
            </c:spPr>
            <c:extLst>
              <c:ext xmlns:c16="http://schemas.microsoft.com/office/drawing/2014/chart" uri="{C3380CC4-5D6E-409C-BE32-E72D297353CC}">
                <c16:uniqueId val="{00000009-52B3-407A-8AAA-0F2E43487D91}"/>
              </c:ext>
            </c:extLst>
          </c:dPt>
          <c:dPt>
            <c:idx val="5"/>
            <c:bubble3D val="0"/>
            <c:spPr>
              <a:solidFill>
                <a:schemeClr val="bg2"/>
              </a:solidFill>
              <a:ln w="19050">
                <a:solidFill>
                  <a:schemeClr val="lt1"/>
                </a:solidFill>
              </a:ln>
              <a:effectLst/>
            </c:spPr>
            <c:extLst>
              <c:ext xmlns:c16="http://schemas.microsoft.com/office/drawing/2014/chart" uri="{C3380CC4-5D6E-409C-BE32-E72D297353CC}">
                <c16:uniqueId val="{0000000B-52B3-407A-8AAA-0F2E43487D91}"/>
              </c:ext>
            </c:extLst>
          </c:dPt>
          <c:dPt>
            <c:idx val="6"/>
            <c:bubble3D val="0"/>
            <c:spPr>
              <a:solidFill>
                <a:schemeClr val="bg2"/>
              </a:solidFill>
              <a:ln w="19050">
                <a:solidFill>
                  <a:schemeClr val="lt1"/>
                </a:solidFill>
              </a:ln>
              <a:effectLst/>
            </c:spPr>
            <c:extLst>
              <c:ext xmlns:c16="http://schemas.microsoft.com/office/drawing/2014/chart" uri="{C3380CC4-5D6E-409C-BE32-E72D297353CC}">
                <c16:uniqueId val="{0000000D-52B3-407A-8AAA-0F2E43487D91}"/>
              </c:ext>
            </c:extLst>
          </c:dPt>
          <c:dPt>
            <c:idx val="7"/>
            <c:bubble3D val="0"/>
            <c:spPr>
              <a:solidFill>
                <a:schemeClr val="bg2"/>
              </a:solidFill>
              <a:ln w="19050">
                <a:solidFill>
                  <a:schemeClr val="lt1"/>
                </a:solidFill>
              </a:ln>
              <a:effectLst/>
            </c:spPr>
            <c:extLst>
              <c:ext xmlns:c16="http://schemas.microsoft.com/office/drawing/2014/chart" uri="{C3380CC4-5D6E-409C-BE32-E72D297353CC}">
                <c16:uniqueId val="{0000000F-52B3-407A-8AAA-0F2E43487D91}"/>
              </c:ext>
            </c:extLst>
          </c:dPt>
          <c:dPt>
            <c:idx val="8"/>
            <c:bubble3D val="0"/>
            <c:spPr>
              <a:solidFill>
                <a:schemeClr val="bg2"/>
              </a:solidFill>
              <a:ln w="19050">
                <a:solidFill>
                  <a:schemeClr val="lt1"/>
                </a:solidFill>
              </a:ln>
              <a:effectLst/>
            </c:spPr>
            <c:extLst>
              <c:ext xmlns:c16="http://schemas.microsoft.com/office/drawing/2014/chart" uri="{C3380CC4-5D6E-409C-BE32-E72D297353CC}">
                <c16:uniqueId val="{00000011-52B3-407A-8AAA-0F2E43487D91}"/>
              </c:ext>
            </c:extLst>
          </c:dPt>
          <c:dPt>
            <c:idx val="9"/>
            <c:bubble3D val="0"/>
            <c:spPr>
              <a:solidFill>
                <a:schemeClr val="bg2"/>
              </a:solidFill>
              <a:ln w="19050">
                <a:solidFill>
                  <a:schemeClr val="lt1"/>
                </a:solidFill>
              </a:ln>
              <a:effectLst/>
            </c:spPr>
            <c:extLst>
              <c:ext xmlns:c16="http://schemas.microsoft.com/office/drawing/2014/chart" uri="{C3380CC4-5D6E-409C-BE32-E72D297353CC}">
                <c16:uniqueId val="{00000013-52B3-407A-8AAA-0F2E43487D91}"/>
              </c:ext>
            </c:extLst>
          </c:dPt>
          <c:dPt>
            <c:idx val="10"/>
            <c:bubble3D val="0"/>
            <c:spPr>
              <a:solidFill>
                <a:schemeClr val="bg2"/>
              </a:solidFill>
              <a:ln w="19050">
                <a:solidFill>
                  <a:schemeClr val="lt1"/>
                </a:solidFill>
              </a:ln>
              <a:effectLst/>
            </c:spPr>
            <c:extLst>
              <c:ext xmlns:c16="http://schemas.microsoft.com/office/drawing/2014/chart" uri="{C3380CC4-5D6E-409C-BE32-E72D297353CC}">
                <c16:uniqueId val="{00000015-52B3-407A-8AAA-0F2E43487D91}"/>
              </c:ext>
            </c:extLst>
          </c:dPt>
          <c:dPt>
            <c:idx val="11"/>
            <c:bubble3D val="0"/>
            <c:spPr>
              <a:solidFill>
                <a:schemeClr val="bg2"/>
              </a:solidFill>
              <a:ln w="19050">
                <a:solidFill>
                  <a:schemeClr val="lt1"/>
                </a:solidFill>
              </a:ln>
              <a:effectLst/>
            </c:spPr>
            <c:extLst>
              <c:ext xmlns:c16="http://schemas.microsoft.com/office/drawing/2014/chart" uri="{C3380CC4-5D6E-409C-BE32-E72D297353CC}">
                <c16:uniqueId val="{00000017-52B3-407A-8AAA-0F2E43487D91}"/>
              </c:ext>
            </c:extLst>
          </c:dPt>
          <c:dPt>
            <c:idx val="12"/>
            <c:bubble3D val="0"/>
            <c:spPr>
              <a:solidFill>
                <a:schemeClr val="bg2"/>
              </a:solidFill>
              <a:ln w="19050">
                <a:solidFill>
                  <a:schemeClr val="lt1"/>
                </a:solidFill>
              </a:ln>
              <a:effectLst/>
            </c:spPr>
            <c:extLst>
              <c:ext xmlns:c16="http://schemas.microsoft.com/office/drawing/2014/chart" uri="{C3380CC4-5D6E-409C-BE32-E72D297353CC}">
                <c16:uniqueId val="{00000019-52B3-407A-8AAA-0F2E43487D91}"/>
              </c:ext>
            </c:extLst>
          </c:dPt>
          <c:dPt>
            <c:idx val="13"/>
            <c:bubble3D val="0"/>
            <c:spPr>
              <a:solidFill>
                <a:schemeClr val="bg2"/>
              </a:solidFill>
              <a:ln w="19050">
                <a:solidFill>
                  <a:schemeClr val="lt1"/>
                </a:solidFill>
              </a:ln>
              <a:effectLst/>
            </c:spPr>
            <c:extLst>
              <c:ext xmlns:c16="http://schemas.microsoft.com/office/drawing/2014/chart" uri="{C3380CC4-5D6E-409C-BE32-E72D297353CC}">
                <c16:uniqueId val="{0000001B-52B3-407A-8AAA-0F2E43487D91}"/>
              </c:ext>
            </c:extLst>
          </c:dPt>
          <c:dPt>
            <c:idx val="14"/>
            <c:bubble3D val="0"/>
            <c:spPr>
              <a:solidFill>
                <a:schemeClr val="bg2"/>
              </a:solidFill>
              <a:ln w="19050">
                <a:solidFill>
                  <a:schemeClr val="lt1"/>
                </a:solidFill>
              </a:ln>
              <a:effectLst/>
            </c:spPr>
            <c:extLst>
              <c:ext xmlns:c16="http://schemas.microsoft.com/office/drawing/2014/chart" uri="{C3380CC4-5D6E-409C-BE32-E72D297353CC}">
                <c16:uniqueId val="{0000001D-52B3-407A-8AAA-0F2E43487D91}"/>
              </c:ext>
            </c:extLst>
          </c:dPt>
          <c:dPt>
            <c:idx val="15"/>
            <c:bubble3D val="0"/>
            <c:spPr>
              <a:solidFill>
                <a:schemeClr val="bg2"/>
              </a:solidFill>
              <a:ln w="19050">
                <a:solidFill>
                  <a:schemeClr val="lt1"/>
                </a:solidFill>
              </a:ln>
              <a:effectLst/>
            </c:spPr>
            <c:extLst>
              <c:ext xmlns:c16="http://schemas.microsoft.com/office/drawing/2014/chart" uri="{C3380CC4-5D6E-409C-BE32-E72D297353CC}">
                <c16:uniqueId val="{0000001F-52B3-407A-8AAA-0F2E43487D91}"/>
              </c:ext>
            </c:extLst>
          </c:dPt>
          <c:dPt>
            <c:idx val="16"/>
            <c:bubble3D val="0"/>
            <c:spPr>
              <a:solidFill>
                <a:schemeClr val="bg2"/>
              </a:solidFill>
              <a:ln w="19050">
                <a:solidFill>
                  <a:schemeClr val="lt1"/>
                </a:solidFill>
              </a:ln>
              <a:effectLst/>
            </c:spPr>
            <c:extLst>
              <c:ext xmlns:c16="http://schemas.microsoft.com/office/drawing/2014/chart" uri="{C3380CC4-5D6E-409C-BE32-E72D297353CC}">
                <c16:uniqueId val="{00000021-52B3-407A-8AAA-0F2E43487D91}"/>
              </c:ext>
            </c:extLst>
          </c:dPt>
          <c:dPt>
            <c:idx val="17"/>
            <c:bubble3D val="0"/>
            <c:spPr>
              <a:solidFill>
                <a:schemeClr val="bg2"/>
              </a:solidFill>
              <a:ln w="19050">
                <a:solidFill>
                  <a:schemeClr val="lt1"/>
                </a:solidFill>
              </a:ln>
              <a:effectLst/>
            </c:spPr>
            <c:extLst>
              <c:ext xmlns:c16="http://schemas.microsoft.com/office/drawing/2014/chart" uri="{C3380CC4-5D6E-409C-BE32-E72D297353CC}">
                <c16:uniqueId val="{00000023-52B3-407A-8AAA-0F2E43487D91}"/>
              </c:ext>
            </c:extLst>
          </c:dPt>
          <c:dPt>
            <c:idx val="18"/>
            <c:bubble3D val="0"/>
            <c:spPr>
              <a:solidFill>
                <a:schemeClr val="bg2"/>
              </a:solidFill>
              <a:ln w="19050">
                <a:solidFill>
                  <a:schemeClr val="lt1"/>
                </a:solidFill>
              </a:ln>
              <a:effectLst/>
            </c:spPr>
            <c:extLst>
              <c:ext xmlns:c16="http://schemas.microsoft.com/office/drawing/2014/chart" uri="{C3380CC4-5D6E-409C-BE32-E72D297353CC}">
                <c16:uniqueId val="{00000025-52B3-407A-8AAA-0F2E43487D91}"/>
              </c:ext>
            </c:extLst>
          </c:dPt>
          <c:dPt>
            <c:idx val="19"/>
            <c:bubble3D val="0"/>
            <c:spPr>
              <a:solidFill>
                <a:schemeClr val="bg2"/>
              </a:solidFill>
              <a:ln w="19050">
                <a:solidFill>
                  <a:schemeClr val="lt1"/>
                </a:solidFill>
              </a:ln>
              <a:effectLst/>
            </c:spPr>
            <c:extLst>
              <c:ext xmlns:c16="http://schemas.microsoft.com/office/drawing/2014/chart" uri="{C3380CC4-5D6E-409C-BE32-E72D297353CC}">
                <c16:uniqueId val="{00000027-52B3-407A-8AAA-0F2E43487D91}"/>
              </c:ext>
            </c:extLst>
          </c:dPt>
          <c:dPt>
            <c:idx val="20"/>
            <c:bubble3D val="0"/>
            <c:spPr>
              <a:solidFill>
                <a:schemeClr val="bg2"/>
              </a:solidFill>
              <a:ln w="19050">
                <a:solidFill>
                  <a:schemeClr val="lt1"/>
                </a:solidFill>
              </a:ln>
              <a:effectLst/>
            </c:spPr>
            <c:extLst>
              <c:ext xmlns:c16="http://schemas.microsoft.com/office/drawing/2014/chart" uri="{C3380CC4-5D6E-409C-BE32-E72D297353CC}">
                <c16:uniqueId val="{00000029-52B3-407A-8AAA-0F2E43487D91}"/>
              </c:ext>
            </c:extLst>
          </c:dPt>
          <c:dPt>
            <c:idx val="21"/>
            <c:bubble3D val="0"/>
            <c:spPr>
              <a:solidFill>
                <a:schemeClr val="bg2"/>
              </a:solidFill>
              <a:ln w="19050">
                <a:solidFill>
                  <a:schemeClr val="lt1"/>
                </a:solidFill>
              </a:ln>
              <a:effectLst/>
            </c:spPr>
            <c:extLst>
              <c:ext xmlns:c16="http://schemas.microsoft.com/office/drawing/2014/chart" uri="{C3380CC4-5D6E-409C-BE32-E72D297353CC}">
                <c16:uniqueId val="{0000002B-52B3-407A-8AAA-0F2E43487D91}"/>
              </c:ext>
            </c:extLst>
          </c:dPt>
          <c:dPt>
            <c:idx val="22"/>
            <c:bubble3D val="0"/>
            <c:spPr>
              <a:solidFill>
                <a:schemeClr val="bg2"/>
              </a:solidFill>
              <a:ln w="19050">
                <a:solidFill>
                  <a:schemeClr val="lt1"/>
                </a:solidFill>
              </a:ln>
              <a:effectLst/>
            </c:spPr>
            <c:extLst>
              <c:ext xmlns:c16="http://schemas.microsoft.com/office/drawing/2014/chart" uri="{C3380CC4-5D6E-409C-BE32-E72D297353CC}">
                <c16:uniqueId val="{0000002D-52B3-407A-8AAA-0F2E43487D91}"/>
              </c:ext>
            </c:extLst>
          </c:dPt>
          <c:dPt>
            <c:idx val="23"/>
            <c:bubble3D val="0"/>
            <c:spPr>
              <a:solidFill>
                <a:schemeClr val="bg2"/>
              </a:solidFill>
              <a:ln w="19050">
                <a:solidFill>
                  <a:schemeClr val="lt1"/>
                </a:solidFill>
              </a:ln>
              <a:effectLst/>
            </c:spPr>
            <c:extLst>
              <c:ext xmlns:c16="http://schemas.microsoft.com/office/drawing/2014/chart" uri="{C3380CC4-5D6E-409C-BE32-E72D297353CC}">
                <c16:uniqueId val="{0000002F-52B3-407A-8AAA-0F2E43487D91}"/>
              </c:ext>
            </c:extLst>
          </c:dPt>
          <c:dPt>
            <c:idx val="24"/>
            <c:bubble3D val="0"/>
            <c:spPr>
              <a:solidFill>
                <a:schemeClr val="bg2"/>
              </a:solidFill>
              <a:ln w="19050">
                <a:solidFill>
                  <a:schemeClr val="lt1"/>
                </a:solidFill>
              </a:ln>
              <a:effectLst/>
            </c:spPr>
            <c:extLst>
              <c:ext xmlns:c16="http://schemas.microsoft.com/office/drawing/2014/chart" uri="{C3380CC4-5D6E-409C-BE32-E72D297353CC}">
                <c16:uniqueId val="{00000031-52B3-407A-8AAA-0F2E43487D91}"/>
              </c:ext>
            </c:extLst>
          </c:dPt>
          <c:dPt>
            <c:idx val="25"/>
            <c:bubble3D val="0"/>
            <c:spPr>
              <a:solidFill>
                <a:schemeClr val="bg2"/>
              </a:solidFill>
              <a:ln w="19050">
                <a:solidFill>
                  <a:schemeClr val="lt1"/>
                </a:solidFill>
              </a:ln>
              <a:effectLst/>
            </c:spPr>
            <c:extLst>
              <c:ext xmlns:c16="http://schemas.microsoft.com/office/drawing/2014/chart" uri="{C3380CC4-5D6E-409C-BE32-E72D297353CC}">
                <c16:uniqueId val="{00000033-52B3-407A-8AAA-0F2E43487D91}"/>
              </c:ext>
            </c:extLst>
          </c:dPt>
          <c:dPt>
            <c:idx val="26"/>
            <c:bubble3D val="0"/>
            <c:spPr>
              <a:solidFill>
                <a:schemeClr val="bg2"/>
              </a:solidFill>
              <a:ln w="19050">
                <a:solidFill>
                  <a:schemeClr val="lt1"/>
                </a:solidFill>
              </a:ln>
              <a:effectLst/>
            </c:spPr>
            <c:extLst>
              <c:ext xmlns:c16="http://schemas.microsoft.com/office/drawing/2014/chart" uri="{C3380CC4-5D6E-409C-BE32-E72D297353CC}">
                <c16:uniqueId val="{00000035-52B3-407A-8AAA-0F2E43487D91}"/>
              </c:ext>
            </c:extLst>
          </c:dPt>
          <c:dPt>
            <c:idx val="27"/>
            <c:bubble3D val="0"/>
            <c:spPr>
              <a:solidFill>
                <a:schemeClr val="bg2"/>
              </a:solidFill>
              <a:ln w="19050">
                <a:solidFill>
                  <a:schemeClr val="lt1"/>
                </a:solidFill>
              </a:ln>
              <a:effectLst/>
            </c:spPr>
            <c:extLst>
              <c:ext xmlns:c16="http://schemas.microsoft.com/office/drawing/2014/chart" uri="{C3380CC4-5D6E-409C-BE32-E72D297353CC}">
                <c16:uniqueId val="{00000037-52B3-407A-8AAA-0F2E43487D91}"/>
              </c:ext>
            </c:extLst>
          </c:dPt>
          <c:dPt>
            <c:idx val="28"/>
            <c:bubble3D val="0"/>
            <c:spPr>
              <a:solidFill>
                <a:schemeClr val="bg2"/>
              </a:solidFill>
              <a:ln w="19050">
                <a:solidFill>
                  <a:schemeClr val="lt1"/>
                </a:solidFill>
              </a:ln>
              <a:effectLst/>
            </c:spPr>
            <c:extLst>
              <c:ext xmlns:c16="http://schemas.microsoft.com/office/drawing/2014/chart" uri="{C3380CC4-5D6E-409C-BE32-E72D297353CC}">
                <c16:uniqueId val="{00000039-52B3-407A-8AAA-0F2E43487D91}"/>
              </c:ext>
            </c:extLst>
          </c:dPt>
          <c:dPt>
            <c:idx val="29"/>
            <c:bubble3D val="0"/>
            <c:spPr>
              <a:solidFill>
                <a:schemeClr val="bg2"/>
              </a:solidFill>
              <a:ln w="19050">
                <a:solidFill>
                  <a:schemeClr val="lt1"/>
                </a:solidFill>
              </a:ln>
              <a:effectLst/>
            </c:spPr>
            <c:extLst>
              <c:ext xmlns:c16="http://schemas.microsoft.com/office/drawing/2014/chart" uri="{C3380CC4-5D6E-409C-BE32-E72D297353CC}">
                <c16:uniqueId val="{0000003B-52B3-407A-8AAA-0F2E43487D91}"/>
              </c:ext>
            </c:extLst>
          </c:dPt>
          <c:dPt>
            <c:idx val="30"/>
            <c:bubble3D val="0"/>
            <c:spPr>
              <a:solidFill>
                <a:schemeClr val="bg2"/>
              </a:solidFill>
              <a:ln w="19050">
                <a:solidFill>
                  <a:schemeClr val="lt1"/>
                </a:solidFill>
              </a:ln>
              <a:effectLst/>
            </c:spPr>
            <c:extLst>
              <c:ext xmlns:c16="http://schemas.microsoft.com/office/drawing/2014/chart" uri="{C3380CC4-5D6E-409C-BE32-E72D297353CC}">
                <c16:uniqueId val="{0000003D-52B3-407A-8AAA-0F2E43487D91}"/>
              </c:ext>
            </c:extLst>
          </c:dPt>
          <c:dPt>
            <c:idx val="31"/>
            <c:bubble3D val="0"/>
            <c:spPr>
              <a:solidFill>
                <a:schemeClr val="bg2"/>
              </a:solidFill>
              <a:ln w="19050">
                <a:solidFill>
                  <a:schemeClr val="lt1"/>
                </a:solidFill>
              </a:ln>
              <a:effectLst/>
            </c:spPr>
            <c:extLst>
              <c:ext xmlns:c16="http://schemas.microsoft.com/office/drawing/2014/chart" uri="{C3380CC4-5D6E-409C-BE32-E72D297353CC}">
                <c16:uniqueId val="{0000003F-52B3-407A-8AAA-0F2E43487D91}"/>
              </c:ext>
            </c:extLst>
          </c:dPt>
          <c:dPt>
            <c:idx val="32"/>
            <c:bubble3D val="0"/>
            <c:spPr>
              <a:solidFill>
                <a:schemeClr val="bg2"/>
              </a:solidFill>
              <a:ln w="19050">
                <a:solidFill>
                  <a:schemeClr val="lt1"/>
                </a:solidFill>
              </a:ln>
              <a:effectLst/>
            </c:spPr>
            <c:extLst>
              <c:ext xmlns:c16="http://schemas.microsoft.com/office/drawing/2014/chart" uri="{C3380CC4-5D6E-409C-BE32-E72D297353CC}">
                <c16:uniqueId val="{00000041-52B3-407A-8AAA-0F2E43487D91}"/>
              </c:ext>
            </c:extLst>
          </c:dPt>
          <c:dPt>
            <c:idx val="33"/>
            <c:bubble3D val="0"/>
            <c:spPr>
              <a:solidFill>
                <a:schemeClr val="bg2"/>
              </a:solidFill>
              <a:ln w="19050">
                <a:solidFill>
                  <a:schemeClr val="lt1"/>
                </a:solidFill>
              </a:ln>
              <a:effectLst/>
            </c:spPr>
            <c:extLst>
              <c:ext xmlns:c16="http://schemas.microsoft.com/office/drawing/2014/chart" uri="{C3380CC4-5D6E-409C-BE32-E72D297353CC}">
                <c16:uniqueId val="{00000043-52B3-407A-8AAA-0F2E43487D91}"/>
              </c:ext>
            </c:extLst>
          </c:dPt>
          <c:dPt>
            <c:idx val="34"/>
            <c:bubble3D val="0"/>
            <c:spPr>
              <a:solidFill>
                <a:schemeClr val="bg2"/>
              </a:solidFill>
              <a:ln w="19050">
                <a:solidFill>
                  <a:schemeClr val="lt1"/>
                </a:solidFill>
              </a:ln>
              <a:effectLst/>
            </c:spPr>
            <c:extLst>
              <c:ext xmlns:c16="http://schemas.microsoft.com/office/drawing/2014/chart" uri="{C3380CC4-5D6E-409C-BE32-E72D297353CC}">
                <c16:uniqueId val="{00000045-52B3-407A-8AAA-0F2E43487D91}"/>
              </c:ext>
            </c:extLst>
          </c:dPt>
          <c:dPt>
            <c:idx val="35"/>
            <c:bubble3D val="0"/>
            <c:spPr>
              <a:solidFill>
                <a:schemeClr val="bg2"/>
              </a:solidFill>
              <a:ln w="19050">
                <a:solidFill>
                  <a:schemeClr val="lt1"/>
                </a:solidFill>
              </a:ln>
              <a:effectLst/>
            </c:spPr>
            <c:extLst>
              <c:ext xmlns:c16="http://schemas.microsoft.com/office/drawing/2014/chart" uri="{C3380CC4-5D6E-409C-BE32-E72D297353CC}">
                <c16:uniqueId val="{00000047-52B3-407A-8AAA-0F2E43487D91}"/>
              </c:ext>
            </c:extLst>
          </c:dPt>
          <c:dPt>
            <c:idx val="36"/>
            <c:bubble3D val="0"/>
            <c:spPr>
              <a:solidFill>
                <a:schemeClr val="bg2"/>
              </a:solidFill>
              <a:ln w="19050">
                <a:solidFill>
                  <a:schemeClr val="lt1"/>
                </a:solidFill>
              </a:ln>
              <a:effectLst/>
            </c:spPr>
            <c:extLst>
              <c:ext xmlns:c16="http://schemas.microsoft.com/office/drawing/2014/chart" uri="{C3380CC4-5D6E-409C-BE32-E72D297353CC}">
                <c16:uniqueId val="{00000049-52B3-407A-8AAA-0F2E43487D91}"/>
              </c:ext>
            </c:extLst>
          </c:dPt>
          <c:dPt>
            <c:idx val="37"/>
            <c:bubble3D val="0"/>
            <c:spPr>
              <a:solidFill>
                <a:schemeClr val="bg2"/>
              </a:solidFill>
              <a:ln w="19050">
                <a:solidFill>
                  <a:schemeClr val="lt1"/>
                </a:solidFill>
              </a:ln>
              <a:effectLst/>
            </c:spPr>
            <c:extLst>
              <c:ext xmlns:c16="http://schemas.microsoft.com/office/drawing/2014/chart" uri="{C3380CC4-5D6E-409C-BE32-E72D297353CC}">
                <c16:uniqueId val="{0000004B-52B3-407A-8AAA-0F2E43487D91}"/>
              </c:ext>
            </c:extLst>
          </c:dPt>
          <c:dPt>
            <c:idx val="38"/>
            <c:bubble3D val="0"/>
            <c:spPr>
              <a:solidFill>
                <a:schemeClr val="bg2"/>
              </a:solidFill>
              <a:ln w="19050">
                <a:solidFill>
                  <a:schemeClr val="lt1"/>
                </a:solidFill>
              </a:ln>
              <a:effectLst/>
            </c:spPr>
            <c:extLst>
              <c:ext xmlns:c16="http://schemas.microsoft.com/office/drawing/2014/chart" uri="{C3380CC4-5D6E-409C-BE32-E72D297353CC}">
                <c16:uniqueId val="{0000004D-52B3-407A-8AAA-0F2E43487D91}"/>
              </c:ext>
            </c:extLst>
          </c:dPt>
          <c:dPt>
            <c:idx val="39"/>
            <c:bubble3D val="0"/>
            <c:spPr>
              <a:solidFill>
                <a:schemeClr val="bg2"/>
              </a:solidFill>
              <a:ln w="19050">
                <a:solidFill>
                  <a:schemeClr val="lt1"/>
                </a:solidFill>
              </a:ln>
              <a:effectLst/>
            </c:spPr>
            <c:extLst>
              <c:ext xmlns:c16="http://schemas.microsoft.com/office/drawing/2014/chart" uri="{C3380CC4-5D6E-409C-BE32-E72D297353CC}">
                <c16:uniqueId val="{0000004F-52B3-407A-8AAA-0F2E43487D91}"/>
              </c:ext>
            </c:extLst>
          </c:dPt>
          <c:dPt>
            <c:idx val="40"/>
            <c:bubble3D val="0"/>
            <c:spPr>
              <a:solidFill>
                <a:schemeClr val="bg2"/>
              </a:solidFill>
              <a:ln w="19050">
                <a:solidFill>
                  <a:schemeClr val="lt1"/>
                </a:solidFill>
              </a:ln>
              <a:effectLst/>
            </c:spPr>
            <c:extLst>
              <c:ext xmlns:c16="http://schemas.microsoft.com/office/drawing/2014/chart" uri="{C3380CC4-5D6E-409C-BE32-E72D297353CC}">
                <c16:uniqueId val="{00000051-52B3-407A-8AAA-0F2E43487D91}"/>
              </c:ext>
            </c:extLst>
          </c:dPt>
          <c:dPt>
            <c:idx val="41"/>
            <c:bubble3D val="0"/>
            <c:spPr>
              <a:solidFill>
                <a:schemeClr val="bg2"/>
              </a:solidFill>
              <a:ln w="19050">
                <a:solidFill>
                  <a:schemeClr val="lt1"/>
                </a:solidFill>
              </a:ln>
              <a:effectLst/>
            </c:spPr>
            <c:extLst>
              <c:ext xmlns:c16="http://schemas.microsoft.com/office/drawing/2014/chart" uri="{C3380CC4-5D6E-409C-BE32-E72D297353CC}">
                <c16:uniqueId val="{00000053-52B3-407A-8AAA-0F2E43487D91}"/>
              </c:ext>
            </c:extLst>
          </c:dPt>
          <c:dPt>
            <c:idx val="42"/>
            <c:bubble3D val="0"/>
            <c:spPr>
              <a:solidFill>
                <a:schemeClr val="bg2"/>
              </a:solidFill>
              <a:ln w="19050">
                <a:solidFill>
                  <a:schemeClr val="lt1"/>
                </a:solidFill>
              </a:ln>
              <a:effectLst/>
            </c:spPr>
            <c:extLst>
              <c:ext xmlns:c16="http://schemas.microsoft.com/office/drawing/2014/chart" uri="{C3380CC4-5D6E-409C-BE32-E72D297353CC}">
                <c16:uniqueId val="{00000055-52B3-407A-8AAA-0F2E43487D91}"/>
              </c:ext>
            </c:extLst>
          </c:dPt>
          <c:dPt>
            <c:idx val="43"/>
            <c:bubble3D val="0"/>
            <c:spPr>
              <a:solidFill>
                <a:schemeClr val="bg2"/>
              </a:solidFill>
              <a:ln w="19050">
                <a:solidFill>
                  <a:schemeClr val="lt1"/>
                </a:solidFill>
              </a:ln>
              <a:effectLst/>
            </c:spPr>
            <c:extLst>
              <c:ext xmlns:c16="http://schemas.microsoft.com/office/drawing/2014/chart" uri="{C3380CC4-5D6E-409C-BE32-E72D297353CC}">
                <c16:uniqueId val="{00000057-52B3-407A-8AAA-0F2E43487D91}"/>
              </c:ext>
            </c:extLst>
          </c:dPt>
          <c:dPt>
            <c:idx val="44"/>
            <c:bubble3D val="0"/>
            <c:spPr>
              <a:solidFill>
                <a:schemeClr val="bg2"/>
              </a:solidFill>
              <a:ln w="19050">
                <a:solidFill>
                  <a:schemeClr val="lt1"/>
                </a:solidFill>
              </a:ln>
              <a:effectLst/>
            </c:spPr>
            <c:extLst>
              <c:ext xmlns:c16="http://schemas.microsoft.com/office/drawing/2014/chart" uri="{C3380CC4-5D6E-409C-BE32-E72D297353CC}">
                <c16:uniqueId val="{00000059-52B3-407A-8AAA-0F2E43487D91}"/>
              </c:ext>
            </c:extLst>
          </c:dPt>
          <c:dPt>
            <c:idx val="45"/>
            <c:bubble3D val="0"/>
            <c:spPr>
              <a:solidFill>
                <a:schemeClr val="bg2"/>
              </a:solidFill>
              <a:ln w="19050">
                <a:solidFill>
                  <a:schemeClr val="lt1"/>
                </a:solidFill>
              </a:ln>
              <a:effectLst/>
            </c:spPr>
            <c:extLst>
              <c:ext xmlns:c16="http://schemas.microsoft.com/office/drawing/2014/chart" uri="{C3380CC4-5D6E-409C-BE32-E72D297353CC}">
                <c16:uniqueId val="{0000005B-52B3-407A-8AAA-0F2E43487D91}"/>
              </c:ext>
            </c:extLst>
          </c:dPt>
          <c:dPt>
            <c:idx val="46"/>
            <c:bubble3D val="0"/>
            <c:spPr>
              <a:solidFill>
                <a:schemeClr val="bg2"/>
              </a:solidFill>
              <a:ln w="19050">
                <a:solidFill>
                  <a:schemeClr val="lt1"/>
                </a:solidFill>
              </a:ln>
              <a:effectLst/>
            </c:spPr>
            <c:extLst>
              <c:ext xmlns:c16="http://schemas.microsoft.com/office/drawing/2014/chart" uri="{C3380CC4-5D6E-409C-BE32-E72D297353CC}">
                <c16:uniqueId val="{0000005D-52B3-407A-8AAA-0F2E43487D91}"/>
              </c:ext>
            </c:extLst>
          </c:dPt>
          <c:dPt>
            <c:idx val="47"/>
            <c:bubble3D val="0"/>
            <c:spPr>
              <a:solidFill>
                <a:schemeClr val="bg2"/>
              </a:solidFill>
              <a:ln w="19050">
                <a:solidFill>
                  <a:schemeClr val="lt1"/>
                </a:solidFill>
              </a:ln>
              <a:effectLst/>
            </c:spPr>
            <c:extLst>
              <c:ext xmlns:c16="http://schemas.microsoft.com/office/drawing/2014/chart" uri="{C3380CC4-5D6E-409C-BE32-E72D297353CC}">
                <c16:uniqueId val="{0000005F-52B3-407A-8AAA-0F2E43487D91}"/>
              </c:ext>
            </c:extLst>
          </c:dPt>
          <c:dPt>
            <c:idx val="48"/>
            <c:bubble3D val="0"/>
            <c:spPr>
              <a:solidFill>
                <a:schemeClr val="bg2"/>
              </a:solidFill>
              <a:ln w="19050">
                <a:solidFill>
                  <a:schemeClr val="lt1"/>
                </a:solidFill>
              </a:ln>
              <a:effectLst/>
            </c:spPr>
            <c:extLst>
              <c:ext xmlns:c16="http://schemas.microsoft.com/office/drawing/2014/chart" uri="{C3380CC4-5D6E-409C-BE32-E72D297353CC}">
                <c16:uniqueId val="{00000061-52B3-407A-8AAA-0F2E43487D91}"/>
              </c:ext>
            </c:extLst>
          </c:dPt>
          <c:dPt>
            <c:idx val="49"/>
            <c:bubble3D val="0"/>
            <c:spPr>
              <a:solidFill>
                <a:schemeClr val="bg2"/>
              </a:solidFill>
              <a:ln w="19050">
                <a:solidFill>
                  <a:schemeClr val="lt1"/>
                </a:solidFill>
              </a:ln>
              <a:effectLst/>
            </c:spPr>
            <c:extLst>
              <c:ext xmlns:c16="http://schemas.microsoft.com/office/drawing/2014/chart" uri="{C3380CC4-5D6E-409C-BE32-E72D297353CC}">
                <c16:uniqueId val="{00000063-52B3-407A-8AAA-0F2E43487D91}"/>
              </c:ext>
            </c:extLst>
          </c:dPt>
          <c:dPt>
            <c:idx val="50"/>
            <c:bubble3D val="0"/>
            <c:spPr>
              <a:solidFill>
                <a:schemeClr val="bg2"/>
              </a:solidFill>
              <a:ln w="19050">
                <a:solidFill>
                  <a:schemeClr val="lt1"/>
                </a:solidFill>
              </a:ln>
              <a:effectLst/>
            </c:spPr>
            <c:extLst>
              <c:ext xmlns:c16="http://schemas.microsoft.com/office/drawing/2014/chart" uri="{C3380CC4-5D6E-409C-BE32-E72D297353CC}">
                <c16:uniqueId val="{00000065-52B3-407A-8AAA-0F2E43487D91}"/>
              </c:ext>
            </c:extLst>
          </c:dPt>
          <c:dPt>
            <c:idx val="51"/>
            <c:bubble3D val="0"/>
            <c:spPr>
              <a:solidFill>
                <a:schemeClr val="bg2"/>
              </a:solidFill>
              <a:ln w="19050">
                <a:solidFill>
                  <a:schemeClr val="lt1"/>
                </a:solidFill>
              </a:ln>
              <a:effectLst/>
            </c:spPr>
            <c:extLst>
              <c:ext xmlns:c16="http://schemas.microsoft.com/office/drawing/2014/chart" uri="{C3380CC4-5D6E-409C-BE32-E72D297353CC}">
                <c16:uniqueId val="{00000067-52B3-407A-8AAA-0F2E43487D91}"/>
              </c:ext>
            </c:extLst>
          </c:dPt>
          <c:dPt>
            <c:idx val="52"/>
            <c:bubble3D val="0"/>
            <c:spPr>
              <a:solidFill>
                <a:schemeClr val="bg2"/>
              </a:solidFill>
              <a:ln w="19050">
                <a:solidFill>
                  <a:schemeClr val="lt1"/>
                </a:solidFill>
              </a:ln>
              <a:effectLst/>
            </c:spPr>
            <c:extLst>
              <c:ext xmlns:c16="http://schemas.microsoft.com/office/drawing/2014/chart" uri="{C3380CC4-5D6E-409C-BE32-E72D297353CC}">
                <c16:uniqueId val="{00000069-52B3-407A-8AAA-0F2E43487D91}"/>
              </c:ext>
            </c:extLst>
          </c:dPt>
          <c:dPt>
            <c:idx val="53"/>
            <c:bubble3D val="0"/>
            <c:spPr>
              <a:solidFill>
                <a:schemeClr val="bg2"/>
              </a:solidFill>
              <a:ln w="19050">
                <a:solidFill>
                  <a:schemeClr val="lt1"/>
                </a:solidFill>
              </a:ln>
              <a:effectLst/>
            </c:spPr>
            <c:extLst>
              <c:ext xmlns:c16="http://schemas.microsoft.com/office/drawing/2014/chart" uri="{C3380CC4-5D6E-409C-BE32-E72D297353CC}">
                <c16:uniqueId val="{0000006B-52B3-407A-8AAA-0F2E43487D91}"/>
              </c:ext>
            </c:extLst>
          </c:dPt>
          <c:dPt>
            <c:idx val="54"/>
            <c:bubble3D val="0"/>
            <c:spPr>
              <a:solidFill>
                <a:schemeClr val="bg2"/>
              </a:solidFill>
              <a:ln w="19050">
                <a:solidFill>
                  <a:schemeClr val="lt1"/>
                </a:solidFill>
              </a:ln>
              <a:effectLst/>
            </c:spPr>
            <c:extLst>
              <c:ext xmlns:c16="http://schemas.microsoft.com/office/drawing/2014/chart" uri="{C3380CC4-5D6E-409C-BE32-E72D297353CC}">
                <c16:uniqueId val="{0000006D-52B3-407A-8AAA-0F2E43487D91}"/>
              </c:ext>
            </c:extLst>
          </c:dPt>
          <c:dPt>
            <c:idx val="55"/>
            <c:bubble3D val="0"/>
            <c:spPr>
              <a:solidFill>
                <a:schemeClr val="bg2"/>
              </a:solidFill>
              <a:ln w="19050">
                <a:solidFill>
                  <a:schemeClr val="lt1"/>
                </a:solidFill>
              </a:ln>
              <a:effectLst/>
            </c:spPr>
            <c:extLst>
              <c:ext xmlns:c16="http://schemas.microsoft.com/office/drawing/2014/chart" uri="{C3380CC4-5D6E-409C-BE32-E72D297353CC}">
                <c16:uniqueId val="{0000006F-52B3-407A-8AAA-0F2E43487D91}"/>
              </c:ext>
            </c:extLst>
          </c:dPt>
          <c:dPt>
            <c:idx val="56"/>
            <c:bubble3D val="0"/>
            <c:spPr>
              <a:solidFill>
                <a:schemeClr val="bg2"/>
              </a:solidFill>
              <a:ln w="19050">
                <a:solidFill>
                  <a:schemeClr val="lt1"/>
                </a:solidFill>
              </a:ln>
              <a:effectLst/>
            </c:spPr>
            <c:extLst>
              <c:ext xmlns:c16="http://schemas.microsoft.com/office/drawing/2014/chart" uri="{C3380CC4-5D6E-409C-BE32-E72D297353CC}">
                <c16:uniqueId val="{00000071-52B3-407A-8AAA-0F2E43487D91}"/>
              </c:ext>
            </c:extLst>
          </c:dPt>
          <c:dPt>
            <c:idx val="57"/>
            <c:bubble3D val="0"/>
            <c:spPr>
              <a:solidFill>
                <a:schemeClr val="bg2"/>
              </a:solidFill>
              <a:ln w="19050">
                <a:solidFill>
                  <a:schemeClr val="lt1"/>
                </a:solidFill>
              </a:ln>
              <a:effectLst/>
            </c:spPr>
            <c:extLst>
              <c:ext xmlns:c16="http://schemas.microsoft.com/office/drawing/2014/chart" uri="{C3380CC4-5D6E-409C-BE32-E72D297353CC}">
                <c16:uniqueId val="{00000073-52B3-407A-8AAA-0F2E43487D91}"/>
              </c:ext>
            </c:extLst>
          </c:dPt>
          <c:dPt>
            <c:idx val="58"/>
            <c:bubble3D val="0"/>
            <c:spPr>
              <a:solidFill>
                <a:schemeClr val="bg2"/>
              </a:solidFill>
              <a:ln w="19050">
                <a:solidFill>
                  <a:schemeClr val="lt1"/>
                </a:solidFill>
              </a:ln>
              <a:effectLst/>
            </c:spPr>
            <c:extLst>
              <c:ext xmlns:c16="http://schemas.microsoft.com/office/drawing/2014/chart" uri="{C3380CC4-5D6E-409C-BE32-E72D297353CC}">
                <c16:uniqueId val="{00000075-52B3-407A-8AAA-0F2E43487D91}"/>
              </c:ext>
            </c:extLst>
          </c:dPt>
          <c:dPt>
            <c:idx val="59"/>
            <c:bubble3D val="0"/>
            <c:spPr>
              <a:solidFill>
                <a:schemeClr val="bg2"/>
              </a:solidFill>
              <a:ln w="19050">
                <a:solidFill>
                  <a:schemeClr val="lt1"/>
                </a:solidFill>
              </a:ln>
              <a:effectLst/>
            </c:spPr>
            <c:extLst>
              <c:ext xmlns:c16="http://schemas.microsoft.com/office/drawing/2014/chart" uri="{C3380CC4-5D6E-409C-BE32-E72D297353CC}">
                <c16:uniqueId val="{00000077-52B3-407A-8AAA-0F2E43487D91}"/>
              </c:ext>
            </c:extLst>
          </c:dPt>
          <c:dPt>
            <c:idx val="60"/>
            <c:bubble3D val="0"/>
            <c:spPr>
              <a:solidFill>
                <a:schemeClr val="bg2"/>
              </a:solidFill>
              <a:ln w="19050">
                <a:solidFill>
                  <a:schemeClr val="lt1"/>
                </a:solidFill>
              </a:ln>
              <a:effectLst/>
            </c:spPr>
            <c:extLst>
              <c:ext xmlns:c16="http://schemas.microsoft.com/office/drawing/2014/chart" uri="{C3380CC4-5D6E-409C-BE32-E72D297353CC}">
                <c16:uniqueId val="{00000079-52B3-407A-8AAA-0F2E43487D91}"/>
              </c:ext>
            </c:extLst>
          </c:dPt>
          <c:dPt>
            <c:idx val="61"/>
            <c:bubble3D val="0"/>
            <c:spPr>
              <a:solidFill>
                <a:schemeClr val="bg2"/>
              </a:solidFill>
              <a:ln w="19050">
                <a:solidFill>
                  <a:schemeClr val="lt1"/>
                </a:solidFill>
              </a:ln>
              <a:effectLst/>
            </c:spPr>
            <c:extLst>
              <c:ext xmlns:c16="http://schemas.microsoft.com/office/drawing/2014/chart" uri="{C3380CC4-5D6E-409C-BE32-E72D297353CC}">
                <c16:uniqueId val="{0000007B-52B3-407A-8AAA-0F2E43487D91}"/>
              </c:ext>
            </c:extLst>
          </c:dPt>
          <c:dPt>
            <c:idx val="62"/>
            <c:bubble3D val="0"/>
            <c:spPr>
              <a:solidFill>
                <a:schemeClr val="bg2"/>
              </a:solidFill>
              <a:ln w="19050">
                <a:solidFill>
                  <a:schemeClr val="lt1"/>
                </a:solidFill>
              </a:ln>
              <a:effectLst/>
            </c:spPr>
            <c:extLst>
              <c:ext xmlns:c16="http://schemas.microsoft.com/office/drawing/2014/chart" uri="{C3380CC4-5D6E-409C-BE32-E72D297353CC}">
                <c16:uniqueId val="{0000007D-52B3-407A-8AAA-0F2E43487D91}"/>
              </c:ext>
            </c:extLst>
          </c:dPt>
          <c:dPt>
            <c:idx val="63"/>
            <c:bubble3D val="0"/>
            <c:spPr>
              <a:solidFill>
                <a:schemeClr val="bg2"/>
              </a:solidFill>
              <a:ln w="19050">
                <a:solidFill>
                  <a:schemeClr val="lt1"/>
                </a:solidFill>
              </a:ln>
              <a:effectLst/>
            </c:spPr>
            <c:extLst>
              <c:ext xmlns:c16="http://schemas.microsoft.com/office/drawing/2014/chart" uri="{C3380CC4-5D6E-409C-BE32-E72D297353CC}">
                <c16:uniqueId val="{0000007F-52B3-407A-8AAA-0F2E43487D91}"/>
              </c:ext>
            </c:extLst>
          </c:dPt>
          <c:dPt>
            <c:idx val="64"/>
            <c:bubble3D val="0"/>
            <c:spPr>
              <a:solidFill>
                <a:schemeClr val="bg2"/>
              </a:solidFill>
              <a:ln w="19050">
                <a:solidFill>
                  <a:schemeClr val="lt1"/>
                </a:solidFill>
              </a:ln>
              <a:effectLst/>
            </c:spPr>
            <c:extLst>
              <c:ext xmlns:c16="http://schemas.microsoft.com/office/drawing/2014/chart" uri="{C3380CC4-5D6E-409C-BE32-E72D297353CC}">
                <c16:uniqueId val="{00000081-52B3-407A-8AAA-0F2E43487D91}"/>
              </c:ext>
            </c:extLst>
          </c:dPt>
          <c:dPt>
            <c:idx val="65"/>
            <c:bubble3D val="0"/>
            <c:spPr>
              <a:solidFill>
                <a:schemeClr val="bg2"/>
              </a:solidFill>
              <a:ln w="19050">
                <a:solidFill>
                  <a:schemeClr val="lt1"/>
                </a:solidFill>
              </a:ln>
              <a:effectLst/>
            </c:spPr>
            <c:extLst>
              <c:ext xmlns:c16="http://schemas.microsoft.com/office/drawing/2014/chart" uri="{C3380CC4-5D6E-409C-BE32-E72D297353CC}">
                <c16:uniqueId val="{00000083-52B3-407A-8AAA-0F2E43487D91}"/>
              </c:ext>
            </c:extLst>
          </c:dPt>
          <c:dPt>
            <c:idx val="66"/>
            <c:bubble3D val="0"/>
            <c:spPr>
              <a:solidFill>
                <a:schemeClr val="bg2"/>
              </a:solidFill>
              <a:ln w="19050">
                <a:solidFill>
                  <a:schemeClr val="lt1"/>
                </a:solidFill>
              </a:ln>
              <a:effectLst/>
            </c:spPr>
            <c:extLst>
              <c:ext xmlns:c16="http://schemas.microsoft.com/office/drawing/2014/chart" uri="{C3380CC4-5D6E-409C-BE32-E72D297353CC}">
                <c16:uniqueId val="{00000085-52B3-407A-8AAA-0F2E43487D91}"/>
              </c:ext>
            </c:extLst>
          </c:dPt>
          <c:dPt>
            <c:idx val="67"/>
            <c:bubble3D val="0"/>
            <c:spPr>
              <a:solidFill>
                <a:schemeClr val="bg2"/>
              </a:solidFill>
              <a:ln w="19050">
                <a:solidFill>
                  <a:schemeClr val="lt1"/>
                </a:solidFill>
              </a:ln>
              <a:effectLst/>
            </c:spPr>
            <c:extLst>
              <c:ext xmlns:c16="http://schemas.microsoft.com/office/drawing/2014/chart" uri="{C3380CC4-5D6E-409C-BE32-E72D297353CC}">
                <c16:uniqueId val="{00000087-52B3-407A-8AAA-0F2E43487D91}"/>
              </c:ext>
            </c:extLst>
          </c:dPt>
          <c:dPt>
            <c:idx val="68"/>
            <c:bubble3D val="0"/>
            <c:spPr>
              <a:solidFill>
                <a:schemeClr val="bg2"/>
              </a:solidFill>
              <a:ln w="19050">
                <a:solidFill>
                  <a:schemeClr val="lt1"/>
                </a:solidFill>
              </a:ln>
              <a:effectLst/>
            </c:spPr>
            <c:extLst>
              <c:ext xmlns:c16="http://schemas.microsoft.com/office/drawing/2014/chart" uri="{C3380CC4-5D6E-409C-BE32-E72D297353CC}">
                <c16:uniqueId val="{00000089-52B3-407A-8AAA-0F2E43487D91}"/>
              </c:ext>
            </c:extLst>
          </c:dPt>
          <c:dPt>
            <c:idx val="69"/>
            <c:bubble3D val="0"/>
            <c:spPr>
              <a:solidFill>
                <a:schemeClr val="bg2"/>
              </a:solidFill>
              <a:ln w="19050">
                <a:solidFill>
                  <a:schemeClr val="lt1"/>
                </a:solidFill>
              </a:ln>
              <a:effectLst/>
            </c:spPr>
            <c:extLst>
              <c:ext xmlns:c16="http://schemas.microsoft.com/office/drawing/2014/chart" uri="{C3380CC4-5D6E-409C-BE32-E72D297353CC}">
                <c16:uniqueId val="{0000008B-52B3-407A-8AAA-0F2E43487D91}"/>
              </c:ext>
            </c:extLst>
          </c:dPt>
          <c:dPt>
            <c:idx val="70"/>
            <c:bubble3D val="0"/>
            <c:spPr>
              <a:solidFill>
                <a:schemeClr val="bg2"/>
              </a:solidFill>
              <a:ln w="19050">
                <a:solidFill>
                  <a:schemeClr val="lt1"/>
                </a:solidFill>
              </a:ln>
              <a:effectLst/>
            </c:spPr>
            <c:extLst>
              <c:ext xmlns:c16="http://schemas.microsoft.com/office/drawing/2014/chart" uri="{C3380CC4-5D6E-409C-BE32-E72D297353CC}">
                <c16:uniqueId val="{0000008D-52B3-407A-8AAA-0F2E43487D91}"/>
              </c:ext>
            </c:extLst>
          </c:dPt>
          <c:dPt>
            <c:idx val="71"/>
            <c:bubble3D val="0"/>
            <c:spPr>
              <a:solidFill>
                <a:schemeClr val="bg2"/>
              </a:solidFill>
              <a:ln w="19050">
                <a:solidFill>
                  <a:schemeClr val="lt1"/>
                </a:solidFill>
              </a:ln>
              <a:effectLst/>
            </c:spPr>
            <c:extLst>
              <c:ext xmlns:c16="http://schemas.microsoft.com/office/drawing/2014/chart" uri="{C3380CC4-5D6E-409C-BE32-E72D297353CC}">
                <c16:uniqueId val="{0000008F-52B3-407A-8AAA-0F2E43487D91}"/>
              </c:ext>
            </c:extLst>
          </c:dPt>
          <c:dPt>
            <c:idx val="72"/>
            <c:bubble3D val="0"/>
            <c:spPr>
              <a:solidFill>
                <a:schemeClr val="bg2"/>
              </a:solidFill>
              <a:ln w="19050">
                <a:solidFill>
                  <a:schemeClr val="lt1"/>
                </a:solidFill>
              </a:ln>
              <a:effectLst/>
            </c:spPr>
            <c:extLst>
              <c:ext xmlns:c16="http://schemas.microsoft.com/office/drawing/2014/chart" uri="{C3380CC4-5D6E-409C-BE32-E72D297353CC}">
                <c16:uniqueId val="{00000091-52B3-407A-8AAA-0F2E43487D91}"/>
              </c:ext>
            </c:extLst>
          </c:dPt>
          <c:dPt>
            <c:idx val="73"/>
            <c:bubble3D val="0"/>
            <c:spPr>
              <a:solidFill>
                <a:schemeClr val="bg2"/>
              </a:solidFill>
              <a:ln w="19050">
                <a:solidFill>
                  <a:schemeClr val="lt1"/>
                </a:solidFill>
              </a:ln>
              <a:effectLst/>
            </c:spPr>
            <c:extLst>
              <c:ext xmlns:c16="http://schemas.microsoft.com/office/drawing/2014/chart" uri="{C3380CC4-5D6E-409C-BE32-E72D297353CC}">
                <c16:uniqueId val="{00000093-52B3-407A-8AAA-0F2E43487D91}"/>
              </c:ext>
            </c:extLst>
          </c:dPt>
          <c:dPt>
            <c:idx val="74"/>
            <c:bubble3D val="0"/>
            <c:spPr>
              <a:solidFill>
                <a:schemeClr val="bg2"/>
              </a:solidFill>
              <a:ln w="19050">
                <a:solidFill>
                  <a:schemeClr val="lt1"/>
                </a:solidFill>
              </a:ln>
              <a:effectLst/>
            </c:spPr>
            <c:extLst>
              <c:ext xmlns:c16="http://schemas.microsoft.com/office/drawing/2014/chart" uri="{C3380CC4-5D6E-409C-BE32-E72D297353CC}">
                <c16:uniqueId val="{00000095-52B3-407A-8AAA-0F2E43487D91}"/>
              </c:ext>
            </c:extLst>
          </c:dPt>
          <c:dPt>
            <c:idx val="75"/>
            <c:bubble3D val="0"/>
            <c:spPr>
              <a:solidFill>
                <a:schemeClr val="bg2"/>
              </a:solidFill>
              <a:ln w="19050">
                <a:solidFill>
                  <a:schemeClr val="lt1"/>
                </a:solidFill>
              </a:ln>
              <a:effectLst/>
            </c:spPr>
            <c:extLst>
              <c:ext xmlns:c16="http://schemas.microsoft.com/office/drawing/2014/chart" uri="{C3380CC4-5D6E-409C-BE32-E72D297353CC}">
                <c16:uniqueId val="{00000097-52B3-407A-8AAA-0F2E43487D91}"/>
              </c:ext>
            </c:extLst>
          </c:dPt>
          <c:dPt>
            <c:idx val="76"/>
            <c:bubble3D val="0"/>
            <c:spPr>
              <a:solidFill>
                <a:schemeClr val="bg2"/>
              </a:solidFill>
              <a:ln w="19050">
                <a:solidFill>
                  <a:schemeClr val="lt1"/>
                </a:solidFill>
              </a:ln>
              <a:effectLst/>
            </c:spPr>
            <c:extLst>
              <c:ext xmlns:c16="http://schemas.microsoft.com/office/drawing/2014/chart" uri="{C3380CC4-5D6E-409C-BE32-E72D297353CC}">
                <c16:uniqueId val="{00000099-52B3-407A-8AAA-0F2E43487D91}"/>
              </c:ext>
            </c:extLst>
          </c:dPt>
          <c:dPt>
            <c:idx val="77"/>
            <c:bubble3D val="0"/>
            <c:spPr>
              <a:solidFill>
                <a:schemeClr val="bg2"/>
              </a:solidFill>
              <a:ln w="19050">
                <a:solidFill>
                  <a:schemeClr val="lt1"/>
                </a:solidFill>
              </a:ln>
              <a:effectLst/>
            </c:spPr>
            <c:extLst>
              <c:ext xmlns:c16="http://schemas.microsoft.com/office/drawing/2014/chart" uri="{C3380CC4-5D6E-409C-BE32-E72D297353CC}">
                <c16:uniqueId val="{0000009B-52B3-407A-8AAA-0F2E43487D91}"/>
              </c:ext>
            </c:extLst>
          </c:dPt>
          <c:dPt>
            <c:idx val="78"/>
            <c:bubble3D val="0"/>
            <c:spPr>
              <a:solidFill>
                <a:schemeClr val="bg2"/>
              </a:solidFill>
              <a:ln w="19050">
                <a:solidFill>
                  <a:schemeClr val="lt1"/>
                </a:solidFill>
              </a:ln>
              <a:effectLst/>
            </c:spPr>
            <c:extLst>
              <c:ext xmlns:c16="http://schemas.microsoft.com/office/drawing/2014/chart" uri="{C3380CC4-5D6E-409C-BE32-E72D297353CC}">
                <c16:uniqueId val="{0000009D-52B3-407A-8AAA-0F2E43487D91}"/>
              </c:ext>
            </c:extLst>
          </c:dPt>
          <c:dPt>
            <c:idx val="79"/>
            <c:bubble3D val="0"/>
            <c:spPr>
              <a:solidFill>
                <a:schemeClr val="bg2"/>
              </a:solidFill>
              <a:ln w="19050">
                <a:solidFill>
                  <a:schemeClr val="lt1"/>
                </a:solidFill>
              </a:ln>
              <a:effectLst/>
            </c:spPr>
            <c:extLst>
              <c:ext xmlns:c16="http://schemas.microsoft.com/office/drawing/2014/chart" uri="{C3380CC4-5D6E-409C-BE32-E72D297353CC}">
                <c16:uniqueId val="{0000009F-52B3-407A-8AAA-0F2E43487D91}"/>
              </c:ext>
            </c:extLst>
          </c:dPt>
          <c:dPt>
            <c:idx val="80"/>
            <c:bubble3D val="0"/>
            <c:spPr>
              <a:solidFill>
                <a:schemeClr val="bg2"/>
              </a:solidFill>
              <a:ln w="19050">
                <a:solidFill>
                  <a:schemeClr val="lt1"/>
                </a:solidFill>
              </a:ln>
              <a:effectLst/>
            </c:spPr>
            <c:extLst>
              <c:ext xmlns:c16="http://schemas.microsoft.com/office/drawing/2014/chart" uri="{C3380CC4-5D6E-409C-BE32-E72D297353CC}">
                <c16:uniqueId val="{000000A1-52B3-407A-8AAA-0F2E43487D91}"/>
              </c:ext>
            </c:extLst>
          </c:dPt>
          <c:dPt>
            <c:idx val="81"/>
            <c:bubble3D val="0"/>
            <c:spPr>
              <a:solidFill>
                <a:schemeClr val="bg2"/>
              </a:solidFill>
              <a:ln w="19050">
                <a:solidFill>
                  <a:schemeClr val="lt1"/>
                </a:solidFill>
              </a:ln>
              <a:effectLst/>
            </c:spPr>
            <c:extLst>
              <c:ext xmlns:c16="http://schemas.microsoft.com/office/drawing/2014/chart" uri="{C3380CC4-5D6E-409C-BE32-E72D297353CC}">
                <c16:uniqueId val="{000000A3-52B3-407A-8AAA-0F2E43487D91}"/>
              </c:ext>
            </c:extLst>
          </c:dPt>
          <c:dPt>
            <c:idx val="82"/>
            <c:bubble3D val="0"/>
            <c:spPr>
              <a:solidFill>
                <a:schemeClr val="bg2"/>
              </a:solidFill>
              <a:ln w="19050">
                <a:solidFill>
                  <a:schemeClr val="lt1"/>
                </a:solidFill>
              </a:ln>
              <a:effectLst/>
            </c:spPr>
            <c:extLst>
              <c:ext xmlns:c16="http://schemas.microsoft.com/office/drawing/2014/chart" uri="{C3380CC4-5D6E-409C-BE32-E72D297353CC}">
                <c16:uniqueId val="{000000A5-52B3-407A-8AAA-0F2E43487D91}"/>
              </c:ext>
            </c:extLst>
          </c:dPt>
          <c:dPt>
            <c:idx val="83"/>
            <c:bubble3D val="0"/>
            <c:spPr>
              <a:solidFill>
                <a:schemeClr val="bg2"/>
              </a:solidFill>
              <a:ln w="19050">
                <a:solidFill>
                  <a:schemeClr val="lt1"/>
                </a:solidFill>
              </a:ln>
              <a:effectLst/>
            </c:spPr>
            <c:extLst>
              <c:ext xmlns:c16="http://schemas.microsoft.com/office/drawing/2014/chart" uri="{C3380CC4-5D6E-409C-BE32-E72D297353CC}">
                <c16:uniqueId val="{000000A7-52B3-407A-8AAA-0F2E43487D91}"/>
              </c:ext>
            </c:extLst>
          </c:dPt>
          <c:dPt>
            <c:idx val="84"/>
            <c:bubble3D val="0"/>
            <c:spPr>
              <a:solidFill>
                <a:schemeClr val="bg2"/>
              </a:solidFill>
              <a:ln w="19050">
                <a:solidFill>
                  <a:schemeClr val="lt1"/>
                </a:solidFill>
              </a:ln>
              <a:effectLst/>
            </c:spPr>
            <c:extLst>
              <c:ext xmlns:c16="http://schemas.microsoft.com/office/drawing/2014/chart" uri="{C3380CC4-5D6E-409C-BE32-E72D297353CC}">
                <c16:uniqueId val="{000000A9-52B3-407A-8AAA-0F2E43487D91}"/>
              </c:ext>
            </c:extLst>
          </c:dPt>
          <c:dPt>
            <c:idx val="85"/>
            <c:bubble3D val="0"/>
            <c:spPr>
              <a:solidFill>
                <a:schemeClr val="bg2"/>
              </a:solidFill>
              <a:ln w="19050">
                <a:solidFill>
                  <a:schemeClr val="lt1"/>
                </a:solidFill>
              </a:ln>
              <a:effectLst/>
            </c:spPr>
            <c:extLst>
              <c:ext xmlns:c16="http://schemas.microsoft.com/office/drawing/2014/chart" uri="{C3380CC4-5D6E-409C-BE32-E72D297353CC}">
                <c16:uniqueId val="{000000AB-52B3-407A-8AAA-0F2E43487D91}"/>
              </c:ext>
            </c:extLst>
          </c:dPt>
          <c:dPt>
            <c:idx val="86"/>
            <c:bubble3D val="0"/>
            <c:spPr>
              <a:solidFill>
                <a:schemeClr val="bg2"/>
              </a:solidFill>
              <a:ln w="19050">
                <a:solidFill>
                  <a:schemeClr val="lt1"/>
                </a:solidFill>
              </a:ln>
              <a:effectLst/>
            </c:spPr>
            <c:extLst>
              <c:ext xmlns:c16="http://schemas.microsoft.com/office/drawing/2014/chart" uri="{C3380CC4-5D6E-409C-BE32-E72D297353CC}">
                <c16:uniqueId val="{000000AD-52B3-407A-8AAA-0F2E43487D91}"/>
              </c:ext>
            </c:extLst>
          </c:dPt>
          <c:dPt>
            <c:idx val="87"/>
            <c:bubble3D val="0"/>
            <c:spPr>
              <a:solidFill>
                <a:schemeClr val="bg2"/>
              </a:solidFill>
              <a:ln w="19050">
                <a:solidFill>
                  <a:schemeClr val="lt1"/>
                </a:solidFill>
              </a:ln>
              <a:effectLst/>
            </c:spPr>
            <c:extLst>
              <c:ext xmlns:c16="http://schemas.microsoft.com/office/drawing/2014/chart" uri="{C3380CC4-5D6E-409C-BE32-E72D297353CC}">
                <c16:uniqueId val="{000000AF-52B3-407A-8AAA-0F2E43487D91}"/>
              </c:ext>
            </c:extLst>
          </c:dPt>
          <c:dPt>
            <c:idx val="88"/>
            <c:bubble3D val="0"/>
            <c:spPr>
              <a:solidFill>
                <a:schemeClr val="bg2"/>
              </a:solidFill>
              <a:ln w="19050">
                <a:solidFill>
                  <a:schemeClr val="lt1"/>
                </a:solidFill>
              </a:ln>
              <a:effectLst/>
            </c:spPr>
            <c:extLst>
              <c:ext xmlns:c16="http://schemas.microsoft.com/office/drawing/2014/chart" uri="{C3380CC4-5D6E-409C-BE32-E72D297353CC}">
                <c16:uniqueId val="{000000B1-52B3-407A-8AAA-0F2E43487D91}"/>
              </c:ext>
            </c:extLst>
          </c:dPt>
          <c:dPt>
            <c:idx val="89"/>
            <c:bubble3D val="0"/>
            <c:spPr>
              <a:solidFill>
                <a:schemeClr val="bg2"/>
              </a:solidFill>
              <a:ln w="19050">
                <a:solidFill>
                  <a:schemeClr val="lt1"/>
                </a:solidFill>
              </a:ln>
              <a:effectLst/>
            </c:spPr>
            <c:extLst>
              <c:ext xmlns:c16="http://schemas.microsoft.com/office/drawing/2014/chart" uri="{C3380CC4-5D6E-409C-BE32-E72D297353CC}">
                <c16:uniqueId val="{000000B3-52B3-407A-8AAA-0F2E43487D91}"/>
              </c:ext>
            </c:extLst>
          </c:dPt>
          <c:dPt>
            <c:idx val="90"/>
            <c:bubble3D val="0"/>
            <c:spPr>
              <a:solidFill>
                <a:schemeClr val="bg2"/>
              </a:solidFill>
              <a:ln w="19050">
                <a:solidFill>
                  <a:schemeClr val="lt1"/>
                </a:solidFill>
              </a:ln>
              <a:effectLst/>
            </c:spPr>
            <c:extLst>
              <c:ext xmlns:c16="http://schemas.microsoft.com/office/drawing/2014/chart" uri="{C3380CC4-5D6E-409C-BE32-E72D297353CC}">
                <c16:uniqueId val="{000000B5-52B3-407A-8AAA-0F2E43487D91}"/>
              </c:ext>
            </c:extLst>
          </c:dPt>
          <c:dPt>
            <c:idx val="91"/>
            <c:bubble3D val="0"/>
            <c:spPr>
              <a:solidFill>
                <a:schemeClr val="bg2"/>
              </a:solidFill>
              <a:ln w="19050">
                <a:solidFill>
                  <a:schemeClr val="lt1"/>
                </a:solidFill>
              </a:ln>
              <a:effectLst/>
            </c:spPr>
            <c:extLst>
              <c:ext xmlns:c16="http://schemas.microsoft.com/office/drawing/2014/chart" uri="{C3380CC4-5D6E-409C-BE32-E72D297353CC}">
                <c16:uniqueId val="{000000B7-52B3-407A-8AAA-0F2E43487D91}"/>
              </c:ext>
            </c:extLst>
          </c:dPt>
          <c:dPt>
            <c:idx val="92"/>
            <c:bubble3D val="0"/>
            <c:spPr>
              <a:solidFill>
                <a:schemeClr val="bg2"/>
              </a:solidFill>
              <a:ln w="19050">
                <a:solidFill>
                  <a:schemeClr val="lt1"/>
                </a:solidFill>
              </a:ln>
              <a:effectLst/>
            </c:spPr>
            <c:extLst>
              <c:ext xmlns:c16="http://schemas.microsoft.com/office/drawing/2014/chart" uri="{C3380CC4-5D6E-409C-BE32-E72D297353CC}">
                <c16:uniqueId val="{000000B9-52B3-407A-8AAA-0F2E43487D91}"/>
              </c:ext>
            </c:extLst>
          </c:dPt>
          <c:dPt>
            <c:idx val="93"/>
            <c:bubble3D val="0"/>
            <c:spPr>
              <a:solidFill>
                <a:schemeClr val="bg2"/>
              </a:solidFill>
              <a:ln w="19050">
                <a:solidFill>
                  <a:schemeClr val="lt1"/>
                </a:solidFill>
              </a:ln>
              <a:effectLst/>
            </c:spPr>
            <c:extLst>
              <c:ext xmlns:c16="http://schemas.microsoft.com/office/drawing/2014/chart" uri="{C3380CC4-5D6E-409C-BE32-E72D297353CC}">
                <c16:uniqueId val="{000000BB-52B3-407A-8AAA-0F2E43487D91}"/>
              </c:ext>
            </c:extLst>
          </c:dPt>
          <c:dPt>
            <c:idx val="94"/>
            <c:bubble3D val="0"/>
            <c:spPr>
              <a:solidFill>
                <a:schemeClr val="bg2"/>
              </a:solidFill>
              <a:ln w="19050">
                <a:solidFill>
                  <a:schemeClr val="lt1"/>
                </a:solidFill>
              </a:ln>
              <a:effectLst/>
            </c:spPr>
            <c:extLst>
              <c:ext xmlns:c16="http://schemas.microsoft.com/office/drawing/2014/chart" uri="{C3380CC4-5D6E-409C-BE32-E72D297353CC}">
                <c16:uniqueId val="{000000BD-52B3-407A-8AAA-0F2E43487D91}"/>
              </c:ext>
            </c:extLst>
          </c:dPt>
          <c:dPt>
            <c:idx val="95"/>
            <c:bubble3D val="0"/>
            <c:spPr>
              <a:solidFill>
                <a:schemeClr val="bg2"/>
              </a:solidFill>
              <a:ln w="19050">
                <a:solidFill>
                  <a:schemeClr val="lt1"/>
                </a:solidFill>
              </a:ln>
              <a:effectLst/>
            </c:spPr>
            <c:extLst>
              <c:ext xmlns:c16="http://schemas.microsoft.com/office/drawing/2014/chart" uri="{C3380CC4-5D6E-409C-BE32-E72D297353CC}">
                <c16:uniqueId val="{000000BF-52B3-407A-8AAA-0F2E43487D91}"/>
              </c:ext>
            </c:extLst>
          </c:dPt>
          <c:dPt>
            <c:idx val="96"/>
            <c:bubble3D val="0"/>
            <c:spPr>
              <a:solidFill>
                <a:schemeClr val="bg2"/>
              </a:solidFill>
              <a:ln w="19050">
                <a:solidFill>
                  <a:schemeClr val="lt1"/>
                </a:solidFill>
              </a:ln>
              <a:effectLst/>
            </c:spPr>
            <c:extLst>
              <c:ext xmlns:c16="http://schemas.microsoft.com/office/drawing/2014/chart" uri="{C3380CC4-5D6E-409C-BE32-E72D297353CC}">
                <c16:uniqueId val="{000000C1-52B3-407A-8AAA-0F2E43487D91}"/>
              </c:ext>
            </c:extLst>
          </c:dPt>
          <c:dPt>
            <c:idx val="97"/>
            <c:bubble3D val="0"/>
            <c:spPr>
              <a:solidFill>
                <a:schemeClr val="bg2"/>
              </a:solidFill>
              <a:ln w="19050">
                <a:solidFill>
                  <a:schemeClr val="lt1"/>
                </a:solidFill>
              </a:ln>
              <a:effectLst/>
            </c:spPr>
            <c:extLst>
              <c:ext xmlns:c16="http://schemas.microsoft.com/office/drawing/2014/chart" uri="{C3380CC4-5D6E-409C-BE32-E72D297353CC}">
                <c16:uniqueId val="{000000C3-52B3-407A-8AAA-0F2E43487D91}"/>
              </c:ext>
            </c:extLst>
          </c:dPt>
          <c:dPt>
            <c:idx val="98"/>
            <c:bubble3D val="0"/>
            <c:spPr>
              <a:solidFill>
                <a:schemeClr val="bg2"/>
              </a:solidFill>
              <a:ln w="19050">
                <a:solidFill>
                  <a:schemeClr val="lt1"/>
                </a:solidFill>
              </a:ln>
              <a:effectLst/>
            </c:spPr>
            <c:extLst>
              <c:ext xmlns:c16="http://schemas.microsoft.com/office/drawing/2014/chart" uri="{C3380CC4-5D6E-409C-BE32-E72D297353CC}">
                <c16:uniqueId val="{000000C5-52B3-407A-8AAA-0F2E43487D91}"/>
              </c:ext>
            </c:extLst>
          </c:dPt>
          <c:dPt>
            <c:idx val="99"/>
            <c:bubble3D val="0"/>
            <c:spPr>
              <a:solidFill>
                <a:schemeClr val="bg2"/>
              </a:solidFill>
              <a:ln w="19050">
                <a:solidFill>
                  <a:schemeClr val="lt1"/>
                </a:solidFill>
              </a:ln>
              <a:effectLst/>
            </c:spPr>
            <c:extLst>
              <c:ext xmlns:c16="http://schemas.microsoft.com/office/drawing/2014/chart" uri="{C3380CC4-5D6E-409C-BE32-E72D297353CC}">
                <c16:uniqueId val="{000000C7-52B3-407A-8AAA-0F2E43487D91}"/>
              </c:ext>
            </c:extLst>
          </c:dPt>
          <c:dPt>
            <c:idx val="100"/>
            <c:bubble3D val="0"/>
            <c:spPr>
              <a:solidFill>
                <a:schemeClr val="bg1"/>
              </a:solidFill>
              <a:ln w="19050">
                <a:solidFill>
                  <a:schemeClr val="lt1"/>
                </a:solidFill>
              </a:ln>
              <a:effectLst/>
            </c:spPr>
            <c:extLst>
              <c:ext xmlns:c16="http://schemas.microsoft.com/office/drawing/2014/chart" uri="{C3380CC4-5D6E-409C-BE32-E72D297353CC}">
                <c16:uniqueId val="{00000064-621E-4AC9-AE6C-B16D8E0A2FEF}"/>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92D050"/>
            </a:solidFill>
            <a:ln w="3175">
              <a:solidFill>
                <a:schemeClr val="bg1"/>
              </a:solidFill>
            </a:ln>
          </c:spPr>
          <c:dPt>
            <c:idx val="0"/>
            <c:bubble3D val="0"/>
            <c:spPr>
              <a:solidFill>
                <a:srgbClr val="92D050"/>
              </a:solidFill>
              <a:ln w="3175">
                <a:solidFill>
                  <a:schemeClr val="bg1"/>
                </a:solidFill>
              </a:ln>
              <a:effectLst/>
            </c:spPr>
            <c:extLst>
              <c:ext xmlns:c16="http://schemas.microsoft.com/office/drawing/2014/chart" uri="{C3380CC4-5D6E-409C-BE32-E72D297353CC}">
                <c16:uniqueId val="{00000001-2F31-47BB-9D4F-3B047FB6D309}"/>
              </c:ext>
            </c:extLst>
          </c:dPt>
          <c:dPt>
            <c:idx val="1"/>
            <c:bubble3D val="0"/>
            <c:spPr>
              <a:solidFill>
                <a:srgbClr val="92D050"/>
              </a:solidFill>
              <a:ln w="3175">
                <a:solidFill>
                  <a:schemeClr val="bg1"/>
                </a:solidFill>
              </a:ln>
              <a:effectLst/>
            </c:spPr>
            <c:extLst>
              <c:ext xmlns:c16="http://schemas.microsoft.com/office/drawing/2014/chart" uri="{C3380CC4-5D6E-409C-BE32-E72D297353CC}">
                <c16:uniqueId val="{00000003-2F31-47BB-9D4F-3B047FB6D309}"/>
              </c:ext>
            </c:extLst>
          </c:dPt>
          <c:dPt>
            <c:idx val="2"/>
            <c:bubble3D val="0"/>
            <c:spPr>
              <a:solidFill>
                <a:srgbClr val="92D050"/>
              </a:solidFill>
              <a:ln w="3175">
                <a:solidFill>
                  <a:schemeClr val="bg1"/>
                </a:solidFill>
              </a:ln>
              <a:effectLst/>
            </c:spPr>
            <c:extLst>
              <c:ext xmlns:c16="http://schemas.microsoft.com/office/drawing/2014/chart" uri="{C3380CC4-5D6E-409C-BE32-E72D297353CC}">
                <c16:uniqueId val="{00000005-2F31-47BB-9D4F-3B047FB6D309}"/>
              </c:ext>
            </c:extLst>
          </c:dPt>
          <c:dPt>
            <c:idx val="3"/>
            <c:bubble3D val="0"/>
            <c:spPr>
              <a:solidFill>
                <a:srgbClr val="92D050"/>
              </a:solidFill>
              <a:ln w="3175">
                <a:solidFill>
                  <a:schemeClr val="bg1"/>
                </a:solidFill>
              </a:ln>
              <a:effectLst/>
            </c:spPr>
            <c:extLst>
              <c:ext xmlns:c16="http://schemas.microsoft.com/office/drawing/2014/chart" uri="{C3380CC4-5D6E-409C-BE32-E72D297353CC}">
                <c16:uniqueId val="{00000007-2F31-47BB-9D4F-3B047FB6D309}"/>
              </c:ext>
            </c:extLst>
          </c:dPt>
          <c:dPt>
            <c:idx val="4"/>
            <c:bubble3D val="0"/>
            <c:spPr>
              <a:solidFill>
                <a:srgbClr val="92D050"/>
              </a:solidFill>
              <a:ln w="3175">
                <a:solidFill>
                  <a:schemeClr val="bg1"/>
                </a:solidFill>
              </a:ln>
              <a:effectLst/>
            </c:spPr>
            <c:extLst>
              <c:ext xmlns:c16="http://schemas.microsoft.com/office/drawing/2014/chart" uri="{C3380CC4-5D6E-409C-BE32-E72D297353CC}">
                <c16:uniqueId val="{00000009-2F31-47BB-9D4F-3B047FB6D309}"/>
              </c:ext>
            </c:extLst>
          </c:dPt>
          <c:dPt>
            <c:idx val="5"/>
            <c:bubble3D val="0"/>
            <c:spPr>
              <a:solidFill>
                <a:srgbClr val="92D050"/>
              </a:solidFill>
              <a:ln w="3175">
                <a:solidFill>
                  <a:schemeClr val="bg1"/>
                </a:solidFill>
              </a:ln>
              <a:effectLst/>
            </c:spPr>
            <c:extLst>
              <c:ext xmlns:c16="http://schemas.microsoft.com/office/drawing/2014/chart" uri="{C3380CC4-5D6E-409C-BE32-E72D297353CC}">
                <c16:uniqueId val="{0000000B-2F31-47BB-9D4F-3B047FB6D309}"/>
              </c:ext>
            </c:extLst>
          </c:dPt>
          <c:dPt>
            <c:idx val="6"/>
            <c:bubble3D val="0"/>
            <c:spPr>
              <a:solidFill>
                <a:srgbClr val="92D050"/>
              </a:solidFill>
              <a:ln w="3175">
                <a:solidFill>
                  <a:schemeClr val="bg1"/>
                </a:solidFill>
              </a:ln>
              <a:effectLst/>
            </c:spPr>
            <c:extLst>
              <c:ext xmlns:c16="http://schemas.microsoft.com/office/drawing/2014/chart" uri="{C3380CC4-5D6E-409C-BE32-E72D297353CC}">
                <c16:uniqueId val="{0000000D-2F31-47BB-9D4F-3B047FB6D309}"/>
              </c:ext>
            </c:extLst>
          </c:dPt>
          <c:dPt>
            <c:idx val="7"/>
            <c:bubble3D val="0"/>
            <c:spPr>
              <a:solidFill>
                <a:srgbClr val="92D050"/>
              </a:solidFill>
              <a:ln w="3175">
                <a:solidFill>
                  <a:schemeClr val="bg1"/>
                </a:solidFill>
              </a:ln>
              <a:effectLst/>
            </c:spPr>
            <c:extLst>
              <c:ext xmlns:c16="http://schemas.microsoft.com/office/drawing/2014/chart" uri="{C3380CC4-5D6E-409C-BE32-E72D297353CC}">
                <c16:uniqueId val="{0000000F-2F31-47BB-9D4F-3B047FB6D309}"/>
              </c:ext>
            </c:extLst>
          </c:dPt>
          <c:dPt>
            <c:idx val="8"/>
            <c:bubble3D val="0"/>
            <c:spPr>
              <a:solidFill>
                <a:srgbClr val="92D050"/>
              </a:solidFill>
              <a:ln w="3175">
                <a:solidFill>
                  <a:schemeClr val="bg1"/>
                </a:solidFill>
              </a:ln>
              <a:effectLst/>
            </c:spPr>
            <c:extLst>
              <c:ext xmlns:c16="http://schemas.microsoft.com/office/drawing/2014/chart" uri="{C3380CC4-5D6E-409C-BE32-E72D297353CC}">
                <c16:uniqueId val="{00000011-2F31-47BB-9D4F-3B047FB6D309}"/>
              </c:ext>
            </c:extLst>
          </c:dPt>
          <c:dPt>
            <c:idx val="9"/>
            <c:bubble3D val="0"/>
            <c:spPr>
              <a:solidFill>
                <a:srgbClr val="92D050"/>
              </a:solidFill>
              <a:ln w="3175">
                <a:solidFill>
                  <a:schemeClr val="bg1"/>
                </a:solidFill>
              </a:ln>
              <a:effectLst/>
            </c:spPr>
            <c:extLst>
              <c:ext xmlns:c16="http://schemas.microsoft.com/office/drawing/2014/chart" uri="{C3380CC4-5D6E-409C-BE32-E72D297353CC}">
                <c16:uniqueId val="{00000013-2F31-47BB-9D4F-3B047FB6D309}"/>
              </c:ext>
            </c:extLst>
          </c:dPt>
          <c:dPt>
            <c:idx val="10"/>
            <c:bubble3D val="0"/>
            <c:spPr>
              <a:solidFill>
                <a:srgbClr val="92D050"/>
              </a:solidFill>
              <a:ln w="3175">
                <a:solidFill>
                  <a:schemeClr val="bg1"/>
                </a:solidFill>
              </a:ln>
              <a:effectLst/>
            </c:spPr>
            <c:extLst>
              <c:ext xmlns:c16="http://schemas.microsoft.com/office/drawing/2014/chart" uri="{C3380CC4-5D6E-409C-BE32-E72D297353CC}">
                <c16:uniqueId val="{00000015-2F31-47BB-9D4F-3B047FB6D309}"/>
              </c:ext>
            </c:extLst>
          </c:dPt>
          <c:dPt>
            <c:idx val="11"/>
            <c:bubble3D val="0"/>
            <c:spPr>
              <a:solidFill>
                <a:srgbClr val="92D050"/>
              </a:solidFill>
              <a:ln w="3175">
                <a:solidFill>
                  <a:schemeClr val="bg1"/>
                </a:solidFill>
              </a:ln>
              <a:effectLst/>
            </c:spPr>
            <c:extLst>
              <c:ext xmlns:c16="http://schemas.microsoft.com/office/drawing/2014/chart" uri="{C3380CC4-5D6E-409C-BE32-E72D297353CC}">
                <c16:uniqueId val="{00000017-2F31-47BB-9D4F-3B047FB6D309}"/>
              </c:ext>
            </c:extLst>
          </c:dPt>
          <c:dPt>
            <c:idx val="12"/>
            <c:bubble3D val="0"/>
            <c:spPr>
              <a:solidFill>
                <a:srgbClr val="92D050"/>
              </a:solidFill>
              <a:ln w="3175">
                <a:solidFill>
                  <a:schemeClr val="bg1"/>
                </a:solidFill>
              </a:ln>
              <a:effectLst/>
            </c:spPr>
            <c:extLst>
              <c:ext xmlns:c16="http://schemas.microsoft.com/office/drawing/2014/chart" uri="{C3380CC4-5D6E-409C-BE32-E72D297353CC}">
                <c16:uniqueId val="{00000019-2F31-47BB-9D4F-3B047FB6D309}"/>
              </c:ext>
            </c:extLst>
          </c:dPt>
          <c:dPt>
            <c:idx val="13"/>
            <c:bubble3D val="0"/>
            <c:spPr>
              <a:solidFill>
                <a:srgbClr val="92D050"/>
              </a:solidFill>
              <a:ln w="3175">
                <a:solidFill>
                  <a:schemeClr val="bg1"/>
                </a:solidFill>
              </a:ln>
              <a:effectLst/>
            </c:spPr>
            <c:extLst>
              <c:ext xmlns:c16="http://schemas.microsoft.com/office/drawing/2014/chart" uri="{C3380CC4-5D6E-409C-BE32-E72D297353CC}">
                <c16:uniqueId val="{0000001B-2F31-47BB-9D4F-3B047FB6D309}"/>
              </c:ext>
            </c:extLst>
          </c:dPt>
          <c:dPt>
            <c:idx val="14"/>
            <c:bubble3D val="0"/>
            <c:spPr>
              <a:solidFill>
                <a:srgbClr val="92D050"/>
              </a:solidFill>
              <a:ln w="3175">
                <a:solidFill>
                  <a:schemeClr val="bg1"/>
                </a:solidFill>
              </a:ln>
              <a:effectLst/>
            </c:spPr>
            <c:extLst>
              <c:ext xmlns:c16="http://schemas.microsoft.com/office/drawing/2014/chart" uri="{C3380CC4-5D6E-409C-BE32-E72D297353CC}">
                <c16:uniqueId val="{0000001D-2F31-47BB-9D4F-3B047FB6D309}"/>
              </c:ext>
            </c:extLst>
          </c:dPt>
          <c:dPt>
            <c:idx val="15"/>
            <c:bubble3D val="0"/>
            <c:spPr>
              <a:solidFill>
                <a:srgbClr val="92D050"/>
              </a:solidFill>
              <a:ln w="3175">
                <a:solidFill>
                  <a:schemeClr val="bg1"/>
                </a:solidFill>
              </a:ln>
              <a:effectLst/>
            </c:spPr>
            <c:extLst>
              <c:ext xmlns:c16="http://schemas.microsoft.com/office/drawing/2014/chart" uri="{C3380CC4-5D6E-409C-BE32-E72D297353CC}">
                <c16:uniqueId val="{0000001F-2F31-47BB-9D4F-3B047FB6D309}"/>
              </c:ext>
            </c:extLst>
          </c:dPt>
          <c:dPt>
            <c:idx val="16"/>
            <c:bubble3D val="0"/>
            <c:spPr>
              <a:solidFill>
                <a:srgbClr val="92D050"/>
              </a:solidFill>
              <a:ln w="3175">
                <a:solidFill>
                  <a:schemeClr val="bg1"/>
                </a:solidFill>
              </a:ln>
              <a:effectLst/>
            </c:spPr>
            <c:extLst>
              <c:ext xmlns:c16="http://schemas.microsoft.com/office/drawing/2014/chart" uri="{C3380CC4-5D6E-409C-BE32-E72D297353CC}">
                <c16:uniqueId val="{00000021-2F31-47BB-9D4F-3B047FB6D309}"/>
              </c:ext>
            </c:extLst>
          </c:dPt>
          <c:dPt>
            <c:idx val="17"/>
            <c:bubble3D val="0"/>
            <c:spPr>
              <a:solidFill>
                <a:srgbClr val="92D050"/>
              </a:solidFill>
              <a:ln w="3175">
                <a:solidFill>
                  <a:schemeClr val="bg1"/>
                </a:solidFill>
              </a:ln>
              <a:effectLst/>
            </c:spPr>
            <c:extLst>
              <c:ext xmlns:c16="http://schemas.microsoft.com/office/drawing/2014/chart" uri="{C3380CC4-5D6E-409C-BE32-E72D297353CC}">
                <c16:uniqueId val="{00000023-2F31-47BB-9D4F-3B047FB6D309}"/>
              </c:ext>
            </c:extLst>
          </c:dPt>
          <c:dPt>
            <c:idx val="18"/>
            <c:bubble3D val="0"/>
            <c:spPr>
              <a:solidFill>
                <a:srgbClr val="92D050"/>
              </a:solidFill>
              <a:ln w="3175">
                <a:solidFill>
                  <a:schemeClr val="bg1"/>
                </a:solidFill>
              </a:ln>
              <a:effectLst/>
            </c:spPr>
            <c:extLst>
              <c:ext xmlns:c16="http://schemas.microsoft.com/office/drawing/2014/chart" uri="{C3380CC4-5D6E-409C-BE32-E72D297353CC}">
                <c16:uniqueId val="{00000025-2F31-47BB-9D4F-3B047FB6D309}"/>
              </c:ext>
            </c:extLst>
          </c:dPt>
          <c:dPt>
            <c:idx val="19"/>
            <c:bubble3D val="0"/>
            <c:spPr>
              <a:solidFill>
                <a:srgbClr val="92D050"/>
              </a:solidFill>
              <a:ln w="3175">
                <a:solidFill>
                  <a:schemeClr val="bg1"/>
                </a:solidFill>
              </a:ln>
              <a:effectLst/>
            </c:spPr>
            <c:extLst>
              <c:ext xmlns:c16="http://schemas.microsoft.com/office/drawing/2014/chart" uri="{C3380CC4-5D6E-409C-BE32-E72D297353CC}">
                <c16:uniqueId val="{00000027-2F31-47BB-9D4F-3B047FB6D309}"/>
              </c:ext>
            </c:extLst>
          </c:dPt>
          <c:dPt>
            <c:idx val="20"/>
            <c:bubble3D val="0"/>
            <c:spPr>
              <a:solidFill>
                <a:srgbClr val="92D050"/>
              </a:solidFill>
              <a:ln w="3175">
                <a:solidFill>
                  <a:schemeClr val="bg1"/>
                </a:solidFill>
              </a:ln>
              <a:effectLst/>
            </c:spPr>
            <c:extLst>
              <c:ext xmlns:c16="http://schemas.microsoft.com/office/drawing/2014/chart" uri="{C3380CC4-5D6E-409C-BE32-E72D297353CC}">
                <c16:uniqueId val="{00000029-2F31-47BB-9D4F-3B047FB6D309}"/>
              </c:ext>
            </c:extLst>
          </c:dPt>
          <c:dPt>
            <c:idx val="21"/>
            <c:bubble3D val="0"/>
            <c:spPr>
              <a:solidFill>
                <a:srgbClr val="92D050"/>
              </a:solidFill>
              <a:ln w="3175">
                <a:solidFill>
                  <a:schemeClr val="bg1"/>
                </a:solidFill>
              </a:ln>
              <a:effectLst/>
            </c:spPr>
            <c:extLst>
              <c:ext xmlns:c16="http://schemas.microsoft.com/office/drawing/2014/chart" uri="{C3380CC4-5D6E-409C-BE32-E72D297353CC}">
                <c16:uniqueId val="{0000002B-2F31-47BB-9D4F-3B047FB6D309}"/>
              </c:ext>
            </c:extLst>
          </c:dPt>
          <c:dPt>
            <c:idx val="22"/>
            <c:bubble3D val="0"/>
            <c:spPr>
              <a:solidFill>
                <a:srgbClr val="92D050"/>
              </a:solidFill>
              <a:ln w="3175">
                <a:solidFill>
                  <a:schemeClr val="bg1"/>
                </a:solidFill>
              </a:ln>
              <a:effectLst/>
            </c:spPr>
            <c:extLst>
              <c:ext xmlns:c16="http://schemas.microsoft.com/office/drawing/2014/chart" uri="{C3380CC4-5D6E-409C-BE32-E72D297353CC}">
                <c16:uniqueId val="{0000002D-2F31-47BB-9D4F-3B047FB6D309}"/>
              </c:ext>
            </c:extLst>
          </c:dPt>
          <c:dPt>
            <c:idx val="23"/>
            <c:bubble3D val="0"/>
            <c:spPr>
              <a:solidFill>
                <a:srgbClr val="92D050"/>
              </a:solidFill>
              <a:ln w="3175">
                <a:solidFill>
                  <a:schemeClr val="bg1"/>
                </a:solidFill>
              </a:ln>
              <a:effectLst/>
            </c:spPr>
            <c:extLst>
              <c:ext xmlns:c16="http://schemas.microsoft.com/office/drawing/2014/chart" uri="{C3380CC4-5D6E-409C-BE32-E72D297353CC}">
                <c16:uniqueId val="{0000002F-2F31-47BB-9D4F-3B047FB6D309}"/>
              </c:ext>
            </c:extLst>
          </c:dPt>
          <c:dPt>
            <c:idx val="24"/>
            <c:bubble3D val="0"/>
            <c:spPr>
              <a:solidFill>
                <a:srgbClr val="92D050"/>
              </a:solidFill>
              <a:ln w="3175">
                <a:solidFill>
                  <a:schemeClr val="bg1"/>
                </a:solidFill>
              </a:ln>
              <a:effectLst/>
            </c:spPr>
            <c:extLst>
              <c:ext xmlns:c16="http://schemas.microsoft.com/office/drawing/2014/chart" uri="{C3380CC4-5D6E-409C-BE32-E72D297353CC}">
                <c16:uniqueId val="{00000031-2F31-47BB-9D4F-3B047FB6D309}"/>
              </c:ext>
            </c:extLst>
          </c:dPt>
          <c:dPt>
            <c:idx val="25"/>
            <c:bubble3D val="0"/>
            <c:spPr>
              <a:solidFill>
                <a:srgbClr val="92D050"/>
              </a:solidFill>
              <a:ln w="3175">
                <a:solidFill>
                  <a:schemeClr val="bg1"/>
                </a:solidFill>
              </a:ln>
              <a:effectLst/>
            </c:spPr>
            <c:extLst>
              <c:ext xmlns:c16="http://schemas.microsoft.com/office/drawing/2014/chart" uri="{C3380CC4-5D6E-409C-BE32-E72D297353CC}">
                <c16:uniqueId val="{00000033-2F31-47BB-9D4F-3B047FB6D309}"/>
              </c:ext>
            </c:extLst>
          </c:dPt>
          <c:dPt>
            <c:idx val="26"/>
            <c:bubble3D val="0"/>
            <c:spPr>
              <a:solidFill>
                <a:srgbClr val="92D050"/>
              </a:solidFill>
              <a:ln w="3175">
                <a:solidFill>
                  <a:schemeClr val="bg1"/>
                </a:solidFill>
              </a:ln>
              <a:effectLst/>
            </c:spPr>
            <c:extLst>
              <c:ext xmlns:c16="http://schemas.microsoft.com/office/drawing/2014/chart" uri="{C3380CC4-5D6E-409C-BE32-E72D297353CC}">
                <c16:uniqueId val="{00000035-2F31-47BB-9D4F-3B047FB6D309}"/>
              </c:ext>
            </c:extLst>
          </c:dPt>
          <c:dPt>
            <c:idx val="27"/>
            <c:bubble3D val="0"/>
            <c:spPr>
              <a:solidFill>
                <a:srgbClr val="92D050"/>
              </a:solidFill>
              <a:ln w="3175">
                <a:solidFill>
                  <a:schemeClr val="bg1"/>
                </a:solidFill>
              </a:ln>
              <a:effectLst/>
            </c:spPr>
            <c:extLst>
              <c:ext xmlns:c16="http://schemas.microsoft.com/office/drawing/2014/chart" uri="{C3380CC4-5D6E-409C-BE32-E72D297353CC}">
                <c16:uniqueId val="{00000037-2F31-47BB-9D4F-3B047FB6D309}"/>
              </c:ext>
            </c:extLst>
          </c:dPt>
          <c:dPt>
            <c:idx val="28"/>
            <c:bubble3D val="0"/>
            <c:spPr>
              <a:solidFill>
                <a:srgbClr val="92D050"/>
              </a:solidFill>
              <a:ln w="3175">
                <a:solidFill>
                  <a:schemeClr val="bg1"/>
                </a:solidFill>
              </a:ln>
              <a:effectLst/>
            </c:spPr>
            <c:extLst>
              <c:ext xmlns:c16="http://schemas.microsoft.com/office/drawing/2014/chart" uri="{C3380CC4-5D6E-409C-BE32-E72D297353CC}">
                <c16:uniqueId val="{00000039-2F31-47BB-9D4F-3B047FB6D309}"/>
              </c:ext>
            </c:extLst>
          </c:dPt>
          <c:dPt>
            <c:idx val="29"/>
            <c:bubble3D val="0"/>
            <c:spPr>
              <a:solidFill>
                <a:srgbClr val="92D050"/>
              </a:solidFill>
              <a:ln w="3175">
                <a:solidFill>
                  <a:schemeClr val="bg1"/>
                </a:solidFill>
              </a:ln>
              <a:effectLst/>
            </c:spPr>
            <c:extLst>
              <c:ext xmlns:c16="http://schemas.microsoft.com/office/drawing/2014/chart" uri="{C3380CC4-5D6E-409C-BE32-E72D297353CC}">
                <c16:uniqueId val="{0000003B-2F31-47BB-9D4F-3B047FB6D309}"/>
              </c:ext>
            </c:extLst>
          </c:dPt>
          <c:dPt>
            <c:idx val="30"/>
            <c:bubble3D val="0"/>
            <c:spPr>
              <a:solidFill>
                <a:srgbClr val="92D050"/>
              </a:solidFill>
              <a:ln w="3175">
                <a:solidFill>
                  <a:schemeClr val="bg1"/>
                </a:solidFill>
              </a:ln>
              <a:effectLst/>
            </c:spPr>
            <c:extLst>
              <c:ext xmlns:c16="http://schemas.microsoft.com/office/drawing/2014/chart" uri="{C3380CC4-5D6E-409C-BE32-E72D297353CC}">
                <c16:uniqueId val="{0000003D-2F31-47BB-9D4F-3B047FB6D309}"/>
              </c:ext>
            </c:extLst>
          </c:dPt>
          <c:dPt>
            <c:idx val="31"/>
            <c:bubble3D val="0"/>
            <c:spPr>
              <a:solidFill>
                <a:srgbClr val="92D050"/>
              </a:solidFill>
              <a:ln w="3175">
                <a:solidFill>
                  <a:schemeClr val="bg1"/>
                </a:solidFill>
              </a:ln>
              <a:effectLst/>
            </c:spPr>
            <c:extLst>
              <c:ext xmlns:c16="http://schemas.microsoft.com/office/drawing/2014/chart" uri="{C3380CC4-5D6E-409C-BE32-E72D297353CC}">
                <c16:uniqueId val="{0000003F-2F31-47BB-9D4F-3B047FB6D309}"/>
              </c:ext>
            </c:extLst>
          </c:dPt>
          <c:dPt>
            <c:idx val="32"/>
            <c:bubble3D val="0"/>
            <c:spPr>
              <a:solidFill>
                <a:srgbClr val="92D050"/>
              </a:solidFill>
              <a:ln w="3175">
                <a:solidFill>
                  <a:schemeClr val="bg1"/>
                </a:solidFill>
              </a:ln>
              <a:effectLst/>
            </c:spPr>
            <c:extLst>
              <c:ext xmlns:c16="http://schemas.microsoft.com/office/drawing/2014/chart" uri="{C3380CC4-5D6E-409C-BE32-E72D297353CC}">
                <c16:uniqueId val="{00000041-2F31-47BB-9D4F-3B047FB6D309}"/>
              </c:ext>
            </c:extLst>
          </c:dPt>
          <c:dPt>
            <c:idx val="33"/>
            <c:bubble3D val="0"/>
            <c:spPr>
              <a:solidFill>
                <a:srgbClr val="92D050"/>
              </a:solidFill>
              <a:ln w="3175">
                <a:solidFill>
                  <a:schemeClr val="bg1"/>
                </a:solidFill>
              </a:ln>
              <a:effectLst/>
            </c:spPr>
            <c:extLst>
              <c:ext xmlns:c16="http://schemas.microsoft.com/office/drawing/2014/chart" uri="{C3380CC4-5D6E-409C-BE32-E72D297353CC}">
                <c16:uniqueId val="{00000043-2F31-47BB-9D4F-3B047FB6D309}"/>
              </c:ext>
            </c:extLst>
          </c:dPt>
          <c:dPt>
            <c:idx val="34"/>
            <c:bubble3D val="0"/>
            <c:spPr>
              <a:solidFill>
                <a:srgbClr val="92D050"/>
              </a:solidFill>
              <a:ln w="3175">
                <a:solidFill>
                  <a:schemeClr val="bg1"/>
                </a:solidFill>
              </a:ln>
              <a:effectLst/>
            </c:spPr>
            <c:extLst>
              <c:ext xmlns:c16="http://schemas.microsoft.com/office/drawing/2014/chart" uri="{C3380CC4-5D6E-409C-BE32-E72D297353CC}">
                <c16:uniqueId val="{00000045-2F31-47BB-9D4F-3B047FB6D309}"/>
              </c:ext>
            </c:extLst>
          </c:dPt>
          <c:dPt>
            <c:idx val="35"/>
            <c:bubble3D val="0"/>
            <c:spPr>
              <a:solidFill>
                <a:srgbClr val="92D050"/>
              </a:solidFill>
              <a:ln w="3175">
                <a:solidFill>
                  <a:schemeClr val="bg1"/>
                </a:solidFill>
              </a:ln>
              <a:effectLst/>
            </c:spPr>
            <c:extLst>
              <c:ext xmlns:c16="http://schemas.microsoft.com/office/drawing/2014/chart" uri="{C3380CC4-5D6E-409C-BE32-E72D297353CC}">
                <c16:uniqueId val="{00000047-2F31-47BB-9D4F-3B047FB6D309}"/>
              </c:ext>
            </c:extLst>
          </c:dPt>
          <c:dPt>
            <c:idx val="36"/>
            <c:bubble3D val="0"/>
            <c:spPr>
              <a:solidFill>
                <a:srgbClr val="92D050"/>
              </a:solidFill>
              <a:ln w="3175">
                <a:solidFill>
                  <a:schemeClr val="bg1"/>
                </a:solidFill>
              </a:ln>
              <a:effectLst/>
            </c:spPr>
            <c:extLst>
              <c:ext xmlns:c16="http://schemas.microsoft.com/office/drawing/2014/chart" uri="{C3380CC4-5D6E-409C-BE32-E72D297353CC}">
                <c16:uniqueId val="{00000049-2F31-47BB-9D4F-3B047FB6D309}"/>
              </c:ext>
            </c:extLst>
          </c:dPt>
          <c:dPt>
            <c:idx val="37"/>
            <c:bubble3D val="0"/>
            <c:spPr>
              <a:solidFill>
                <a:srgbClr val="92D050"/>
              </a:solidFill>
              <a:ln w="3175">
                <a:solidFill>
                  <a:schemeClr val="bg1"/>
                </a:solidFill>
              </a:ln>
              <a:effectLst/>
            </c:spPr>
            <c:extLst>
              <c:ext xmlns:c16="http://schemas.microsoft.com/office/drawing/2014/chart" uri="{C3380CC4-5D6E-409C-BE32-E72D297353CC}">
                <c16:uniqueId val="{0000004B-2F31-47BB-9D4F-3B047FB6D309}"/>
              </c:ext>
            </c:extLst>
          </c:dPt>
          <c:dPt>
            <c:idx val="38"/>
            <c:bubble3D val="0"/>
            <c:spPr>
              <a:solidFill>
                <a:srgbClr val="92D050"/>
              </a:solidFill>
              <a:ln w="3175">
                <a:solidFill>
                  <a:schemeClr val="bg1"/>
                </a:solidFill>
              </a:ln>
              <a:effectLst/>
            </c:spPr>
            <c:extLst>
              <c:ext xmlns:c16="http://schemas.microsoft.com/office/drawing/2014/chart" uri="{C3380CC4-5D6E-409C-BE32-E72D297353CC}">
                <c16:uniqueId val="{0000004D-2F31-47BB-9D4F-3B047FB6D309}"/>
              </c:ext>
            </c:extLst>
          </c:dPt>
          <c:dPt>
            <c:idx val="39"/>
            <c:bubble3D val="0"/>
            <c:spPr>
              <a:solidFill>
                <a:srgbClr val="92D050"/>
              </a:solidFill>
              <a:ln w="3175">
                <a:solidFill>
                  <a:schemeClr val="bg1"/>
                </a:solidFill>
              </a:ln>
              <a:effectLst/>
            </c:spPr>
            <c:extLst>
              <c:ext xmlns:c16="http://schemas.microsoft.com/office/drawing/2014/chart" uri="{C3380CC4-5D6E-409C-BE32-E72D297353CC}">
                <c16:uniqueId val="{0000004F-2F31-47BB-9D4F-3B047FB6D309}"/>
              </c:ext>
            </c:extLst>
          </c:dPt>
          <c:dPt>
            <c:idx val="40"/>
            <c:bubble3D val="0"/>
            <c:spPr>
              <a:solidFill>
                <a:srgbClr val="92D050"/>
              </a:solidFill>
              <a:ln w="3175">
                <a:solidFill>
                  <a:schemeClr val="bg1"/>
                </a:solidFill>
              </a:ln>
              <a:effectLst/>
            </c:spPr>
            <c:extLst>
              <c:ext xmlns:c16="http://schemas.microsoft.com/office/drawing/2014/chart" uri="{C3380CC4-5D6E-409C-BE32-E72D297353CC}">
                <c16:uniqueId val="{00000051-2F31-47BB-9D4F-3B047FB6D309}"/>
              </c:ext>
            </c:extLst>
          </c:dPt>
          <c:dPt>
            <c:idx val="41"/>
            <c:bubble3D val="0"/>
            <c:spPr>
              <a:solidFill>
                <a:srgbClr val="92D050"/>
              </a:solidFill>
              <a:ln w="3175">
                <a:solidFill>
                  <a:schemeClr val="bg1"/>
                </a:solidFill>
              </a:ln>
              <a:effectLst/>
            </c:spPr>
            <c:extLst>
              <c:ext xmlns:c16="http://schemas.microsoft.com/office/drawing/2014/chart" uri="{C3380CC4-5D6E-409C-BE32-E72D297353CC}">
                <c16:uniqueId val="{00000053-2F31-47BB-9D4F-3B047FB6D309}"/>
              </c:ext>
            </c:extLst>
          </c:dPt>
          <c:dPt>
            <c:idx val="42"/>
            <c:bubble3D val="0"/>
            <c:spPr>
              <a:solidFill>
                <a:srgbClr val="92D050"/>
              </a:solidFill>
              <a:ln w="3175">
                <a:solidFill>
                  <a:schemeClr val="bg1"/>
                </a:solidFill>
              </a:ln>
              <a:effectLst/>
            </c:spPr>
            <c:extLst>
              <c:ext xmlns:c16="http://schemas.microsoft.com/office/drawing/2014/chart" uri="{C3380CC4-5D6E-409C-BE32-E72D297353CC}">
                <c16:uniqueId val="{00000055-2F31-47BB-9D4F-3B047FB6D309}"/>
              </c:ext>
            </c:extLst>
          </c:dPt>
          <c:dPt>
            <c:idx val="43"/>
            <c:bubble3D val="0"/>
            <c:spPr>
              <a:solidFill>
                <a:srgbClr val="92D050"/>
              </a:solidFill>
              <a:ln w="3175">
                <a:solidFill>
                  <a:schemeClr val="bg1"/>
                </a:solidFill>
              </a:ln>
              <a:effectLst/>
            </c:spPr>
            <c:extLst>
              <c:ext xmlns:c16="http://schemas.microsoft.com/office/drawing/2014/chart" uri="{C3380CC4-5D6E-409C-BE32-E72D297353CC}">
                <c16:uniqueId val="{00000057-2F31-47BB-9D4F-3B047FB6D309}"/>
              </c:ext>
            </c:extLst>
          </c:dPt>
          <c:dPt>
            <c:idx val="44"/>
            <c:bubble3D val="0"/>
            <c:spPr>
              <a:solidFill>
                <a:srgbClr val="92D050"/>
              </a:solidFill>
              <a:ln w="3175">
                <a:solidFill>
                  <a:schemeClr val="bg1"/>
                </a:solidFill>
              </a:ln>
              <a:effectLst/>
            </c:spPr>
            <c:extLst>
              <c:ext xmlns:c16="http://schemas.microsoft.com/office/drawing/2014/chart" uri="{C3380CC4-5D6E-409C-BE32-E72D297353CC}">
                <c16:uniqueId val="{00000059-2F31-47BB-9D4F-3B047FB6D309}"/>
              </c:ext>
            </c:extLst>
          </c:dPt>
          <c:dPt>
            <c:idx val="45"/>
            <c:bubble3D val="0"/>
            <c:spPr>
              <a:solidFill>
                <a:srgbClr val="92D050"/>
              </a:solidFill>
              <a:ln w="3175">
                <a:solidFill>
                  <a:schemeClr val="bg1"/>
                </a:solidFill>
              </a:ln>
              <a:effectLst/>
            </c:spPr>
            <c:extLst>
              <c:ext xmlns:c16="http://schemas.microsoft.com/office/drawing/2014/chart" uri="{C3380CC4-5D6E-409C-BE32-E72D297353CC}">
                <c16:uniqueId val="{0000005B-2F31-47BB-9D4F-3B047FB6D309}"/>
              </c:ext>
            </c:extLst>
          </c:dPt>
          <c:dPt>
            <c:idx val="46"/>
            <c:bubble3D val="0"/>
            <c:spPr>
              <a:solidFill>
                <a:srgbClr val="92D050"/>
              </a:solidFill>
              <a:ln w="3175">
                <a:solidFill>
                  <a:schemeClr val="bg1"/>
                </a:solidFill>
              </a:ln>
              <a:effectLst/>
            </c:spPr>
            <c:extLst>
              <c:ext xmlns:c16="http://schemas.microsoft.com/office/drawing/2014/chart" uri="{C3380CC4-5D6E-409C-BE32-E72D297353CC}">
                <c16:uniqueId val="{0000005D-2F31-47BB-9D4F-3B047FB6D309}"/>
              </c:ext>
            </c:extLst>
          </c:dPt>
          <c:dPt>
            <c:idx val="47"/>
            <c:bubble3D val="0"/>
            <c:spPr>
              <a:solidFill>
                <a:srgbClr val="92D050"/>
              </a:solidFill>
              <a:ln w="3175">
                <a:solidFill>
                  <a:schemeClr val="bg1"/>
                </a:solidFill>
              </a:ln>
              <a:effectLst/>
            </c:spPr>
            <c:extLst>
              <c:ext xmlns:c16="http://schemas.microsoft.com/office/drawing/2014/chart" uri="{C3380CC4-5D6E-409C-BE32-E72D297353CC}">
                <c16:uniqueId val="{0000005F-2F31-47BB-9D4F-3B047FB6D309}"/>
              </c:ext>
            </c:extLst>
          </c:dPt>
          <c:dPt>
            <c:idx val="48"/>
            <c:bubble3D val="0"/>
            <c:spPr>
              <a:solidFill>
                <a:srgbClr val="92D050"/>
              </a:solidFill>
              <a:ln w="3175">
                <a:solidFill>
                  <a:schemeClr val="bg1"/>
                </a:solidFill>
              </a:ln>
              <a:effectLst/>
            </c:spPr>
            <c:extLst>
              <c:ext xmlns:c16="http://schemas.microsoft.com/office/drawing/2014/chart" uri="{C3380CC4-5D6E-409C-BE32-E72D297353CC}">
                <c16:uniqueId val="{00000061-2F31-47BB-9D4F-3B047FB6D309}"/>
              </c:ext>
            </c:extLst>
          </c:dPt>
          <c:dPt>
            <c:idx val="49"/>
            <c:bubble3D val="0"/>
            <c:spPr>
              <a:solidFill>
                <a:srgbClr val="92D050"/>
              </a:solidFill>
              <a:ln w="3175">
                <a:solidFill>
                  <a:schemeClr val="bg1"/>
                </a:solidFill>
              </a:ln>
              <a:effectLst/>
            </c:spPr>
            <c:extLst>
              <c:ext xmlns:c16="http://schemas.microsoft.com/office/drawing/2014/chart" uri="{C3380CC4-5D6E-409C-BE32-E72D297353CC}">
                <c16:uniqueId val="{00000063-2F31-47BB-9D4F-3B047FB6D309}"/>
              </c:ext>
            </c:extLst>
          </c:dPt>
          <c:dPt>
            <c:idx val="50"/>
            <c:bubble3D val="0"/>
            <c:spPr>
              <a:solidFill>
                <a:srgbClr val="92D050"/>
              </a:solidFill>
              <a:ln w="3175">
                <a:solidFill>
                  <a:schemeClr val="bg1"/>
                </a:solidFill>
              </a:ln>
              <a:effectLst/>
            </c:spPr>
            <c:extLst>
              <c:ext xmlns:c16="http://schemas.microsoft.com/office/drawing/2014/chart" uri="{C3380CC4-5D6E-409C-BE32-E72D297353CC}">
                <c16:uniqueId val="{00000065-2F31-47BB-9D4F-3B047FB6D309}"/>
              </c:ext>
            </c:extLst>
          </c:dPt>
          <c:dPt>
            <c:idx val="51"/>
            <c:bubble3D val="0"/>
            <c:spPr>
              <a:solidFill>
                <a:srgbClr val="92D050"/>
              </a:solidFill>
              <a:ln w="3175">
                <a:solidFill>
                  <a:schemeClr val="bg1"/>
                </a:solidFill>
              </a:ln>
              <a:effectLst/>
            </c:spPr>
            <c:extLst>
              <c:ext xmlns:c16="http://schemas.microsoft.com/office/drawing/2014/chart" uri="{C3380CC4-5D6E-409C-BE32-E72D297353CC}">
                <c16:uniqueId val="{00000067-2F31-47BB-9D4F-3B047FB6D309}"/>
              </c:ext>
            </c:extLst>
          </c:dPt>
          <c:dPt>
            <c:idx val="52"/>
            <c:bubble3D val="0"/>
            <c:spPr>
              <a:solidFill>
                <a:srgbClr val="92D050"/>
              </a:solidFill>
              <a:ln w="3175">
                <a:solidFill>
                  <a:schemeClr val="bg1"/>
                </a:solidFill>
              </a:ln>
              <a:effectLst/>
            </c:spPr>
            <c:extLst>
              <c:ext xmlns:c16="http://schemas.microsoft.com/office/drawing/2014/chart" uri="{C3380CC4-5D6E-409C-BE32-E72D297353CC}">
                <c16:uniqueId val="{00000069-2F31-47BB-9D4F-3B047FB6D309}"/>
              </c:ext>
            </c:extLst>
          </c:dPt>
          <c:dPt>
            <c:idx val="53"/>
            <c:bubble3D val="0"/>
            <c:spPr>
              <a:solidFill>
                <a:srgbClr val="92D050"/>
              </a:solidFill>
              <a:ln w="3175">
                <a:solidFill>
                  <a:schemeClr val="bg1"/>
                </a:solidFill>
              </a:ln>
              <a:effectLst/>
            </c:spPr>
            <c:extLst>
              <c:ext xmlns:c16="http://schemas.microsoft.com/office/drawing/2014/chart" uri="{C3380CC4-5D6E-409C-BE32-E72D297353CC}">
                <c16:uniqueId val="{0000006B-2F31-47BB-9D4F-3B047FB6D309}"/>
              </c:ext>
            </c:extLst>
          </c:dPt>
          <c:dPt>
            <c:idx val="54"/>
            <c:bubble3D val="0"/>
            <c:spPr>
              <a:solidFill>
                <a:srgbClr val="92D050"/>
              </a:solidFill>
              <a:ln w="3175">
                <a:solidFill>
                  <a:schemeClr val="bg1"/>
                </a:solidFill>
              </a:ln>
              <a:effectLst/>
            </c:spPr>
            <c:extLst>
              <c:ext xmlns:c16="http://schemas.microsoft.com/office/drawing/2014/chart" uri="{C3380CC4-5D6E-409C-BE32-E72D297353CC}">
                <c16:uniqueId val="{0000006D-2F31-47BB-9D4F-3B047FB6D309}"/>
              </c:ext>
            </c:extLst>
          </c:dPt>
          <c:dPt>
            <c:idx val="55"/>
            <c:bubble3D val="0"/>
            <c:spPr>
              <a:solidFill>
                <a:srgbClr val="92D050"/>
              </a:solidFill>
              <a:ln w="3175">
                <a:solidFill>
                  <a:schemeClr val="bg1"/>
                </a:solidFill>
              </a:ln>
              <a:effectLst/>
            </c:spPr>
            <c:extLst>
              <c:ext xmlns:c16="http://schemas.microsoft.com/office/drawing/2014/chart" uri="{C3380CC4-5D6E-409C-BE32-E72D297353CC}">
                <c16:uniqueId val="{0000006F-2F31-47BB-9D4F-3B047FB6D309}"/>
              </c:ext>
            </c:extLst>
          </c:dPt>
          <c:dPt>
            <c:idx val="56"/>
            <c:bubble3D val="0"/>
            <c:spPr>
              <a:solidFill>
                <a:srgbClr val="92D050"/>
              </a:solidFill>
              <a:ln w="3175">
                <a:solidFill>
                  <a:schemeClr val="bg1"/>
                </a:solidFill>
              </a:ln>
              <a:effectLst/>
            </c:spPr>
            <c:extLst>
              <c:ext xmlns:c16="http://schemas.microsoft.com/office/drawing/2014/chart" uri="{C3380CC4-5D6E-409C-BE32-E72D297353CC}">
                <c16:uniqueId val="{00000071-2F31-47BB-9D4F-3B047FB6D309}"/>
              </c:ext>
            </c:extLst>
          </c:dPt>
          <c:dPt>
            <c:idx val="57"/>
            <c:bubble3D val="0"/>
            <c:spPr>
              <a:solidFill>
                <a:srgbClr val="92D050"/>
              </a:solidFill>
              <a:ln w="3175">
                <a:solidFill>
                  <a:schemeClr val="bg1"/>
                </a:solidFill>
              </a:ln>
              <a:effectLst/>
            </c:spPr>
            <c:extLst>
              <c:ext xmlns:c16="http://schemas.microsoft.com/office/drawing/2014/chart" uri="{C3380CC4-5D6E-409C-BE32-E72D297353CC}">
                <c16:uniqueId val="{00000073-2F31-47BB-9D4F-3B047FB6D309}"/>
              </c:ext>
            </c:extLst>
          </c:dPt>
          <c:dPt>
            <c:idx val="58"/>
            <c:bubble3D val="0"/>
            <c:spPr>
              <a:solidFill>
                <a:srgbClr val="92D050"/>
              </a:solidFill>
              <a:ln w="3175">
                <a:solidFill>
                  <a:schemeClr val="bg1"/>
                </a:solidFill>
              </a:ln>
              <a:effectLst/>
            </c:spPr>
            <c:extLst>
              <c:ext xmlns:c16="http://schemas.microsoft.com/office/drawing/2014/chart" uri="{C3380CC4-5D6E-409C-BE32-E72D297353CC}">
                <c16:uniqueId val="{00000075-2F31-47BB-9D4F-3B047FB6D309}"/>
              </c:ext>
            </c:extLst>
          </c:dPt>
          <c:dPt>
            <c:idx val="59"/>
            <c:bubble3D val="0"/>
            <c:spPr>
              <a:solidFill>
                <a:srgbClr val="92D050"/>
              </a:solidFill>
              <a:ln w="3175">
                <a:solidFill>
                  <a:schemeClr val="bg1"/>
                </a:solidFill>
              </a:ln>
              <a:effectLst/>
            </c:spPr>
            <c:extLst>
              <c:ext xmlns:c16="http://schemas.microsoft.com/office/drawing/2014/chart" uri="{C3380CC4-5D6E-409C-BE32-E72D297353CC}">
                <c16:uniqueId val="{00000077-2F31-47BB-9D4F-3B047FB6D309}"/>
              </c:ext>
            </c:extLst>
          </c:dPt>
          <c:dPt>
            <c:idx val="60"/>
            <c:bubble3D val="0"/>
            <c:spPr>
              <a:solidFill>
                <a:srgbClr val="92D050"/>
              </a:solidFill>
              <a:ln w="3175">
                <a:solidFill>
                  <a:schemeClr val="bg1"/>
                </a:solidFill>
              </a:ln>
              <a:effectLst/>
            </c:spPr>
            <c:extLst>
              <c:ext xmlns:c16="http://schemas.microsoft.com/office/drawing/2014/chart" uri="{C3380CC4-5D6E-409C-BE32-E72D297353CC}">
                <c16:uniqueId val="{00000079-2F31-47BB-9D4F-3B047FB6D309}"/>
              </c:ext>
            </c:extLst>
          </c:dPt>
          <c:dPt>
            <c:idx val="61"/>
            <c:bubble3D val="0"/>
            <c:spPr>
              <a:solidFill>
                <a:srgbClr val="92D050"/>
              </a:solidFill>
              <a:ln w="3175">
                <a:solidFill>
                  <a:schemeClr val="bg1"/>
                </a:solidFill>
              </a:ln>
              <a:effectLst/>
            </c:spPr>
            <c:extLst>
              <c:ext xmlns:c16="http://schemas.microsoft.com/office/drawing/2014/chart" uri="{C3380CC4-5D6E-409C-BE32-E72D297353CC}">
                <c16:uniqueId val="{0000007B-2F31-47BB-9D4F-3B047FB6D309}"/>
              </c:ext>
            </c:extLst>
          </c:dPt>
          <c:dPt>
            <c:idx val="62"/>
            <c:bubble3D val="0"/>
            <c:spPr>
              <a:solidFill>
                <a:srgbClr val="92D050"/>
              </a:solidFill>
              <a:ln w="3175">
                <a:solidFill>
                  <a:schemeClr val="bg1"/>
                </a:solidFill>
              </a:ln>
              <a:effectLst/>
            </c:spPr>
            <c:extLst>
              <c:ext xmlns:c16="http://schemas.microsoft.com/office/drawing/2014/chart" uri="{C3380CC4-5D6E-409C-BE32-E72D297353CC}">
                <c16:uniqueId val="{0000007D-2F31-47BB-9D4F-3B047FB6D309}"/>
              </c:ext>
            </c:extLst>
          </c:dPt>
          <c:dPt>
            <c:idx val="63"/>
            <c:bubble3D val="0"/>
            <c:spPr>
              <a:solidFill>
                <a:srgbClr val="92D050"/>
              </a:solidFill>
              <a:ln w="3175">
                <a:solidFill>
                  <a:schemeClr val="bg1"/>
                </a:solidFill>
              </a:ln>
              <a:effectLst/>
            </c:spPr>
            <c:extLst>
              <c:ext xmlns:c16="http://schemas.microsoft.com/office/drawing/2014/chart" uri="{C3380CC4-5D6E-409C-BE32-E72D297353CC}">
                <c16:uniqueId val="{0000007F-2F31-47BB-9D4F-3B047FB6D309}"/>
              </c:ext>
            </c:extLst>
          </c:dPt>
          <c:dPt>
            <c:idx val="64"/>
            <c:bubble3D val="0"/>
            <c:spPr>
              <a:solidFill>
                <a:srgbClr val="92D050"/>
              </a:solidFill>
              <a:ln w="3175">
                <a:solidFill>
                  <a:schemeClr val="bg1"/>
                </a:solidFill>
              </a:ln>
              <a:effectLst/>
            </c:spPr>
            <c:extLst>
              <c:ext xmlns:c16="http://schemas.microsoft.com/office/drawing/2014/chart" uri="{C3380CC4-5D6E-409C-BE32-E72D297353CC}">
                <c16:uniqueId val="{00000081-2F31-47BB-9D4F-3B047FB6D309}"/>
              </c:ext>
            </c:extLst>
          </c:dPt>
          <c:dPt>
            <c:idx val="65"/>
            <c:bubble3D val="0"/>
            <c:spPr>
              <a:solidFill>
                <a:srgbClr val="92D050"/>
              </a:solidFill>
              <a:ln w="3175">
                <a:solidFill>
                  <a:schemeClr val="bg1"/>
                </a:solidFill>
              </a:ln>
              <a:effectLst/>
            </c:spPr>
            <c:extLst>
              <c:ext xmlns:c16="http://schemas.microsoft.com/office/drawing/2014/chart" uri="{C3380CC4-5D6E-409C-BE32-E72D297353CC}">
                <c16:uniqueId val="{00000083-2F31-47BB-9D4F-3B047FB6D309}"/>
              </c:ext>
            </c:extLst>
          </c:dPt>
          <c:dPt>
            <c:idx val="66"/>
            <c:bubble3D val="0"/>
            <c:spPr>
              <a:solidFill>
                <a:srgbClr val="92D050"/>
              </a:solidFill>
              <a:ln w="3175">
                <a:solidFill>
                  <a:schemeClr val="bg1"/>
                </a:solidFill>
              </a:ln>
              <a:effectLst/>
            </c:spPr>
            <c:extLst>
              <c:ext xmlns:c16="http://schemas.microsoft.com/office/drawing/2014/chart" uri="{C3380CC4-5D6E-409C-BE32-E72D297353CC}">
                <c16:uniqueId val="{00000085-2F31-47BB-9D4F-3B047FB6D309}"/>
              </c:ext>
            </c:extLst>
          </c:dPt>
          <c:dPt>
            <c:idx val="67"/>
            <c:bubble3D val="0"/>
            <c:spPr>
              <a:solidFill>
                <a:srgbClr val="92D050"/>
              </a:solidFill>
              <a:ln w="3175">
                <a:solidFill>
                  <a:schemeClr val="bg1"/>
                </a:solidFill>
              </a:ln>
              <a:effectLst/>
            </c:spPr>
            <c:extLst>
              <c:ext xmlns:c16="http://schemas.microsoft.com/office/drawing/2014/chart" uri="{C3380CC4-5D6E-409C-BE32-E72D297353CC}">
                <c16:uniqueId val="{00000087-2F31-47BB-9D4F-3B047FB6D309}"/>
              </c:ext>
            </c:extLst>
          </c:dPt>
          <c:dPt>
            <c:idx val="68"/>
            <c:bubble3D val="0"/>
            <c:spPr>
              <a:solidFill>
                <a:srgbClr val="92D050"/>
              </a:solidFill>
              <a:ln w="3175">
                <a:solidFill>
                  <a:schemeClr val="bg1"/>
                </a:solidFill>
              </a:ln>
              <a:effectLst/>
            </c:spPr>
            <c:extLst>
              <c:ext xmlns:c16="http://schemas.microsoft.com/office/drawing/2014/chart" uri="{C3380CC4-5D6E-409C-BE32-E72D297353CC}">
                <c16:uniqueId val="{00000089-2F31-47BB-9D4F-3B047FB6D309}"/>
              </c:ext>
            </c:extLst>
          </c:dPt>
          <c:dPt>
            <c:idx val="69"/>
            <c:bubble3D val="0"/>
            <c:spPr>
              <a:solidFill>
                <a:srgbClr val="92D050"/>
              </a:solidFill>
              <a:ln w="3175">
                <a:solidFill>
                  <a:schemeClr val="bg1"/>
                </a:solidFill>
              </a:ln>
              <a:effectLst/>
            </c:spPr>
            <c:extLst>
              <c:ext xmlns:c16="http://schemas.microsoft.com/office/drawing/2014/chart" uri="{C3380CC4-5D6E-409C-BE32-E72D297353CC}">
                <c16:uniqueId val="{0000008B-2F31-47BB-9D4F-3B047FB6D309}"/>
              </c:ext>
            </c:extLst>
          </c:dPt>
          <c:dPt>
            <c:idx val="70"/>
            <c:bubble3D val="0"/>
            <c:spPr>
              <a:solidFill>
                <a:srgbClr val="92D050"/>
              </a:solidFill>
              <a:ln w="3175">
                <a:solidFill>
                  <a:schemeClr val="bg1"/>
                </a:solidFill>
              </a:ln>
              <a:effectLst/>
            </c:spPr>
            <c:extLst>
              <c:ext xmlns:c16="http://schemas.microsoft.com/office/drawing/2014/chart" uri="{C3380CC4-5D6E-409C-BE32-E72D297353CC}">
                <c16:uniqueId val="{0000008D-2F31-47BB-9D4F-3B047FB6D309}"/>
              </c:ext>
            </c:extLst>
          </c:dPt>
          <c:dPt>
            <c:idx val="71"/>
            <c:bubble3D val="0"/>
            <c:spPr>
              <a:solidFill>
                <a:srgbClr val="92D050"/>
              </a:solidFill>
              <a:ln w="3175">
                <a:solidFill>
                  <a:schemeClr val="bg1"/>
                </a:solidFill>
              </a:ln>
              <a:effectLst/>
            </c:spPr>
            <c:extLst>
              <c:ext xmlns:c16="http://schemas.microsoft.com/office/drawing/2014/chart" uri="{C3380CC4-5D6E-409C-BE32-E72D297353CC}">
                <c16:uniqueId val="{0000008F-2F31-47BB-9D4F-3B047FB6D309}"/>
              </c:ext>
            </c:extLst>
          </c:dPt>
          <c:dPt>
            <c:idx val="72"/>
            <c:bubble3D val="0"/>
            <c:spPr>
              <a:solidFill>
                <a:srgbClr val="92D050"/>
              </a:solidFill>
              <a:ln w="3175">
                <a:solidFill>
                  <a:schemeClr val="bg1"/>
                </a:solidFill>
              </a:ln>
              <a:effectLst/>
            </c:spPr>
            <c:extLst>
              <c:ext xmlns:c16="http://schemas.microsoft.com/office/drawing/2014/chart" uri="{C3380CC4-5D6E-409C-BE32-E72D297353CC}">
                <c16:uniqueId val="{00000091-2F31-47BB-9D4F-3B047FB6D309}"/>
              </c:ext>
            </c:extLst>
          </c:dPt>
          <c:dPt>
            <c:idx val="73"/>
            <c:bubble3D val="0"/>
            <c:spPr>
              <a:solidFill>
                <a:srgbClr val="92D050"/>
              </a:solidFill>
              <a:ln w="3175">
                <a:solidFill>
                  <a:schemeClr val="bg1"/>
                </a:solidFill>
              </a:ln>
              <a:effectLst/>
            </c:spPr>
            <c:extLst>
              <c:ext xmlns:c16="http://schemas.microsoft.com/office/drawing/2014/chart" uri="{C3380CC4-5D6E-409C-BE32-E72D297353CC}">
                <c16:uniqueId val="{00000093-2F31-47BB-9D4F-3B047FB6D309}"/>
              </c:ext>
            </c:extLst>
          </c:dPt>
          <c:dPt>
            <c:idx val="74"/>
            <c:bubble3D val="0"/>
            <c:spPr>
              <a:solidFill>
                <a:srgbClr val="92D050"/>
              </a:solidFill>
              <a:ln w="3175">
                <a:solidFill>
                  <a:schemeClr val="bg1"/>
                </a:solidFill>
              </a:ln>
              <a:effectLst/>
            </c:spPr>
            <c:extLst>
              <c:ext xmlns:c16="http://schemas.microsoft.com/office/drawing/2014/chart" uri="{C3380CC4-5D6E-409C-BE32-E72D297353CC}">
                <c16:uniqueId val="{00000095-2F31-47BB-9D4F-3B047FB6D309}"/>
              </c:ext>
            </c:extLst>
          </c:dPt>
          <c:dPt>
            <c:idx val="75"/>
            <c:bubble3D val="0"/>
            <c:spPr>
              <a:solidFill>
                <a:srgbClr val="92D050"/>
              </a:solidFill>
              <a:ln w="3175">
                <a:solidFill>
                  <a:schemeClr val="bg1"/>
                </a:solidFill>
              </a:ln>
              <a:effectLst/>
            </c:spPr>
            <c:extLst>
              <c:ext xmlns:c16="http://schemas.microsoft.com/office/drawing/2014/chart" uri="{C3380CC4-5D6E-409C-BE32-E72D297353CC}">
                <c16:uniqueId val="{00000097-2F31-47BB-9D4F-3B047FB6D309}"/>
              </c:ext>
            </c:extLst>
          </c:dPt>
          <c:dPt>
            <c:idx val="76"/>
            <c:bubble3D val="0"/>
            <c:spPr>
              <a:solidFill>
                <a:srgbClr val="92D050"/>
              </a:solidFill>
              <a:ln w="3175">
                <a:solidFill>
                  <a:schemeClr val="bg1"/>
                </a:solidFill>
              </a:ln>
              <a:effectLst/>
            </c:spPr>
            <c:extLst>
              <c:ext xmlns:c16="http://schemas.microsoft.com/office/drawing/2014/chart" uri="{C3380CC4-5D6E-409C-BE32-E72D297353CC}">
                <c16:uniqueId val="{00000099-2F31-47BB-9D4F-3B047FB6D309}"/>
              </c:ext>
            </c:extLst>
          </c:dPt>
          <c:dPt>
            <c:idx val="77"/>
            <c:bubble3D val="0"/>
            <c:spPr>
              <a:solidFill>
                <a:srgbClr val="92D050"/>
              </a:solidFill>
              <a:ln w="3175">
                <a:solidFill>
                  <a:schemeClr val="bg1"/>
                </a:solidFill>
              </a:ln>
              <a:effectLst/>
            </c:spPr>
            <c:extLst>
              <c:ext xmlns:c16="http://schemas.microsoft.com/office/drawing/2014/chart" uri="{C3380CC4-5D6E-409C-BE32-E72D297353CC}">
                <c16:uniqueId val="{0000009B-2F31-47BB-9D4F-3B047FB6D309}"/>
              </c:ext>
            </c:extLst>
          </c:dPt>
          <c:dPt>
            <c:idx val="78"/>
            <c:bubble3D val="0"/>
            <c:spPr>
              <a:solidFill>
                <a:srgbClr val="92D050"/>
              </a:solidFill>
              <a:ln w="3175">
                <a:solidFill>
                  <a:schemeClr val="bg1"/>
                </a:solidFill>
              </a:ln>
              <a:effectLst/>
            </c:spPr>
            <c:extLst>
              <c:ext xmlns:c16="http://schemas.microsoft.com/office/drawing/2014/chart" uri="{C3380CC4-5D6E-409C-BE32-E72D297353CC}">
                <c16:uniqueId val="{0000009D-2F31-47BB-9D4F-3B047FB6D309}"/>
              </c:ext>
            </c:extLst>
          </c:dPt>
          <c:dPt>
            <c:idx val="79"/>
            <c:bubble3D val="0"/>
            <c:spPr>
              <a:solidFill>
                <a:srgbClr val="92D050"/>
              </a:solidFill>
              <a:ln w="3175">
                <a:solidFill>
                  <a:schemeClr val="bg1"/>
                </a:solidFill>
              </a:ln>
              <a:effectLst/>
            </c:spPr>
            <c:extLst>
              <c:ext xmlns:c16="http://schemas.microsoft.com/office/drawing/2014/chart" uri="{C3380CC4-5D6E-409C-BE32-E72D297353CC}">
                <c16:uniqueId val="{0000009F-2F31-47BB-9D4F-3B047FB6D309}"/>
              </c:ext>
            </c:extLst>
          </c:dPt>
          <c:dPt>
            <c:idx val="80"/>
            <c:bubble3D val="0"/>
            <c:spPr>
              <a:solidFill>
                <a:srgbClr val="92D050"/>
              </a:solidFill>
              <a:ln w="3175">
                <a:solidFill>
                  <a:schemeClr val="bg1"/>
                </a:solidFill>
              </a:ln>
              <a:effectLst/>
            </c:spPr>
            <c:extLst>
              <c:ext xmlns:c16="http://schemas.microsoft.com/office/drawing/2014/chart" uri="{C3380CC4-5D6E-409C-BE32-E72D297353CC}">
                <c16:uniqueId val="{000000A1-2F31-47BB-9D4F-3B047FB6D309}"/>
              </c:ext>
            </c:extLst>
          </c:dPt>
          <c:dPt>
            <c:idx val="81"/>
            <c:bubble3D val="0"/>
            <c:spPr>
              <a:solidFill>
                <a:srgbClr val="92D050"/>
              </a:solidFill>
              <a:ln w="3175">
                <a:solidFill>
                  <a:schemeClr val="bg1"/>
                </a:solidFill>
              </a:ln>
              <a:effectLst/>
            </c:spPr>
            <c:extLst>
              <c:ext xmlns:c16="http://schemas.microsoft.com/office/drawing/2014/chart" uri="{C3380CC4-5D6E-409C-BE32-E72D297353CC}">
                <c16:uniqueId val="{000000A3-2F31-47BB-9D4F-3B047FB6D309}"/>
              </c:ext>
            </c:extLst>
          </c:dPt>
          <c:dPt>
            <c:idx val="82"/>
            <c:bubble3D val="0"/>
            <c:spPr>
              <a:solidFill>
                <a:srgbClr val="92D050"/>
              </a:solidFill>
              <a:ln w="3175">
                <a:solidFill>
                  <a:schemeClr val="bg1"/>
                </a:solidFill>
              </a:ln>
              <a:effectLst/>
            </c:spPr>
            <c:extLst>
              <c:ext xmlns:c16="http://schemas.microsoft.com/office/drawing/2014/chart" uri="{C3380CC4-5D6E-409C-BE32-E72D297353CC}">
                <c16:uniqueId val="{000000A5-2F31-47BB-9D4F-3B047FB6D309}"/>
              </c:ext>
            </c:extLst>
          </c:dPt>
          <c:dPt>
            <c:idx val="83"/>
            <c:bubble3D val="0"/>
            <c:spPr>
              <a:solidFill>
                <a:srgbClr val="92D050"/>
              </a:solidFill>
              <a:ln w="3175">
                <a:solidFill>
                  <a:schemeClr val="bg1"/>
                </a:solidFill>
              </a:ln>
              <a:effectLst/>
            </c:spPr>
            <c:extLst>
              <c:ext xmlns:c16="http://schemas.microsoft.com/office/drawing/2014/chart" uri="{C3380CC4-5D6E-409C-BE32-E72D297353CC}">
                <c16:uniqueId val="{000000A7-2F31-47BB-9D4F-3B047FB6D309}"/>
              </c:ext>
            </c:extLst>
          </c:dPt>
          <c:dPt>
            <c:idx val="84"/>
            <c:bubble3D val="0"/>
            <c:spPr>
              <a:solidFill>
                <a:srgbClr val="92D050"/>
              </a:solidFill>
              <a:ln w="3175">
                <a:solidFill>
                  <a:schemeClr val="bg1"/>
                </a:solidFill>
              </a:ln>
              <a:effectLst/>
            </c:spPr>
            <c:extLst>
              <c:ext xmlns:c16="http://schemas.microsoft.com/office/drawing/2014/chart" uri="{C3380CC4-5D6E-409C-BE32-E72D297353CC}">
                <c16:uniqueId val="{000000A9-2F31-47BB-9D4F-3B047FB6D309}"/>
              </c:ext>
            </c:extLst>
          </c:dPt>
          <c:dPt>
            <c:idx val="85"/>
            <c:bubble3D val="0"/>
            <c:spPr>
              <a:solidFill>
                <a:srgbClr val="92D050"/>
              </a:solidFill>
              <a:ln w="3175">
                <a:solidFill>
                  <a:schemeClr val="bg1"/>
                </a:solidFill>
              </a:ln>
              <a:effectLst/>
            </c:spPr>
            <c:extLst>
              <c:ext xmlns:c16="http://schemas.microsoft.com/office/drawing/2014/chart" uri="{C3380CC4-5D6E-409C-BE32-E72D297353CC}">
                <c16:uniqueId val="{000000AB-2F31-47BB-9D4F-3B047FB6D309}"/>
              </c:ext>
            </c:extLst>
          </c:dPt>
          <c:dPt>
            <c:idx val="86"/>
            <c:bubble3D val="0"/>
            <c:spPr>
              <a:solidFill>
                <a:srgbClr val="92D050"/>
              </a:solidFill>
              <a:ln w="3175">
                <a:solidFill>
                  <a:schemeClr val="bg1"/>
                </a:solidFill>
              </a:ln>
              <a:effectLst/>
            </c:spPr>
            <c:extLst>
              <c:ext xmlns:c16="http://schemas.microsoft.com/office/drawing/2014/chart" uri="{C3380CC4-5D6E-409C-BE32-E72D297353CC}">
                <c16:uniqueId val="{000000AD-2F31-47BB-9D4F-3B047FB6D309}"/>
              </c:ext>
            </c:extLst>
          </c:dPt>
          <c:dPt>
            <c:idx val="87"/>
            <c:bubble3D val="0"/>
            <c:spPr>
              <a:solidFill>
                <a:srgbClr val="92D050"/>
              </a:solidFill>
              <a:ln w="3175">
                <a:solidFill>
                  <a:schemeClr val="bg1"/>
                </a:solidFill>
              </a:ln>
              <a:effectLst/>
            </c:spPr>
            <c:extLst>
              <c:ext xmlns:c16="http://schemas.microsoft.com/office/drawing/2014/chart" uri="{C3380CC4-5D6E-409C-BE32-E72D297353CC}">
                <c16:uniqueId val="{000000AF-2F31-47BB-9D4F-3B047FB6D309}"/>
              </c:ext>
            </c:extLst>
          </c:dPt>
          <c:dPt>
            <c:idx val="88"/>
            <c:bubble3D val="0"/>
            <c:spPr>
              <a:solidFill>
                <a:srgbClr val="92D050"/>
              </a:solidFill>
              <a:ln w="3175">
                <a:solidFill>
                  <a:schemeClr val="bg1"/>
                </a:solidFill>
              </a:ln>
              <a:effectLst/>
            </c:spPr>
            <c:extLst>
              <c:ext xmlns:c16="http://schemas.microsoft.com/office/drawing/2014/chart" uri="{C3380CC4-5D6E-409C-BE32-E72D297353CC}">
                <c16:uniqueId val="{000000B1-2F31-47BB-9D4F-3B047FB6D309}"/>
              </c:ext>
            </c:extLst>
          </c:dPt>
          <c:dPt>
            <c:idx val="89"/>
            <c:bubble3D val="0"/>
            <c:spPr>
              <a:solidFill>
                <a:srgbClr val="92D050"/>
              </a:solidFill>
              <a:ln w="3175">
                <a:solidFill>
                  <a:schemeClr val="bg1"/>
                </a:solidFill>
              </a:ln>
              <a:effectLst/>
            </c:spPr>
            <c:extLst>
              <c:ext xmlns:c16="http://schemas.microsoft.com/office/drawing/2014/chart" uri="{C3380CC4-5D6E-409C-BE32-E72D297353CC}">
                <c16:uniqueId val="{000000B3-2F31-47BB-9D4F-3B047FB6D309}"/>
              </c:ext>
            </c:extLst>
          </c:dPt>
          <c:dPt>
            <c:idx val="90"/>
            <c:bubble3D val="0"/>
            <c:spPr>
              <a:solidFill>
                <a:srgbClr val="92D050"/>
              </a:solidFill>
              <a:ln w="3175">
                <a:solidFill>
                  <a:schemeClr val="bg1"/>
                </a:solidFill>
              </a:ln>
              <a:effectLst/>
            </c:spPr>
            <c:extLst>
              <c:ext xmlns:c16="http://schemas.microsoft.com/office/drawing/2014/chart" uri="{C3380CC4-5D6E-409C-BE32-E72D297353CC}">
                <c16:uniqueId val="{000000B5-2F31-47BB-9D4F-3B047FB6D309}"/>
              </c:ext>
            </c:extLst>
          </c:dPt>
          <c:dPt>
            <c:idx val="91"/>
            <c:bubble3D val="0"/>
            <c:spPr>
              <a:solidFill>
                <a:srgbClr val="92D050"/>
              </a:solidFill>
              <a:ln w="3175">
                <a:solidFill>
                  <a:schemeClr val="bg1"/>
                </a:solidFill>
              </a:ln>
              <a:effectLst/>
            </c:spPr>
            <c:extLst>
              <c:ext xmlns:c16="http://schemas.microsoft.com/office/drawing/2014/chart" uri="{C3380CC4-5D6E-409C-BE32-E72D297353CC}">
                <c16:uniqueId val="{000000B7-2F31-47BB-9D4F-3B047FB6D309}"/>
              </c:ext>
            </c:extLst>
          </c:dPt>
          <c:dPt>
            <c:idx val="92"/>
            <c:bubble3D val="0"/>
            <c:spPr>
              <a:solidFill>
                <a:srgbClr val="92D050"/>
              </a:solidFill>
              <a:ln w="3175">
                <a:solidFill>
                  <a:schemeClr val="bg1"/>
                </a:solidFill>
              </a:ln>
              <a:effectLst/>
            </c:spPr>
            <c:extLst>
              <c:ext xmlns:c16="http://schemas.microsoft.com/office/drawing/2014/chart" uri="{C3380CC4-5D6E-409C-BE32-E72D297353CC}">
                <c16:uniqueId val="{000000B9-2F31-47BB-9D4F-3B047FB6D309}"/>
              </c:ext>
            </c:extLst>
          </c:dPt>
          <c:dPt>
            <c:idx val="93"/>
            <c:bubble3D val="0"/>
            <c:spPr>
              <a:solidFill>
                <a:srgbClr val="92D050"/>
              </a:solidFill>
              <a:ln w="3175">
                <a:solidFill>
                  <a:schemeClr val="bg1"/>
                </a:solidFill>
              </a:ln>
              <a:effectLst/>
            </c:spPr>
            <c:extLst>
              <c:ext xmlns:c16="http://schemas.microsoft.com/office/drawing/2014/chart" uri="{C3380CC4-5D6E-409C-BE32-E72D297353CC}">
                <c16:uniqueId val="{000000BB-2F31-47BB-9D4F-3B047FB6D309}"/>
              </c:ext>
            </c:extLst>
          </c:dPt>
          <c:dPt>
            <c:idx val="94"/>
            <c:bubble3D val="0"/>
            <c:spPr>
              <a:solidFill>
                <a:srgbClr val="92D050"/>
              </a:solidFill>
              <a:ln w="3175">
                <a:solidFill>
                  <a:schemeClr val="bg1"/>
                </a:solidFill>
              </a:ln>
              <a:effectLst/>
            </c:spPr>
            <c:extLst>
              <c:ext xmlns:c16="http://schemas.microsoft.com/office/drawing/2014/chart" uri="{C3380CC4-5D6E-409C-BE32-E72D297353CC}">
                <c16:uniqueId val="{000000BD-2F31-47BB-9D4F-3B047FB6D309}"/>
              </c:ext>
            </c:extLst>
          </c:dPt>
          <c:dPt>
            <c:idx val="95"/>
            <c:bubble3D val="0"/>
            <c:spPr>
              <a:solidFill>
                <a:srgbClr val="92D050"/>
              </a:solidFill>
              <a:ln w="3175">
                <a:solidFill>
                  <a:schemeClr val="bg1"/>
                </a:solidFill>
              </a:ln>
              <a:effectLst/>
            </c:spPr>
            <c:extLst>
              <c:ext xmlns:c16="http://schemas.microsoft.com/office/drawing/2014/chart" uri="{C3380CC4-5D6E-409C-BE32-E72D297353CC}">
                <c16:uniqueId val="{000000BF-2F31-47BB-9D4F-3B047FB6D309}"/>
              </c:ext>
            </c:extLst>
          </c:dPt>
          <c:dPt>
            <c:idx val="96"/>
            <c:bubble3D val="0"/>
            <c:spPr>
              <a:solidFill>
                <a:srgbClr val="92D050"/>
              </a:solidFill>
              <a:ln w="3175">
                <a:solidFill>
                  <a:schemeClr val="bg1"/>
                </a:solidFill>
              </a:ln>
              <a:effectLst/>
            </c:spPr>
            <c:extLst>
              <c:ext xmlns:c16="http://schemas.microsoft.com/office/drawing/2014/chart" uri="{C3380CC4-5D6E-409C-BE32-E72D297353CC}">
                <c16:uniqueId val="{000000C1-2F31-47BB-9D4F-3B047FB6D309}"/>
              </c:ext>
            </c:extLst>
          </c:dPt>
          <c:dPt>
            <c:idx val="97"/>
            <c:bubble3D val="0"/>
            <c:spPr>
              <a:solidFill>
                <a:srgbClr val="92D050"/>
              </a:solidFill>
              <a:ln w="3175">
                <a:solidFill>
                  <a:schemeClr val="bg1"/>
                </a:solidFill>
              </a:ln>
              <a:effectLst/>
            </c:spPr>
            <c:extLst>
              <c:ext xmlns:c16="http://schemas.microsoft.com/office/drawing/2014/chart" uri="{C3380CC4-5D6E-409C-BE32-E72D297353CC}">
                <c16:uniqueId val="{000000C3-2F31-47BB-9D4F-3B047FB6D309}"/>
              </c:ext>
            </c:extLst>
          </c:dPt>
          <c:dPt>
            <c:idx val="98"/>
            <c:bubble3D val="0"/>
            <c:spPr>
              <a:solidFill>
                <a:srgbClr val="92D050"/>
              </a:solidFill>
              <a:ln w="3175">
                <a:solidFill>
                  <a:schemeClr val="bg1"/>
                </a:solidFill>
              </a:ln>
              <a:effectLst/>
            </c:spPr>
            <c:extLst>
              <c:ext xmlns:c16="http://schemas.microsoft.com/office/drawing/2014/chart" uri="{C3380CC4-5D6E-409C-BE32-E72D297353CC}">
                <c16:uniqueId val="{000000C5-2F31-47BB-9D4F-3B047FB6D309}"/>
              </c:ext>
            </c:extLst>
          </c:dPt>
          <c:dPt>
            <c:idx val="99"/>
            <c:bubble3D val="0"/>
            <c:spPr>
              <a:solidFill>
                <a:srgbClr val="92D050"/>
              </a:solidFill>
              <a:ln w="3175">
                <a:solidFill>
                  <a:schemeClr val="bg1"/>
                </a:solidFill>
              </a:ln>
              <a:effectLst/>
            </c:spPr>
            <c:extLst>
              <c:ext xmlns:c16="http://schemas.microsoft.com/office/drawing/2014/chart" uri="{C3380CC4-5D6E-409C-BE32-E72D297353CC}">
                <c16:uniqueId val="{000000C7-2F31-47BB-9D4F-3B047FB6D309}"/>
              </c:ext>
            </c:extLst>
          </c:dPt>
          <c:dPt>
            <c:idx val="100"/>
            <c:bubble3D val="0"/>
            <c:spPr>
              <a:noFill/>
              <a:ln w="3175">
                <a:solidFill>
                  <a:schemeClr val="bg1"/>
                </a:solidFill>
              </a:ln>
              <a:effectLst/>
            </c:spPr>
            <c:extLst>
              <c:ext xmlns:c16="http://schemas.microsoft.com/office/drawing/2014/chart" uri="{C3380CC4-5D6E-409C-BE32-E72D297353CC}">
                <c16:uniqueId val="{00000064-621E-4AC9-AE6C-B16D8E0A2FEF}"/>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3E6A-428E-BB6A-5830BA276AA9}"/>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3E6A-428E-BB6A-5830BA276AA9}"/>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3E6A-428E-BB6A-5830BA276AA9}"/>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3E6A-428E-BB6A-5830BA276AA9}"/>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3E6A-428E-BB6A-5830BA276AA9}"/>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3E6A-428E-BB6A-5830BA276AA9}"/>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3E6A-428E-BB6A-5830BA276AA9}"/>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3E6A-428E-BB6A-5830BA276AA9}"/>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3E6A-428E-BB6A-5830BA276AA9}"/>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3E6A-428E-BB6A-5830BA276AA9}"/>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3E6A-428E-BB6A-5830BA276AA9}"/>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3E6A-428E-BB6A-5830BA276AA9}"/>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3E6A-428E-BB6A-5830BA276AA9}"/>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3E6A-428E-BB6A-5830BA276AA9}"/>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3E6A-428E-BB6A-5830BA276AA9}"/>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3E6A-428E-BB6A-5830BA276AA9}"/>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3E6A-428E-BB6A-5830BA276AA9}"/>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3E6A-428E-BB6A-5830BA276AA9}"/>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3E6A-428E-BB6A-5830BA276AA9}"/>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3E6A-428E-BB6A-5830BA276AA9}"/>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3E6A-428E-BB6A-5830BA276AA9}"/>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3E6A-428E-BB6A-5830BA276AA9}"/>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3E6A-428E-BB6A-5830BA276AA9}"/>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3E6A-428E-BB6A-5830BA276AA9}"/>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3E6A-428E-BB6A-5830BA276AA9}"/>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3E6A-428E-BB6A-5830BA276AA9}"/>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3E6A-428E-BB6A-5830BA276AA9}"/>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3E6A-428E-BB6A-5830BA276AA9}"/>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3E6A-428E-BB6A-5830BA276AA9}"/>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3E6A-428E-BB6A-5830BA276AA9}"/>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3E6A-428E-BB6A-5830BA276AA9}"/>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3E6A-428E-BB6A-5830BA276AA9}"/>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3E6A-428E-BB6A-5830BA276AA9}"/>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3E6A-428E-BB6A-5830BA276AA9}"/>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3E6A-428E-BB6A-5830BA276AA9}"/>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3E6A-428E-BB6A-5830BA276AA9}"/>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3E6A-428E-BB6A-5830BA276AA9}"/>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3E6A-428E-BB6A-5830BA276AA9}"/>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3E6A-428E-BB6A-5830BA276AA9}"/>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3E6A-428E-BB6A-5830BA276AA9}"/>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3E6A-428E-BB6A-5830BA276AA9}"/>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3E6A-428E-BB6A-5830BA276AA9}"/>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3E6A-428E-BB6A-5830BA276AA9}"/>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3E6A-428E-BB6A-5830BA276AA9}"/>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3E6A-428E-BB6A-5830BA276AA9}"/>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3E6A-428E-BB6A-5830BA276AA9}"/>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3E6A-428E-BB6A-5830BA276AA9}"/>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3E6A-428E-BB6A-5830BA276AA9}"/>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3E6A-428E-BB6A-5830BA276AA9}"/>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3E6A-428E-BB6A-5830BA276AA9}"/>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3E6A-428E-BB6A-5830BA276AA9}"/>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3E6A-428E-BB6A-5830BA276AA9}"/>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3E6A-428E-BB6A-5830BA276AA9}"/>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3E6A-428E-BB6A-5830BA276AA9}"/>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3E6A-428E-BB6A-5830BA276AA9}"/>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3E6A-428E-BB6A-5830BA276AA9}"/>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3E6A-428E-BB6A-5830BA276AA9}"/>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3E6A-428E-BB6A-5830BA276AA9}"/>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3E6A-428E-BB6A-5830BA276AA9}"/>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3E6A-428E-BB6A-5830BA276AA9}"/>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3E6A-428E-BB6A-5830BA276AA9}"/>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3E6A-428E-BB6A-5830BA276AA9}"/>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3E6A-428E-BB6A-5830BA276AA9}"/>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3E6A-428E-BB6A-5830BA276AA9}"/>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3E6A-428E-BB6A-5830BA276AA9}"/>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3E6A-428E-BB6A-5830BA276AA9}"/>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3E6A-428E-BB6A-5830BA276AA9}"/>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3E6A-428E-BB6A-5830BA276AA9}"/>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3E6A-428E-BB6A-5830BA276AA9}"/>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3E6A-428E-BB6A-5830BA276AA9}"/>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3E6A-428E-BB6A-5830BA276AA9}"/>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3E6A-428E-BB6A-5830BA276AA9}"/>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3E6A-428E-BB6A-5830BA276AA9}"/>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3E6A-428E-BB6A-5830BA276AA9}"/>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3E6A-428E-BB6A-5830BA276AA9}"/>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3E6A-428E-BB6A-5830BA276AA9}"/>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3E6A-428E-BB6A-5830BA276AA9}"/>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3E6A-428E-BB6A-5830BA276AA9}"/>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3E6A-428E-BB6A-5830BA276AA9}"/>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3E6A-428E-BB6A-5830BA276AA9}"/>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3E6A-428E-BB6A-5830BA276AA9}"/>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3E6A-428E-BB6A-5830BA276AA9}"/>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3E6A-428E-BB6A-5830BA276AA9}"/>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3E6A-428E-BB6A-5830BA276AA9}"/>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3E6A-428E-BB6A-5830BA276AA9}"/>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3E6A-428E-BB6A-5830BA276AA9}"/>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3E6A-428E-BB6A-5830BA276AA9}"/>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3E6A-428E-BB6A-5830BA276AA9}"/>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3E6A-428E-BB6A-5830BA276AA9}"/>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3E6A-428E-BB6A-5830BA276AA9}"/>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3E6A-428E-BB6A-5830BA276AA9}"/>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3E6A-428E-BB6A-5830BA276AA9}"/>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3E6A-428E-BB6A-5830BA276AA9}"/>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3E6A-428E-BB6A-5830BA276AA9}"/>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3E6A-428E-BB6A-5830BA276AA9}"/>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3E6A-428E-BB6A-5830BA276AA9}"/>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3E6A-428E-BB6A-5830BA276AA9}"/>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3E6A-428E-BB6A-5830BA276AA9}"/>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3E6A-428E-BB6A-5830BA276AA9}"/>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3E6A-428E-BB6A-5830BA276AA9}"/>
              </c:ext>
            </c:extLst>
          </c:dPt>
          <c:dPt>
            <c:idx val="100"/>
            <c:bubble3D val="0"/>
            <c:spPr>
              <a:noFill/>
              <a:ln w="3175">
                <a:noFill/>
              </a:ln>
              <a:effectLst/>
            </c:spPr>
            <c:extLst>
              <c:ext xmlns:c16="http://schemas.microsoft.com/office/drawing/2014/chart" uri="{C3380CC4-5D6E-409C-BE32-E72D297353CC}">
                <c16:uniqueId val="{000000C9-3E6A-428E-BB6A-5830BA276AA9}"/>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3E6A-428E-BB6A-5830BA276AA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D998-435A-9F4D-4B3222C5B8A7}"/>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D998-435A-9F4D-4B3222C5B8A7}"/>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D998-435A-9F4D-4B3222C5B8A7}"/>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D998-435A-9F4D-4B3222C5B8A7}"/>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D998-435A-9F4D-4B3222C5B8A7}"/>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D998-435A-9F4D-4B3222C5B8A7}"/>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D998-435A-9F4D-4B3222C5B8A7}"/>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D998-435A-9F4D-4B3222C5B8A7}"/>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D998-435A-9F4D-4B3222C5B8A7}"/>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D998-435A-9F4D-4B3222C5B8A7}"/>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D998-435A-9F4D-4B3222C5B8A7}"/>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D998-435A-9F4D-4B3222C5B8A7}"/>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D998-435A-9F4D-4B3222C5B8A7}"/>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D998-435A-9F4D-4B3222C5B8A7}"/>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D998-435A-9F4D-4B3222C5B8A7}"/>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D998-435A-9F4D-4B3222C5B8A7}"/>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D998-435A-9F4D-4B3222C5B8A7}"/>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D998-435A-9F4D-4B3222C5B8A7}"/>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D998-435A-9F4D-4B3222C5B8A7}"/>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D998-435A-9F4D-4B3222C5B8A7}"/>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D998-435A-9F4D-4B3222C5B8A7}"/>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D998-435A-9F4D-4B3222C5B8A7}"/>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D998-435A-9F4D-4B3222C5B8A7}"/>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D998-435A-9F4D-4B3222C5B8A7}"/>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D998-435A-9F4D-4B3222C5B8A7}"/>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D998-435A-9F4D-4B3222C5B8A7}"/>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D998-435A-9F4D-4B3222C5B8A7}"/>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D998-435A-9F4D-4B3222C5B8A7}"/>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D998-435A-9F4D-4B3222C5B8A7}"/>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D998-435A-9F4D-4B3222C5B8A7}"/>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D998-435A-9F4D-4B3222C5B8A7}"/>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D998-435A-9F4D-4B3222C5B8A7}"/>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D998-435A-9F4D-4B3222C5B8A7}"/>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D998-435A-9F4D-4B3222C5B8A7}"/>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D998-435A-9F4D-4B3222C5B8A7}"/>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D998-435A-9F4D-4B3222C5B8A7}"/>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D998-435A-9F4D-4B3222C5B8A7}"/>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D998-435A-9F4D-4B3222C5B8A7}"/>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D998-435A-9F4D-4B3222C5B8A7}"/>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D998-435A-9F4D-4B3222C5B8A7}"/>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D998-435A-9F4D-4B3222C5B8A7}"/>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D998-435A-9F4D-4B3222C5B8A7}"/>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D998-435A-9F4D-4B3222C5B8A7}"/>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D998-435A-9F4D-4B3222C5B8A7}"/>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D998-435A-9F4D-4B3222C5B8A7}"/>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D998-435A-9F4D-4B3222C5B8A7}"/>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D998-435A-9F4D-4B3222C5B8A7}"/>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D998-435A-9F4D-4B3222C5B8A7}"/>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D998-435A-9F4D-4B3222C5B8A7}"/>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D998-435A-9F4D-4B3222C5B8A7}"/>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D998-435A-9F4D-4B3222C5B8A7}"/>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D998-435A-9F4D-4B3222C5B8A7}"/>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D998-435A-9F4D-4B3222C5B8A7}"/>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D998-435A-9F4D-4B3222C5B8A7}"/>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D998-435A-9F4D-4B3222C5B8A7}"/>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D998-435A-9F4D-4B3222C5B8A7}"/>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D998-435A-9F4D-4B3222C5B8A7}"/>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D998-435A-9F4D-4B3222C5B8A7}"/>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D998-435A-9F4D-4B3222C5B8A7}"/>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D998-435A-9F4D-4B3222C5B8A7}"/>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D998-435A-9F4D-4B3222C5B8A7}"/>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D998-435A-9F4D-4B3222C5B8A7}"/>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D998-435A-9F4D-4B3222C5B8A7}"/>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D998-435A-9F4D-4B3222C5B8A7}"/>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D998-435A-9F4D-4B3222C5B8A7}"/>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D998-435A-9F4D-4B3222C5B8A7}"/>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D998-435A-9F4D-4B3222C5B8A7}"/>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D998-435A-9F4D-4B3222C5B8A7}"/>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D998-435A-9F4D-4B3222C5B8A7}"/>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D998-435A-9F4D-4B3222C5B8A7}"/>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D998-435A-9F4D-4B3222C5B8A7}"/>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D998-435A-9F4D-4B3222C5B8A7}"/>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D998-435A-9F4D-4B3222C5B8A7}"/>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D998-435A-9F4D-4B3222C5B8A7}"/>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D998-435A-9F4D-4B3222C5B8A7}"/>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D998-435A-9F4D-4B3222C5B8A7}"/>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D998-435A-9F4D-4B3222C5B8A7}"/>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D998-435A-9F4D-4B3222C5B8A7}"/>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D998-435A-9F4D-4B3222C5B8A7}"/>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D998-435A-9F4D-4B3222C5B8A7}"/>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D998-435A-9F4D-4B3222C5B8A7}"/>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D998-435A-9F4D-4B3222C5B8A7}"/>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D998-435A-9F4D-4B3222C5B8A7}"/>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D998-435A-9F4D-4B3222C5B8A7}"/>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D998-435A-9F4D-4B3222C5B8A7}"/>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D998-435A-9F4D-4B3222C5B8A7}"/>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D998-435A-9F4D-4B3222C5B8A7}"/>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D998-435A-9F4D-4B3222C5B8A7}"/>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D998-435A-9F4D-4B3222C5B8A7}"/>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D998-435A-9F4D-4B3222C5B8A7}"/>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D998-435A-9F4D-4B3222C5B8A7}"/>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D998-435A-9F4D-4B3222C5B8A7}"/>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D998-435A-9F4D-4B3222C5B8A7}"/>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D998-435A-9F4D-4B3222C5B8A7}"/>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D998-435A-9F4D-4B3222C5B8A7}"/>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D998-435A-9F4D-4B3222C5B8A7}"/>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D998-435A-9F4D-4B3222C5B8A7}"/>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D998-435A-9F4D-4B3222C5B8A7}"/>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D998-435A-9F4D-4B3222C5B8A7}"/>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D998-435A-9F4D-4B3222C5B8A7}"/>
              </c:ext>
            </c:extLst>
          </c:dPt>
          <c:dPt>
            <c:idx val="100"/>
            <c:bubble3D val="0"/>
            <c:spPr>
              <a:noFill/>
              <a:ln w="3175">
                <a:noFill/>
              </a:ln>
              <a:effectLst/>
            </c:spPr>
            <c:extLst>
              <c:ext xmlns:c16="http://schemas.microsoft.com/office/drawing/2014/chart" uri="{C3380CC4-5D6E-409C-BE32-E72D297353CC}">
                <c16:uniqueId val="{000000C9-D998-435A-9F4D-4B3222C5B8A7}"/>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D998-435A-9F4D-4B3222C5B8A7}"/>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2209-4D87-8330-23318381F6D3}"/>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2209-4D87-8330-23318381F6D3}"/>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2209-4D87-8330-23318381F6D3}"/>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230F-41A1-84C1-F27AE87D6485}"/>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230F-41A1-84C1-F27AE87D6485}"/>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2B19-4886-99E7-863B43DA4C2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B359AE6B-912A-4947-9503-52181E54B71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B19-4886-99E7-863B43DA4C2A}"/>
                </c:ext>
              </c:extLst>
            </c:dLbl>
            <c:dLbl>
              <c:idx val="1"/>
              <c:tx>
                <c:rich>
                  <a:bodyPr/>
                  <a:lstStyle/>
                  <a:p>
                    <a:fld id="{D7932A51-7A25-4E9B-9BB0-1DF1205A8E1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19-4886-99E7-863B43DA4C2A}"/>
                </c:ext>
              </c:extLst>
            </c:dLbl>
            <c:dLbl>
              <c:idx val="2"/>
              <c:tx>
                <c:rich>
                  <a:bodyPr/>
                  <a:lstStyle/>
                  <a:p>
                    <a:fld id="{12593821-646A-4ACF-B5A2-1112ABD2236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B19-4886-99E7-863B43DA4C2A}"/>
                </c:ext>
              </c:extLst>
            </c:dLbl>
            <c:dLbl>
              <c:idx val="3"/>
              <c:tx>
                <c:rich>
                  <a:bodyPr/>
                  <a:lstStyle/>
                  <a:p>
                    <a:fld id="{C879DAAA-82C7-42D0-82C8-E8116B2456D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B19-4886-99E7-863B43DA4C2A}"/>
                </c:ext>
              </c:extLst>
            </c:dLbl>
            <c:dLbl>
              <c:idx val="4"/>
              <c:tx>
                <c:rich>
                  <a:bodyPr/>
                  <a:lstStyle/>
                  <a:p>
                    <a:fld id="{4D5C38A4-73FC-4F35-9C21-3365E02C4B8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B19-4886-99E7-863B43DA4C2A}"/>
                </c:ext>
              </c:extLst>
            </c:dLbl>
            <c:dLbl>
              <c:idx val="5"/>
              <c:tx>
                <c:rich>
                  <a:bodyPr/>
                  <a:lstStyle/>
                  <a:p>
                    <a:fld id="{D240A84E-8DBD-4DEE-8C93-D2541AA13CC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B19-4886-99E7-863B43DA4C2A}"/>
                </c:ext>
              </c:extLst>
            </c:dLbl>
            <c:dLbl>
              <c:idx val="6"/>
              <c:tx>
                <c:rich>
                  <a:bodyPr/>
                  <a:lstStyle/>
                  <a:p>
                    <a:fld id="{4561D6D3-9F28-4FDF-AFA2-010B575EB07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B19-4886-99E7-863B43DA4C2A}"/>
                </c:ext>
              </c:extLst>
            </c:dLbl>
            <c:dLbl>
              <c:idx val="7"/>
              <c:tx>
                <c:rich>
                  <a:bodyPr/>
                  <a:lstStyle/>
                  <a:p>
                    <a:fld id="{EA85AF59-C6AC-42AC-8646-854A547E3C6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B19-4886-99E7-863B43DA4C2A}"/>
                </c:ext>
              </c:extLst>
            </c:dLbl>
            <c:dLbl>
              <c:idx val="8"/>
              <c:tx>
                <c:rich>
                  <a:bodyPr/>
                  <a:lstStyle/>
                  <a:p>
                    <a:fld id="{F10829B5-158D-42F0-816A-8B62E94E20A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B19-4886-99E7-863B43DA4C2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19-4886-99E7-863B43DA4C2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19-4886-99E7-863B43DA4C2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19-4886-99E7-863B43DA4C2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19-4886-99E7-863B43DA4C2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19-4886-99E7-863B43DA4C2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19-4886-99E7-863B43DA4C2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19-4886-99E7-863B43DA4C2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19-4886-99E7-863B43DA4C2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19-4886-99E7-863B43DA4C2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19-4886-99E7-863B43DA4C2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19-4886-99E7-863B43DA4C2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2B19-4886-99E7-863B43DA4C2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982A-4DB3-973B-2B66461196EF}"/>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982A-4DB3-973B-2B66461196EF}"/>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982A-4DB3-973B-2B66461196EF}"/>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A7F1A364-5D4B-484D-BBD0-2B9D5632B2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4B1-4EB1-A14B-D6E747ECD580}"/>
                </c:ext>
              </c:extLst>
            </c:dLbl>
            <c:dLbl>
              <c:idx val="1"/>
              <c:tx>
                <c:rich>
                  <a:bodyPr/>
                  <a:lstStyle/>
                  <a:p>
                    <a:fld id="{48A2A116-2B47-4698-A4F1-7A4287B7A5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4B1-4EB1-A14B-D6E747ECD580}"/>
                </c:ext>
              </c:extLst>
            </c:dLbl>
            <c:dLbl>
              <c:idx val="2"/>
              <c:tx>
                <c:rich>
                  <a:bodyPr/>
                  <a:lstStyle/>
                  <a:p>
                    <a:fld id="{6F6FAF85-1EC7-48E4-95E4-468194C50F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4B1-4EB1-A14B-D6E747ECD580}"/>
                </c:ext>
              </c:extLst>
            </c:dLbl>
            <c:dLbl>
              <c:idx val="3"/>
              <c:tx>
                <c:rich>
                  <a:bodyPr/>
                  <a:lstStyle/>
                  <a:p>
                    <a:fld id="{8DB43665-B0DC-4A9D-ABF9-C41F0F1EB5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B1-4EB1-A14B-D6E747ECD580}"/>
                </c:ext>
              </c:extLst>
            </c:dLbl>
            <c:dLbl>
              <c:idx val="4"/>
              <c:tx>
                <c:rich>
                  <a:bodyPr/>
                  <a:lstStyle/>
                  <a:p>
                    <a:fld id="{5F06A8A4-842D-48E5-BC35-DBE53EF884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B1-4EB1-A14B-D6E747ECD58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B4B1-4EB1-A14B-D6E747ECD580}"/>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B4B1-4EB1-A14B-D6E747ECD580}"/>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FC69-472F-B8F1-FB5D85FF698D}"/>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FC69-472F-B8F1-FB5D85FF698D}"/>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69-472F-B8F1-FB5D85FF698D}"/>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69-472F-B8F1-FB5D85FF698D}"/>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69-472F-B8F1-FB5D85FF698D}"/>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69-472F-B8F1-FB5D85FF698D}"/>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69-472F-B8F1-FB5D85FF698D}"/>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69-472F-B8F1-FB5D85FF698D}"/>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69-472F-B8F1-FB5D85FF698D}"/>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69-472F-B8F1-FB5D85FF698D}"/>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69-472F-B8F1-FB5D85FF698D}"/>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69-472F-B8F1-FB5D85FF698D}"/>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69-472F-B8F1-FB5D85FF698D}"/>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69-472F-B8F1-FB5D85FF698D}"/>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69-472F-B8F1-FB5D85FF698D}"/>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69-472F-B8F1-FB5D85FF698D}"/>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69-472F-B8F1-FB5D85FF698D}"/>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69-472F-B8F1-FB5D85FF698D}"/>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69-472F-B8F1-FB5D85FF698D}"/>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69-472F-B8F1-FB5D85FF698D}"/>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69-472F-B8F1-FB5D85FF698D}"/>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69-472F-B8F1-FB5D85FF698D}"/>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69-472F-B8F1-FB5D85FF698D}"/>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69-472F-B8F1-FB5D85FF698D}"/>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69-472F-B8F1-FB5D85FF698D}"/>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69-472F-B8F1-FB5D85FF698D}"/>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69-472F-B8F1-FB5D85FF698D}"/>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69-472F-B8F1-FB5D85FF698D}"/>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69-472F-B8F1-FB5D85FF698D}"/>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69-472F-B8F1-FB5D85FF698D}"/>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69-472F-B8F1-FB5D85FF698D}"/>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69-472F-B8F1-FB5D85FF698D}"/>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69-472F-B8F1-FB5D85FF698D}"/>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69-472F-B8F1-FB5D85FF698D}"/>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69-472F-B8F1-FB5D85FF698D}"/>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69-472F-B8F1-FB5D85FF698D}"/>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69-472F-B8F1-FB5D85FF698D}"/>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69-472F-B8F1-FB5D85FF698D}"/>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69-472F-B8F1-FB5D85FF698D}"/>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69-472F-B8F1-FB5D85FF698D}"/>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69-472F-B8F1-FB5D85FF698D}"/>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69-472F-B8F1-FB5D85FF698D}"/>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69-472F-B8F1-FB5D85FF698D}"/>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69-472F-B8F1-FB5D85FF698D}"/>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69-472F-B8F1-FB5D85FF698D}"/>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69-472F-B8F1-FB5D85FF698D}"/>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69-472F-B8F1-FB5D85FF698D}"/>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69-472F-B8F1-FB5D85FF698D}"/>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69-472F-B8F1-FB5D85FF698D}"/>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69-472F-B8F1-FB5D85FF698D}"/>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69-472F-B8F1-FB5D85FF698D}"/>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69-472F-B8F1-FB5D85FF698D}"/>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69-472F-B8F1-FB5D85FF698D}"/>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69-472F-B8F1-FB5D85FF698D}"/>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69-472F-B8F1-FB5D85FF698D}"/>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69-472F-B8F1-FB5D85FF698D}"/>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69-472F-B8F1-FB5D85FF698D}"/>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69-472F-B8F1-FB5D85FF698D}"/>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69-472F-B8F1-FB5D85FF698D}"/>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69-472F-B8F1-FB5D85FF698D}"/>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69-472F-B8F1-FB5D85FF698D}"/>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69-472F-B8F1-FB5D85FF698D}"/>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69-472F-B8F1-FB5D85FF698D}"/>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69-472F-B8F1-FB5D85FF698D}"/>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69-472F-B8F1-FB5D85FF698D}"/>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69-472F-B8F1-FB5D85FF698D}"/>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69-472F-B8F1-FB5D85FF698D}"/>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69-472F-B8F1-FB5D85FF698D}"/>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69-472F-B8F1-FB5D85FF698D}"/>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69-472F-B8F1-FB5D85FF698D}"/>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69-472F-B8F1-FB5D85FF698D}"/>
                </c:ext>
              </c:extLst>
            </c:dLbl>
            <c:dLbl>
              <c:idx val="69"/>
              <c:tx>
                <c:rich>
                  <a:bodyPr/>
                  <a:lstStyle/>
                  <a:p>
                    <a:fld id="{BAF6678D-F9C0-4C47-BF52-0828F3E827F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FC69-472F-B8F1-FB5D85FF698D}"/>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69-472F-B8F1-FB5D85FF698D}"/>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69-472F-B8F1-FB5D85FF698D}"/>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69-472F-B8F1-FB5D85FF698D}"/>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69-472F-B8F1-FB5D85FF698D}"/>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69-472F-B8F1-FB5D85FF698D}"/>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69-472F-B8F1-FB5D85FF698D}"/>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69-472F-B8F1-FB5D85FF698D}"/>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69-472F-B8F1-FB5D85FF698D}"/>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69-472F-B8F1-FB5D85FF698D}"/>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69-472F-B8F1-FB5D85FF698D}"/>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69-472F-B8F1-FB5D85FF698D}"/>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69-472F-B8F1-FB5D85FF698D}"/>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69-472F-B8F1-FB5D85FF698D}"/>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69-472F-B8F1-FB5D85FF698D}"/>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69-472F-B8F1-FB5D85FF698D}"/>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69-472F-B8F1-FB5D85FF698D}"/>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69-472F-B8F1-FB5D85FF698D}"/>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69-472F-B8F1-FB5D85FF698D}"/>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69-472F-B8F1-FB5D85FF698D}"/>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69-472F-B8F1-FB5D85FF698D}"/>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69-472F-B8F1-FB5D85FF698D}"/>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69-472F-B8F1-FB5D85FF698D}"/>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69-472F-B8F1-FB5D85FF698D}"/>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69-472F-B8F1-FB5D85FF698D}"/>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69-472F-B8F1-FB5D85FF698D}"/>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FC69-472F-B8F1-FB5D85FF698D}"/>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FC69-472F-B8F1-FB5D85FF698D}"/>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FC69-472F-B8F1-FB5D85FF698D}"/>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FC69-472F-B8F1-FB5D85FF698D}"/>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FC69-472F-B8F1-FB5D85FF698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FC69-472F-B8F1-FB5D85FF698D}"/>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C75-4414-94AD-E49C1D42B9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4C600871-2B83-4E05-9C72-F98B274C17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C75-4414-94AD-E49C1D42B905}"/>
                </c:ext>
              </c:extLst>
            </c:dLbl>
            <c:dLbl>
              <c:idx val="1"/>
              <c:tx>
                <c:rich>
                  <a:bodyPr/>
                  <a:lstStyle/>
                  <a:p>
                    <a:fld id="{B00FF097-238F-4193-B4DF-2F71B913A9E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C75-4414-94AD-E49C1D42B905}"/>
                </c:ext>
              </c:extLst>
            </c:dLbl>
            <c:dLbl>
              <c:idx val="2"/>
              <c:tx>
                <c:rich>
                  <a:bodyPr/>
                  <a:lstStyle/>
                  <a:p>
                    <a:fld id="{FFF3BFB7-B8AC-4AB1-8775-5E620972C0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C75-4414-94AD-E49C1D42B905}"/>
                </c:ext>
              </c:extLst>
            </c:dLbl>
            <c:dLbl>
              <c:idx val="3"/>
              <c:tx>
                <c:rich>
                  <a:bodyPr/>
                  <a:lstStyle/>
                  <a:p>
                    <a:fld id="{1506A6CF-F608-4A22-AECD-9E102BEFC6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C75-4414-94AD-E49C1D42B905}"/>
                </c:ext>
              </c:extLst>
            </c:dLbl>
            <c:dLbl>
              <c:idx val="4"/>
              <c:tx>
                <c:rich>
                  <a:bodyPr/>
                  <a:lstStyle/>
                  <a:p>
                    <a:fld id="{B3BA786A-9BD2-45A4-AB1D-7A679FC7B9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C75-4414-94AD-E49C1D42B905}"/>
                </c:ext>
              </c:extLst>
            </c:dLbl>
            <c:dLbl>
              <c:idx val="5"/>
              <c:tx>
                <c:rich>
                  <a:bodyPr/>
                  <a:lstStyle/>
                  <a:p>
                    <a:fld id="{FBE8C454-DE5A-432F-AF0C-373C74481D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C75-4414-94AD-E49C1D42B905}"/>
                </c:ext>
              </c:extLst>
            </c:dLbl>
            <c:dLbl>
              <c:idx val="6"/>
              <c:tx>
                <c:rich>
                  <a:bodyPr/>
                  <a:lstStyle/>
                  <a:p>
                    <a:fld id="{00E4DF30-A4EA-460E-96A1-93446F0599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C75-4414-94AD-E49C1D42B905}"/>
                </c:ext>
              </c:extLst>
            </c:dLbl>
            <c:dLbl>
              <c:idx val="7"/>
              <c:tx>
                <c:rich>
                  <a:bodyPr/>
                  <a:lstStyle/>
                  <a:p>
                    <a:fld id="{23372E9D-3465-423D-8EC2-46936350E8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C75-4414-94AD-E49C1D42B905}"/>
                </c:ext>
              </c:extLst>
            </c:dLbl>
            <c:dLbl>
              <c:idx val="8"/>
              <c:tx>
                <c:rich>
                  <a:bodyPr/>
                  <a:lstStyle/>
                  <a:p>
                    <a:fld id="{9FFC53CE-AC03-43B7-9AE9-2B68C74250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C75-4414-94AD-E49C1D42B905}"/>
                </c:ext>
              </c:extLst>
            </c:dLbl>
            <c:dLbl>
              <c:idx val="9"/>
              <c:tx>
                <c:rich>
                  <a:bodyPr/>
                  <a:lstStyle/>
                  <a:p>
                    <a:fld id="{17F7C601-5EAE-4121-B68E-37481136CB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C75-4414-94AD-E49C1D42B905}"/>
                </c:ext>
              </c:extLst>
            </c:dLbl>
            <c:dLbl>
              <c:idx val="10"/>
              <c:tx>
                <c:rich>
                  <a:bodyPr/>
                  <a:lstStyle/>
                  <a:p>
                    <a:fld id="{976CE8F3-4D45-4AD7-9BEC-8FF8C943CC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C75-4414-94AD-E49C1D42B905}"/>
                </c:ext>
              </c:extLst>
            </c:dLbl>
            <c:dLbl>
              <c:idx val="11"/>
              <c:tx>
                <c:rich>
                  <a:bodyPr/>
                  <a:lstStyle/>
                  <a:p>
                    <a:fld id="{0F3D068B-521A-4E1F-8095-DA70D821B2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C75-4414-94AD-E49C1D42B905}"/>
                </c:ext>
              </c:extLst>
            </c:dLbl>
            <c:dLbl>
              <c:idx val="12"/>
              <c:tx>
                <c:rich>
                  <a:bodyPr/>
                  <a:lstStyle/>
                  <a:p>
                    <a:fld id="{C7121200-AE50-4BD9-B305-EEFD49CDDD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C75-4414-94AD-E49C1D42B905}"/>
                </c:ext>
              </c:extLst>
            </c:dLbl>
            <c:dLbl>
              <c:idx val="13"/>
              <c:tx>
                <c:rich>
                  <a:bodyPr/>
                  <a:lstStyle/>
                  <a:p>
                    <a:fld id="{85BAC246-9246-4110-9445-B9A4C4D0A3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C75-4414-94AD-E49C1D42B905}"/>
                </c:ext>
              </c:extLst>
            </c:dLbl>
            <c:dLbl>
              <c:idx val="14"/>
              <c:tx>
                <c:rich>
                  <a:bodyPr/>
                  <a:lstStyle/>
                  <a:p>
                    <a:fld id="{08E71188-687E-4E84-8C97-FD12B2344B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C75-4414-94AD-E49C1D42B905}"/>
                </c:ext>
              </c:extLst>
            </c:dLbl>
            <c:dLbl>
              <c:idx val="15"/>
              <c:tx>
                <c:rich>
                  <a:bodyPr/>
                  <a:lstStyle/>
                  <a:p>
                    <a:fld id="{ED14F64F-A008-492A-BFF1-B31F75E12B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C75-4414-94AD-E49C1D42B905}"/>
                </c:ext>
              </c:extLst>
            </c:dLbl>
            <c:dLbl>
              <c:idx val="16"/>
              <c:tx>
                <c:rich>
                  <a:bodyPr/>
                  <a:lstStyle/>
                  <a:p>
                    <a:fld id="{C870404F-5463-4052-A691-DFC7D524F9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C75-4414-94AD-E49C1D42B905}"/>
                </c:ext>
              </c:extLst>
            </c:dLbl>
            <c:dLbl>
              <c:idx val="17"/>
              <c:tx>
                <c:rich>
                  <a:bodyPr/>
                  <a:lstStyle/>
                  <a:p>
                    <a:fld id="{DFCC9450-6988-4AED-90EA-B8CD0AE92A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C75-4414-94AD-E49C1D42B905}"/>
                </c:ext>
              </c:extLst>
            </c:dLbl>
            <c:dLbl>
              <c:idx val="18"/>
              <c:tx>
                <c:rich>
                  <a:bodyPr/>
                  <a:lstStyle/>
                  <a:p>
                    <a:fld id="{18B1793A-F08B-4949-BD22-2B6EDE8077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C75-4414-94AD-E49C1D42B905}"/>
                </c:ext>
              </c:extLst>
            </c:dLbl>
            <c:dLbl>
              <c:idx val="19"/>
              <c:tx>
                <c:rich>
                  <a:bodyPr/>
                  <a:lstStyle/>
                  <a:p>
                    <a:fld id="{F7C64233-1454-4B2C-B1A1-F91BF90C9F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C75-4414-94AD-E49C1D42B905}"/>
                </c:ext>
              </c:extLst>
            </c:dLbl>
            <c:dLbl>
              <c:idx val="20"/>
              <c:tx>
                <c:rich>
                  <a:bodyPr/>
                  <a:lstStyle/>
                  <a:p>
                    <a:fld id="{5DFA49AF-5911-4D10-9EA3-2E251BA2B4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C75-4414-94AD-E49C1D42B905}"/>
                </c:ext>
              </c:extLst>
            </c:dLbl>
            <c:dLbl>
              <c:idx val="21"/>
              <c:tx>
                <c:rich>
                  <a:bodyPr/>
                  <a:lstStyle/>
                  <a:p>
                    <a:fld id="{A4635C62-EC8E-4F63-8FB5-7F61214955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C75-4414-94AD-E49C1D42B905}"/>
                </c:ext>
              </c:extLst>
            </c:dLbl>
            <c:dLbl>
              <c:idx val="22"/>
              <c:tx>
                <c:rich>
                  <a:bodyPr/>
                  <a:lstStyle/>
                  <a:p>
                    <a:fld id="{6B3E9747-56DD-45B3-A5FB-C668811545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0C75-4414-94AD-E49C1D42B905}"/>
                </c:ext>
              </c:extLst>
            </c:dLbl>
            <c:dLbl>
              <c:idx val="23"/>
              <c:tx>
                <c:rich>
                  <a:bodyPr/>
                  <a:lstStyle/>
                  <a:p>
                    <a:fld id="{EB0014E1-BB87-491D-818F-BEF7FB3C9F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0C75-4414-94AD-E49C1D42B905}"/>
                </c:ext>
              </c:extLst>
            </c:dLbl>
            <c:dLbl>
              <c:idx val="24"/>
              <c:tx>
                <c:rich>
                  <a:bodyPr/>
                  <a:lstStyle/>
                  <a:p>
                    <a:fld id="{AE6BAD1A-8CF4-4A18-ACFF-DCE9A07C6E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0C75-4414-94AD-E49C1D42B905}"/>
                </c:ext>
              </c:extLst>
            </c:dLbl>
            <c:dLbl>
              <c:idx val="25"/>
              <c:tx>
                <c:rich>
                  <a:bodyPr/>
                  <a:lstStyle/>
                  <a:p>
                    <a:fld id="{A8ACA7BD-302F-431A-BE03-410CDFDC58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0C75-4414-94AD-E49C1D42B905}"/>
                </c:ext>
              </c:extLst>
            </c:dLbl>
            <c:dLbl>
              <c:idx val="26"/>
              <c:tx>
                <c:rich>
                  <a:bodyPr/>
                  <a:lstStyle/>
                  <a:p>
                    <a:fld id="{88D11E29-F8F8-4FC8-9FD6-ACE0D62C58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0C75-4414-94AD-E49C1D42B905}"/>
                </c:ext>
              </c:extLst>
            </c:dLbl>
            <c:dLbl>
              <c:idx val="27"/>
              <c:tx>
                <c:rich>
                  <a:bodyPr/>
                  <a:lstStyle/>
                  <a:p>
                    <a:fld id="{BA693BBB-98D2-4352-AAE2-D0599CEEAB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0C75-4414-94AD-E49C1D42B905}"/>
                </c:ext>
              </c:extLst>
            </c:dLbl>
            <c:dLbl>
              <c:idx val="28"/>
              <c:tx>
                <c:rich>
                  <a:bodyPr/>
                  <a:lstStyle/>
                  <a:p>
                    <a:fld id="{6398C834-BE0C-4910-9723-3B2735A15A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0C75-4414-94AD-E49C1D42B905}"/>
                </c:ext>
              </c:extLst>
            </c:dLbl>
            <c:dLbl>
              <c:idx val="29"/>
              <c:tx>
                <c:rich>
                  <a:bodyPr/>
                  <a:lstStyle/>
                  <a:p>
                    <a:fld id="{6BAB74F6-905E-4C5B-8E32-6DEEF296CE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C75-4414-94AD-E49C1D42B905}"/>
                </c:ext>
              </c:extLst>
            </c:dLbl>
            <c:dLbl>
              <c:idx val="30"/>
              <c:tx>
                <c:rich>
                  <a:bodyPr/>
                  <a:lstStyle/>
                  <a:p>
                    <a:fld id="{03463B62-5057-4B6E-A8CA-020786BF90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0C75-4414-94AD-E49C1D42B905}"/>
                </c:ext>
              </c:extLst>
            </c:dLbl>
            <c:dLbl>
              <c:idx val="31"/>
              <c:tx>
                <c:rich>
                  <a:bodyPr/>
                  <a:lstStyle/>
                  <a:p>
                    <a:fld id="{6521A58B-F903-435D-8C9A-DAFA8ED374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0C75-4414-94AD-E49C1D42B905}"/>
                </c:ext>
              </c:extLst>
            </c:dLbl>
            <c:dLbl>
              <c:idx val="32"/>
              <c:tx>
                <c:rich>
                  <a:bodyPr/>
                  <a:lstStyle/>
                  <a:p>
                    <a:fld id="{396320C6-6978-49C0-AEAC-9B2BFE47C9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0C75-4414-94AD-E49C1D42B905}"/>
                </c:ext>
              </c:extLst>
            </c:dLbl>
            <c:dLbl>
              <c:idx val="33"/>
              <c:tx>
                <c:rich>
                  <a:bodyPr/>
                  <a:lstStyle/>
                  <a:p>
                    <a:fld id="{7774DB7D-9D4E-46BC-8FC9-AC5A94ABD3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0C75-4414-94AD-E49C1D42B905}"/>
                </c:ext>
              </c:extLst>
            </c:dLbl>
            <c:dLbl>
              <c:idx val="34"/>
              <c:tx>
                <c:rich>
                  <a:bodyPr/>
                  <a:lstStyle/>
                  <a:p>
                    <a:fld id="{A2F310EB-A8DB-4741-B582-2E0AC258FF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0C75-4414-94AD-E49C1D42B905}"/>
                </c:ext>
              </c:extLst>
            </c:dLbl>
            <c:dLbl>
              <c:idx val="35"/>
              <c:tx>
                <c:rich>
                  <a:bodyPr/>
                  <a:lstStyle/>
                  <a:p>
                    <a:fld id="{8F8E3610-B6DD-433C-9146-259AAEB91C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0C75-4414-94AD-E49C1D42B905}"/>
                </c:ext>
              </c:extLst>
            </c:dLbl>
            <c:dLbl>
              <c:idx val="36"/>
              <c:tx>
                <c:rich>
                  <a:bodyPr/>
                  <a:lstStyle/>
                  <a:p>
                    <a:fld id="{96657F69-A735-490C-8F96-23CAADF730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0C75-4414-94AD-E49C1D42B905}"/>
                </c:ext>
              </c:extLst>
            </c:dLbl>
            <c:dLbl>
              <c:idx val="37"/>
              <c:tx>
                <c:rich>
                  <a:bodyPr/>
                  <a:lstStyle/>
                  <a:p>
                    <a:fld id="{69314C8B-4361-4DB2-AC6D-0A95D4C9AB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0C75-4414-94AD-E49C1D42B905}"/>
                </c:ext>
              </c:extLst>
            </c:dLbl>
            <c:dLbl>
              <c:idx val="38"/>
              <c:tx>
                <c:rich>
                  <a:bodyPr/>
                  <a:lstStyle/>
                  <a:p>
                    <a:fld id="{9F048127-33A3-4270-925E-1B8CA19A1D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0C75-4414-94AD-E49C1D42B905}"/>
                </c:ext>
              </c:extLst>
            </c:dLbl>
            <c:dLbl>
              <c:idx val="39"/>
              <c:tx>
                <c:rich>
                  <a:bodyPr/>
                  <a:lstStyle/>
                  <a:p>
                    <a:fld id="{84C47FAF-22C2-4111-85C7-B62823DA69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0C75-4414-94AD-E49C1D42B905}"/>
                </c:ext>
              </c:extLst>
            </c:dLbl>
            <c:dLbl>
              <c:idx val="40"/>
              <c:tx>
                <c:rich>
                  <a:bodyPr/>
                  <a:lstStyle/>
                  <a:p>
                    <a:fld id="{D481AE05-1251-4AE6-AB0A-8EFAFDE078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0C75-4414-94AD-E49C1D42B905}"/>
                </c:ext>
              </c:extLst>
            </c:dLbl>
            <c:dLbl>
              <c:idx val="41"/>
              <c:tx>
                <c:rich>
                  <a:bodyPr/>
                  <a:lstStyle/>
                  <a:p>
                    <a:fld id="{A8D674AB-C384-4FBB-878D-CC31C7E7F2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0C75-4414-94AD-E49C1D42B9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0C75-4414-94AD-E49C1D42B9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0C75-4414-94AD-E49C1D42B9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8FC0-4FDB-9D38-CB1F3A06C5CE}"/>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8FC0-4FDB-9D38-CB1F3A06C5CE}"/>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8FC0-4FDB-9D38-CB1F3A06C5CE}"/>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8FC0-4FDB-9D38-CB1F3A06C5CE}"/>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8FC0-4FDB-9D38-CB1F3A06C5CE}"/>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8FC0-4FDB-9D38-CB1F3A06C5CE}"/>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8FC0-4FDB-9D38-CB1F3A06C5CE}"/>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8FC0-4FDB-9D38-CB1F3A06C5CE}"/>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8FC0-4FDB-9D38-CB1F3A06C5CE}"/>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8FC0-4FDB-9D38-CB1F3A06C5CE}"/>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8FC0-4FDB-9D38-CB1F3A06C5CE}"/>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8FC0-4FDB-9D38-CB1F3A06C5CE}"/>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8FC0-4FDB-9D38-CB1F3A06C5CE}"/>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8FC0-4FDB-9D38-CB1F3A06C5CE}"/>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8FC0-4FDB-9D38-CB1F3A06C5CE}"/>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8FC0-4FDB-9D38-CB1F3A06C5CE}"/>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8FC0-4FDB-9D38-CB1F3A06C5CE}"/>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8FC0-4FDB-9D38-CB1F3A06C5CE}"/>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8FC0-4FDB-9D38-CB1F3A06C5CE}"/>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8FC0-4FDB-9D38-CB1F3A06C5CE}"/>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8FC0-4FDB-9D38-CB1F3A06C5CE}"/>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8FC0-4FDB-9D38-CB1F3A06C5CE}"/>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8FC0-4FDB-9D38-CB1F3A06C5CE}"/>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8FC0-4FDB-9D38-CB1F3A06C5CE}"/>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8FC0-4FDB-9D38-CB1F3A06C5CE}"/>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8FC0-4FDB-9D38-CB1F3A06C5CE}"/>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8FC0-4FDB-9D38-CB1F3A06C5CE}"/>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8FC0-4FDB-9D38-CB1F3A06C5CE}"/>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8FC0-4FDB-9D38-CB1F3A06C5CE}"/>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8FC0-4FDB-9D38-CB1F3A06C5CE}"/>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8FC0-4FDB-9D38-CB1F3A06C5CE}"/>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8FC0-4FDB-9D38-CB1F3A06C5CE}"/>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8FC0-4FDB-9D38-CB1F3A06C5CE}"/>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8FC0-4FDB-9D38-CB1F3A06C5CE}"/>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8FC0-4FDB-9D38-CB1F3A06C5CE}"/>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8FC0-4FDB-9D38-CB1F3A06C5CE}"/>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8FC0-4FDB-9D38-CB1F3A06C5CE}"/>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8FC0-4FDB-9D38-CB1F3A06C5CE}"/>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8FC0-4FDB-9D38-CB1F3A06C5CE}"/>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8FC0-4FDB-9D38-CB1F3A06C5CE}"/>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8FC0-4FDB-9D38-CB1F3A06C5CE}"/>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8FC0-4FDB-9D38-CB1F3A06C5CE}"/>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8FC0-4FDB-9D38-CB1F3A06C5CE}"/>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8FC0-4FDB-9D38-CB1F3A06C5CE}"/>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8FC0-4FDB-9D38-CB1F3A06C5CE}"/>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8FC0-4FDB-9D38-CB1F3A06C5CE}"/>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8FC0-4FDB-9D38-CB1F3A06C5CE}"/>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8FC0-4FDB-9D38-CB1F3A06C5CE}"/>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8FC0-4FDB-9D38-CB1F3A06C5CE}"/>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8FC0-4FDB-9D38-CB1F3A06C5CE}"/>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8FC0-4FDB-9D38-CB1F3A06C5CE}"/>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8FC0-4FDB-9D38-CB1F3A06C5CE}"/>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8FC0-4FDB-9D38-CB1F3A06C5CE}"/>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8FC0-4FDB-9D38-CB1F3A06C5CE}"/>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8FC0-4FDB-9D38-CB1F3A06C5CE}"/>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8FC0-4FDB-9D38-CB1F3A06C5CE}"/>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8FC0-4FDB-9D38-CB1F3A06C5CE}"/>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8FC0-4FDB-9D38-CB1F3A06C5CE}"/>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8FC0-4FDB-9D38-CB1F3A06C5CE}"/>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8FC0-4FDB-9D38-CB1F3A06C5CE}"/>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8FC0-4FDB-9D38-CB1F3A06C5CE}"/>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8FC0-4FDB-9D38-CB1F3A06C5CE}"/>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8FC0-4FDB-9D38-CB1F3A06C5CE}"/>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8FC0-4FDB-9D38-CB1F3A06C5CE}"/>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8FC0-4FDB-9D38-CB1F3A06C5CE}"/>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8FC0-4FDB-9D38-CB1F3A06C5CE}"/>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8FC0-4FDB-9D38-CB1F3A06C5CE}"/>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8FC0-4FDB-9D38-CB1F3A06C5CE}"/>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8FC0-4FDB-9D38-CB1F3A06C5CE}"/>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8FC0-4FDB-9D38-CB1F3A06C5CE}"/>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8FC0-4FDB-9D38-CB1F3A06C5CE}"/>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8FC0-4FDB-9D38-CB1F3A06C5CE}"/>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8FC0-4FDB-9D38-CB1F3A06C5CE}"/>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8FC0-4FDB-9D38-CB1F3A06C5CE}"/>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8FC0-4FDB-9D38-CB1F3A06C5CE}"/>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8FC0-4FDB-9D38-CB1F3A06C5CE}"/>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8FC0-4FDB-9D38-CB1F3A06C5CE}"/>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8FC0-4FDB-9D38-CB1F3A06C5CE}"/>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8FC0-4FDB-9D38-CB1F3A06C5CE}"/>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8FC0-4FDB-9D38-CB1F3A06C5CE}"/>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8FC0-4FDB-9D38-CB1F3A06C5CE}"/>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8FC0-4FDB-9D38-CB1F3A06C5CE}"/>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8FC0-4FDB-9D38-CB1F3A06C5CE}"/>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8FC0-4FDB-9D38-CB1F3A06C5CE}"/>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8FC0-4FDB-9D38-CB1F3A06C5CE}"/>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8FC0-4FDB-9D38-CB1F3A06C5CE}"/>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8FC0-4FDB-9D38-CB1F3A06C5CE}"/>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8FC0-4FDB-9D38-CB1F3A06C5CE}"/>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8FC0-4FDB-9D38-CB1F3A06C5CE}"/>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8FC0-4FDB-9D38-CB1F3A06C5CE}"/>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8FC0-4FDB-9D38-CB1F3A06C5CE}"/>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8FC0-4FDB-9D38-CB1F3A06C5CE}"/>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8FC0-4FDB-9D38-CB1F3A06C5CE}"/>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8FC0-4FDB-9D38-CB1F3A06C5CE}"/>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8FC0-4FDB-9D38-CB1F3A06C5CE}"/>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8FC0-4FDB-9D38-CB1F3A06C5CE}"/>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8FC0-4FDB-9D38-CB1F3A06C5CE}"/>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8FC0-4FDB-9D38-CB1F3A06C5CE}"/>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8FC0-4FDB-9D38-CB1F3A06C5CE}"/>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8FC0-4FDB-9D38-CB1F3A06C5CE}"/>
              </c:ext>
            </c:extLst>
          </c:dPt>
          <c:dPt>
            <c:idx val="100"/>
            <c:bubble3D val="0"/>
            <c:spPr>
              <a:noFill/>
              <a:ln w="3175">
                <a:noFill/>
              </a:ln>
              <a:effectLst/>
            </c:spPr>
            <c:extLst>
              <c:ext xmlns:c16="http://schemas.microsoft.com/office/drawing/2014/chart" uri="{C3380CC4-5D6E-409C-BE32-E72D297353CC}">
                <c16:uniqueId val="{000000C9-8FC0-4FDB-9D38-CB1F3A06C5CE}"/>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8FC0-4FDB-9D38-CB1F3A06C5CE}"/>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8637-41C3-9AFD-67EFC5CBC4AC}"/>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8637-41C3-9AFD-67EFC5CBC4AC}"/>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8637-41C3-9AFD-67EFC5CBC4AC}"/>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8637-41C3-9AFD-67EFC5CBC4AC}"/>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8637-41C3-9AFD-67EFC5CBC4AC}"/>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8637-41C3-9AFD-67EFC5CBC4AC}"/>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8637-41C3-9AFD-67EFC5CBC4AC}"/>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8637-41C3-9AFD-67EFC5CBC4AC}"/>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8637-41C3-9AFD-67EFC5CBC4AC}"/>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8637-41C3-9AFD-67EFC5CBC4AC}"/>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8637-41C3-9AFD-67EFC5CBC4AC}"/>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8637-41C3-9AFD-67EFC5CBC4AC}"/>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8637-41C3-9AFD-67EFC5CBC4AC}"/>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8637-41C3-9AFD-67EFC5CBC4AC}"/>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8637-41C3-9AFD-67EFC5CBC4AC}"/>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8637-41C3-9AFD-67EFC5CBC4AC}"/>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8637-41C3-9AFD-67EFC5CBC4AC}"/>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8637-41C3-9AFD-67EFC5CBC4AC}"/>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8637-41C3-9AFD-67EFC5CBC4AC}"/>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8637-41C3-9AFD-67EFC5CBC4AC}"/>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8637-41C3-9AFD-67EFC5CBC4AC}"/>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8637-41C3-9AFD-67EFC5CBC4AC}"/>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8637-41C3-9AFD-67EFC5CBC4AC}"/>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8637-41C3-9AFD-67EFC5CBC4AC}"/>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8637-41C3-9AFD-67EFC5CBC4AC}"/>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8637-41C3-9AFD-67EFC5CBC4AC}"/>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8637-41C3-9AFD-67EFC5CBC4AC}"/>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8637-41C3-9AFD-67EFC5CBC4AC}"/>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8637-41C3-9AFD-67EFC5CBC4AC}"/>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8637-41C3-9AFD-67EFC5CBC4AC}"/>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8637-41C3-9AFD-67EFC5CBC4AC}"/>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8637-41C3-9AFD-67EFC5CBC4AC}"/>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8637-41C3-9AFD-67EFC5CBC4AC}"/>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8637-41C3-9AFD-67EFC5CBC4AC}"/>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8637-41C3-9AFD-67EFC5CBC4AC}"/>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8637-41C3-9AFD-67EFC5CBC4AC}"/>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8637-41C3-9AFD-67EFC5CBC4AC}"/>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8637-41C3-9AFD-67EFC5CBC4AC}"/>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8637-41C3-9AFD-67EFC5CBC4AC}"/>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8637-41C3-9AFD-67EFC5CBC4AC}"/>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8637-41C3-9AFD-67EFC5CBC4AC}"/>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8637-41C3-9AFD-67EFC5CBC4AC}"/>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8637-41C3-9AFD-67EFC5CBC4AC}"/>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8637-41C3-9AFD-67EFC5CBC4AC}"/>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8637-41C3-9AFD-67EFC5CBC4AC}"/>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8637-41C3-9AFD-67EFC5CBC4AC}"/>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8637-41C3-9AFD-67EFC5CBC4AC}"/>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8637-41C3-9AFD-67EFC5CBC4AC}"/>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8637-41C3-9AFD-67EFC5CBC4AC}"/>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8637-41C3-9AFD-67EFC5CBC4AC}"/>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8637-41C3-9AFD-67EFC5CBC4AC}"/>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8637-41C3-9AFD-67EFC5CBC4AC}"/>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8637-41C3-9AFD-67EFC5CBC4AC}"/>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8637-41C3-9AFD-67EFC5CBC4AC}"/>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8637-41C3-9AFD-67EFC5CBC4AC}"/>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8637-41C3-9AFD-67EFC5CBC4AC}"/>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8637-41C3-9AFD-67EFC5CBC4AC}"/>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8637-41C3-9AFD-67EFC5CBC4AC}"/>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8637-41C3-9AFD-67EFC5CBC4AC}"/>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8637-41C3-9AFD-67EFC5CBC4AC}"/>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8637-41C3-9AFD-67EFC5CBC4AC}"/>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8637-41C3-9AFD-67EFC5CBC4AC}"/>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8637-41C3-9AFD-67EFC5CBC4AC}"/>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8637-41C3-9AFD-67EFC5CBC4AC}"/>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8637-41C3-9AFD-67EFC5CBC4AC}"/>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8637-41C3-9AFD-67EFC5CBC4AC}"/>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8637-41C3-9AFD-67EFC5CBC4AC}"/>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8637-41C3-9AFD-67EFC5CBC4AC}"/>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8637-41C3-9AFD-67EFC5CBC4AC}"/>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8637-41C3-9AFD-67EFC5CBC4AC}"/>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8637-41C3-9AFD-67EFC5CBC4AC}"/>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8637-41C3-9AFD-67EFC5CBC4AC}"/>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8637-41C3-9AFD-67EFC5CBC4AC}"/>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8637-41C3-9AFD-67EFC5CBC4AC}"/>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8637-41C3-9AFD-67EFC5CBC4AC}"/>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8637-41C3-9AFD-67EFC5CBC4AC}"/>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8637-41C3-9AFD-67EFC5CBC4AC}"/>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8637-41C3-9AFD-67EFC5CBC4AC}"/>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8637-41C3-9AFD-67EFC5CBC4AC}"/>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8637-41C3-9AFD-67EFC5CBC4AC}"/>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8637-41C3-9AFD-67EFC5CBC4AC}"/>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8637-41C3-9AFD-67EFC5CBC4AC}"/>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8637-41C3-9AFD-67EFC5CBC4AC}"/>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8637-41C3-9AFD-67EFC5CBC4AC}"/>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8637-41C3-9AFD-67EFC5CBC4AC}"/>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8637-41C3-9AFD-67EFC5CBC4AC}"/>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8637-41C3-9AFD-67EFC5CBC4AC}"/>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8637-41C3-9AFD-67EFC5CBC4AC}"/>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8637-41C3-9AFD-67EFC5CBC4AC}"/>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8637-41C3-9AFD-67EFC5CBC4AC}"/>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8637-41C3-9AFD-67EFC5CBC4AC}"/>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8637-41C3-9AFD-67EFC5CBC4AC}"/>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8637-41C3-9AFD-67EFC5CBC4AC}"/>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8637-41C3-9AFD-67EFC5CBC4AC}"/>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8637-41C3-9AFD-67EFC5CBC4AC}"/>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8637-41C3-9AFD-67EFC5CBC4AC}"/>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8637-41C3-9AFD-67EFC5CBC4AC}"/>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8637-41C3-9AFD-67EFC5CBC4AC}"/>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8637-41C3-9AFD-67EFC5CBC4AC}"/>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8637-41C3-9AFD-67EFC5CBC4AC}"/>
              </c:ext>
            </c:extLst>
          </c:dPt>
          <c:dPt>
            <c:idx val="100"/>
            <c:bubble3D val="0"/>
            <c:spPr>
              <a:noFill/>
              <a:ln w="3175">
                <a:noFill/>
              </a:ln>
              <a:effectLst/>
            </c:spPr>
            <c:extLst>
              <c:ext xmlns:c16="http://schemas.microsoft.com/office/drawing/2014/chart" uri="{C3380CC4-5D6E-409C-BE32-E72D297353CC}">
                <c16:uniqueId val="{000000C9-8637-41C3-9AFD-67EFC5CBC4AC}"/>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8637-41C3-9AFD-67EFC5CBC4AC}"/>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B6E4-460F-A5A0-CF9DDCDD19BE}"/>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B6E4-460F-A5A0-CF9DDCDD19BE}"/>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B6E4-460F-A5A0-CF9DDCDD19BE}"/>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34AF-46E6-BA66-327C07535D7B}"/>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34AF-46E6-BA66-327C07535D7B}"/>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EB53-4274-B025-FB880E88A53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55C3EBC3-FD99-4C24-92DD-5154C73EBC6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EB53-4274-B025-FB880E88A53A}"/>
                </c:ext>
              </c:extLst>
            </c:dLbl>
            <c:dLbl>
              <c:idx val="1"/>
              <c:tx>
                <c:rich>
                  <a:bodyPr/>
                  <a:lstStyle/>
                  <a:p>
                    <a:fld id="{48A1C566-24FA-4A3D-964A-BD3C0A8C886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B53-4274-B025-FB880E88A53A}"/>
                </c:ext>
              </c:extLst>
            </c:dLbl>
            <c:dLbl>
              <c:idx val="2"/>
              <c:tx>
                <c:rich>
                  <a:bodyPr/>
                  <a:lstStyle/>
                  <a:p>
                    <a:fld id="{B92B70BA-6794-4DD2-8B6A-6BAC0CA6618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B53-4274-B025-FB880E88A53A}"/>
                </c:ext>
              </c:extLst>
            </c:dLbl>
            <c:dLbl>
              <c:idx val="3"/>
              <c:tx>
                <c:rich>
                  <a:bodyPr/>
                  <a:lstStyle/>
                  <a:p>
                    <a:fld id="{86B6C850-01FB-4AFB-A5FA-9BC30DCEB39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B53-4274-B025-FB880E88A53A}"/>
                </c:ext>
              </c:extLst>
            </c:dLbl>
            <c:dLbl>
              <c:idx val="4"/>
              <c:tx>
                <c:rich>
                  <a:bodyPr/>
                  <a:lstStyle/>
                  <a:p>
                    <a:fld id="{AEDD15D8-508A-4398-818A-60D0B49A409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B53-4274-B025-FB880E88A53A}"/>
                </c:ext>
              </c:extLst>
            </c:dLbl>
            <c:dLbl>
              <c:idx val="5"/>
              <c:tx>
                <c:rich>
                  <a:bodyPr/>
                  <a:lstStyle/>
                  <a:p>
                    <a:fld id="{5B3B8717-0DD9-4560-8692-EC0843E7549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B53-4274-B025-FB880E88A53A}"/>
                </c:ext>
              </c:extLst>
            </c:dLbl>
            <c:dLbl>
              <c:idx val="6"/>
              <c:tx>
                <c:rich>
                  <a:bodyPr/>
                  <a:lstStyle/>
                  <a:p>
                    <a:fld id="{94417505-249E-4B62-BF20-179F7903469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B53-4274-B025-FB880E88A53A}"/>
                </c:ext>
              </c:extLst>
            </c:dLbl>
            <c:dLbl>
              <c:idx val="7"/>
              <c:tx>
                <c:rich>
                  <a:bodyPr/>
                  <a:lstStyle/>
                  <a:p>
                    <a:fld id="{1CF0DCF6-4DC5-4CE2-BA4D-BBEF360ED80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B53-4274-B025-FB880E88A53A}"/>
                </c:ext>
              </c:extLst>
            </c:dLbl>
            <c:dLbl>
              <c:idx val="8"/>
              <c:tx>
                <c:rich>
                  <a:bodyPr/>
                  <a:lstStyle/>
                  <a:p>
                    <a:fld id="{D098F23D-9A43-43BF-994B-B0463F4AA70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B53-4274-B025-FB880E88A53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53-4274-B025-FB880E88A53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53-4274-B025-FB880E88A53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53-4274-B025-FB880E88A53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53-4274-B025-FB880E88A53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53-4274-B025-FB880E88A53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53-4274-B025-FB880E88A53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53-4274-B025-FB880E88A53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53-4274-B025-FB880E88A53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53-4274-B025-FB880E88A53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B53-4274-B025-FB880E88A53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B53-4274-B025-FB880E88A53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EB53-4274-B025-FB880E88A53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031-4C7E-94D5-365334788F05}"/>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031-4C7E-94D5-365334788F05}"/>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031-4C7E-94D5-365334788F05}"/>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0479B55E-9806-4935-BB02-82F2D80C62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B82-4F4B-8E3E-D4BCAB24A6EE}"/>
                </c:ext>
              </c:extLst>
            </c:dLbl>
            <c:dLbl>
              <c:idx val="1"/>
              <c:tx>
                <c:rich>
                  <a:bodyPr/>
                  <a:lstStyle/>
                  <a:p>
                    <a:fld id="{8CBCBE07-EB14-48D8-968F-C018988B2C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82-4F4B-8E3E-D4BCAB24A6EE}"/>
                </c:ext>
              </c:extLst>
            </c:dLbl>
            <c:dLbl>
              <c:idx val="2"/>
              <c:tx>
                <c:rich>
                  <a:bodyPr/>
                  <a:lstStyle/>
                  <a:p>
                    <a:fld id="{63239613-13F9-49E6-AD2C-D8A0F8C5D0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82-4F4B-8E3E-D4BCAB24A6EE}"/>
                </c:ext>
              </c:extLst>
            </c:dLbl>
            <c:dLbl>
              <c:idx val="3"/>
              <c:tx>
                <c:rich>
                  <a:bodyPr/>
                  <a:lstStyle/>
                  <a:p>
                    <a:fld id="{5C0FE35D-1E66-468E-B160-0733A4C4D9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82-4F4B-8E3E-D4BCAB24A6EE}"/>
                </c:ext>
              </c:extLst>
            </c:dLbl>
            <c:dLbl>
              <c:idx val="4"/>
              <c:tx>
                <c:rich>
                  <a:bodyPr/>
                  <a:lstStyle/>
                  <a:p>
                    <a:fld id="{154A0B52-4FC9-4977-8669-ADCAA45467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82-4F4B-8E3E-D4BCAB24A6E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AB82-4F4B-8E3E-D4BCAB24A6E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AB82-4F4B-8E3E-D4BCAB24A6E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9D2B-4F65-A930-B499087F97C2}"/>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9D2B-4F65-A930-B499087F97C2}"/>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1F-9D2B-4F65-A930-B499087F97C2}"/>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2B-4F65-A930-B499087F97C2}"/>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2B-4F65-A930-B499087F97C2}"/>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2B-4F65-A930-B499087F97C2}"/>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2B-4F65-A930-B499087F97C2}"/>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2B-4F65-A930-B499087F97C2}"/>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2B-4F65-A930-B499087F97C2}"/>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2B-4F65-A930-B499087F97C2}"/>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2B-4F65-A930-B499087F97C2}"/>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2B-4F65-A930-B499087F97C2}"/>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2B-4F65-A930-B499087F97C2}"/>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2B-4F65-A930-B499087F97C2}"/>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2B-4F65-A930-B499087F97C2}"/>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2B-4F65-A930-B499087F97C2}"/>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2B-4F65-A930-B499087F97C2}"/>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2B-4F65-A930-B499087F97C2}"/>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2B-4F65-A930-B499087F97C2}"/>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2B-4F65-A930-B499087F97C2}"/>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2B-4F65-A930-B499087F97C2}"/>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2B-4F65-A930-B499087F97C2}"/>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2B-4F65-A930-B499087F97C2}"/>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2B-4F65-A930-B499087F97C2}"/>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2B-4F65-A930-B499087F97C2}"/>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2B-4F65-A930-B499087F97C2}"/>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2B-4F65-A930-B499087F97C2}"/>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2B-4F65-A930-B499087F97C2}"/>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2B-4F65-A930-B499087F97C2}"/>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2B-4F65-A930-B499087F97C2}"/>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2B-4F65-A930-B499087F97C2}"/>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2B-4F65-A930-B499087F97C2}"/>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2B-4F65-A930-B499087F97C2}"/>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2B-4F65-A930-B499087F97C2}"/>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2B-4F65-A930-B499087F97C2}"/>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2B-4F65-A930-B499087F97C2}"/>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2B-4F65-A930-B499087F97C2}"/>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2B-4F65-A930-B499087F97C2}"/>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2B-4F65-A930-B499087F97C2}"/>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2B-4F65-A930-B499087F97C2}"/>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2B-4F65-A930-B499087F97C2}"/>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2B-4F65-A930-B499087F97C2}"/>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2B-4F65-A930-B499087F97C2}"/>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2B-4F65-A930-B499087F97C2}"/>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2B-4F65-A930-B499087F97C2}"/>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2B-4F65-A930-B499087F97C2}"/>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2B-4F65-A930-B499087F97C2}"/>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2B-4F65-A930-B499087F97C2}"/>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2B-4F65-A930-B499087F97C2}"/>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2B-4F65-A930-B499087F97C2}"/>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2B-4F65-A930-B499087F97C2}"/>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2B-4F65-A930-B499087F97C2}"/>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2B-4F65-A930-B499087F97C2}"/>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2B-4F65-A930-B499087F97C2}"/>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2B-4F65-A930-B499087F97C2}"/>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2B-4F65-A930-B499087F97C2}"/>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2B-4F65-A930-B499087F97C2}"/>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2B-4F65-A930-B499087F97C2}"/>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2B-4F65-A930-B499087F97C2}"/>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2B-4F65-A930-B499087F97C2}"/>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2B-4F65-A930-B499087F97C2}"/>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2B-4F65-A930-B499087F97C2}"/>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2B-4F65-A930-B499087F97C2}"/>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2B-4F65-A930-B499087F97C2}"/>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2B-4F65-A930-B499087F97C2}"/>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2B-4F65-A930-B499087F97C2}"/>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2B-4F65-A930-B499087F97C2}"/>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2B-4F65-A930-B499087F97C2}"/>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2B-4F65-A930-B499087F97C2}"/>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2B-4F65-A930-B499087F97C2}"/>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2B-4F65-A930-B499087F97C2}"/>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2B-4F65-A930-B499087F97C2}"/>
                </c:ext>
              </c:extLst>
            </c:dLbl>
            <c:dLbl>
              <c:idx val="69"/>
              <c:tx>
                <c:rich>
                  <a:bodyPr/>
                  <a:lstStyle/>
                  <a:p>
                    <a:fld id="{DEA97BE7-2F77-4692-B567-64BB4BE45976}"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9D2B-4F65-A930-B499087F97C2}"/>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2B-4F65-A930-B499087F97C2}"/>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2B-4F65-A930-B499087F97C2}"/>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2B-4F65-A930-B499087F97C2}"/>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2B-4F65-A930-B499087F97C2}"/>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2B-4F65-A930-B499087F97C2}"/>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2B-4F65-A930-B499087F97C2}"/>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2B-4F65-A930-B499087F97C2}"/>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2B-4F65-A930-B499087F97C2}"/>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2B-4F65-A930-B499087F97C2}"/>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2B-4F65-A930-B499087F97C2}"/>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2B-4F65-A930-B499087F97C2}"/>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2B-4F65-A930-B499087F97C2}"/>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2B-4F65-A930-B499087F97C2}"/>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2B-4F65-A930-B499087F97C2}"/>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2B-4F65-A930-B499087F97C2}"/>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2B-4F65-A930-B499087F97C2}"/>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2B-4F65-A930-B499087F97C2}"/>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2B-4F65-A930-B499087F97C2}"/>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2B-4F65-A930-B499087F97C2}"/>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2B-4F65-A930-B499087F97C2}"/>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2B-4F65-A930-B499087F97C2}"/>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2B-4F65-A930-B499087F97C2}"/>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2B-4F65-A930-B499087F97C2}"/>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2B-4F65-A930-B499087F97C2}"/>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2B-4F65-A930-B499087F97C2}"/>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9D2B-4F65-A930-B499087F97C2}"/>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9D2B-4F65-A930-B499087F97C2}"/>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9D2B-4F65-A930-B499087F97C2}"/>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9D2B-4F65-A930-B499087F97C2}"/>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9D2B-4F65-A930-B499087F97C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9D2B-4F65-A930-B499087F97C2}"/>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EC6-4AFF-B49D-EF039F9F266A}"/>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1FD9A284-3462-421B-A1D0-89B18A4A1A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EC6-4AFF-B49D-EF039F9F266A}"/>
                </c:ext>
              </c:extLst>
            </c:dLbl>
            <c:dLbl>
              <c:idx val="1"/>
              <c:tx>
                <c:rich>
                  <a:bodyPr/>
                  <a:lstStyle/>
                  <a:p>
                    <a:fld id="{C61ABFF6-EFAA-4EBF-ACF3-65FA5E340B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EC6-4AFF-B49D-EF039F9F266A}"/>
                </c:ext>
              </c:extLst>
            </c:dLbl>
            <c:dLbl>
              <c:idx val="2"/>
              <c:tx>
                <c:rich>
                  <a:bodyPr/>
                  <a:lstStyle/>
                  <a:p>
                    <a:fld id="{73141E13-AFF9-4742-9E64-ECB73156BE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EC6-4AFF-B49D-EF039F9F266A}"/>
                </c:ext>
              </c:extLst>
            </c:dLbl>
            <c:dLbl>
              <c:idx val="3"/>
              <c:tx>
                <c:rich>
                  <a:bodyPr/>
                  <a:lstStyle/>
                  <a:p>
                    <a:fld id="{2D7CC8A5-89B8-415A-886E-95B2BA523A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EC6-4AFF-B49D-EF039F9F266A}"/>
                </c:ext>
              </c:extLst>
            </c:dLbl>
            <c:dLbl>
              <c:idx val="4"/>
              <c:tx>
                <c:rich>
                  <a:bodyPr/>
                  <a:lstStyle/>
                  <a:p>
                    <a:fld id="{DE92FBCC-0E69-4509-BDA0-DACCF69DCF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EC6-4AFF-B49D-EF039F9F266A}"/>
                </c:ext>
              </c:extLst>
            </c:dLbl>
            <c:dLbl>
              <c:idx val="5"/>
              <c:tx>
                <c:rich>
                  <a:bodyPr/>
                  <a:lstStyle/>
                  <a:p>
                    <a:fld id="{F6B54348-FBF9-4FCB-BE60-A3F327CDA2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EC6-4AFF-B49D-EF039F9F266A}"/>
                </c:ext>
              </c:extLst>
            </c:dLbl>
            <c:dLbl>
              <c:idx val="6"/>
              <c:tx>
                <c:rich>
                  <a:bodyPr/>
                  <a:lstStyle/>
                  <a:p>
                    <a:fld id="{796B3FD7-7DCA-438F-B485-C3DEFDA27C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EC6-4AFF-B49D-EF039F9F266A}"/>
                </c:ext>
              </c:extLst>
            </c:dLbl>
            <c:dLbl>
              <c:idx val="7"/>
              <c:tx>
                <c:rich>
                  <a:bodyPr/>
                  <a:lstStyle/>
                  <a:p>
                    <a:fld id="{DD975F15-335B-4F4A-A5C2-0254DB63FF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EC6-4AFF-B49D-EF039F9F266A}"/>
                </c:ext>
              </c:extLst>
            </c:dLbl>
            <c:dLbl>
              <c:idx val="8"/>
              <c:tx>
                <c:rich>
                  <a:bodyPr/>
                  <a:lstStyle/>
                  <a:p>
                    <a:fld id="{8B86054E-332C-478B-9579-B037858735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EC6-4AFF-B49D-EF039F9F266A}"/>
                </c:ext>
              </c:extLst>
            </c:dLbl>
            <c:dLbl>
              <c:idx val="9"/>
              <c:tx>
                <c:rich>
                  <a:bodyPr/>
                  <a:lstStyle/>
                  <a:p>
                    <a:fld id="{0AD5089E-1051-47D6-98E2-0156699819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EC6-4AFF-B49D-EF039F9F266A}"/>
                </c:ext>
              </c:extLst>
            </c:dLbl>
            <c:dLbl>
              <c:idx val="10"/>
              <c:tx>
                <c:rich>
                  <a:bodyPr/>
                  <a:lstStyle/>
                  <a:p>
                    <a:fld id="{D55CF8F1-987E-4A28-BDD1-A6970D9BC8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EC6-4AFF-B49D-EF039F9F266A}"/>
                </c:ext>
              </c:extLst>
            </c:dLbl>
            <c:dLbl>
              <c:idx val="11"/>
              <c:tx>
                <c:rich>
                  <a:bodyPr/>
                  <a:lstStyle/>
                  <a:p>
                    <a:fld id="{927A6E67-11B8-4F66-BD81-8B08D5D107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EC6-4AFF-B49D-EF039F9F266A}"/>
                </c:ext>
              </c:extLst>
            </c:dLbl>
            <c:dLbl>
              <c:idx val="12"/>
              <c:tx>
                <c:rich>
                  <a:bodyPr/>
                  <a:lstStyle/>
                  <a:p>
                    <a:fld id="{7B13DF71-C930-4A62-8266-015BC0943A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EC6-4AFF-B49D-EF039F9F266A}"/>
                </c:ext>
              </c:extLst>
            </c:dLbl>
            <c:dLbl>
              <c:idx val="13"/>
              <c:tx>
                <c:rich>
                  <a:bodyPr/>
                  <a:lstStyle/>
                  <a:p>
                    <a:fld id="{DA52AD5E-CBCB-4665-85AA-83DFA45B49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EC6-4AFF-B49D-EF039F9F266A}"/>
                </c:ext>
              </c:extLst>
            </c:dLbl>
            <c:dLbl>
              <c:idx val="14"/>
              <c:tx>
                <c:rich>
                  <a:bodyPr/>
                  <a:lstStyle/>
                  <a:p>
                    <a:fld id="{6499808F-42E3-4F85-B661-C08B12AD5D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EC6-4AFF-B49D-EF039F9F266A}"/>
                </c:ext>
              </c:extLst>
            </c:dLbl>
            <c:dLbl>
              <c:idx val="15"/>
              <c:tx>
                <c:rich>
                  <a:bodyPr/>
                  <a:lstStyle/>
                  <a:p>
                    <a:fld id="{A5919122-1C6A-46B7-8D4F-5DF6491EFE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EC6-4AFF-B49D-EF039F9F266A}"/>
                </c:ext>
              </c:extLst>
            </c:dLbl>
            <c:dLbl>
              <c:idx val="16"/>
              <c:tx>
                <c:rich>
                  <a:bodyPr/>
                  <a:lstStyle/>
                  <a:p>
                    <a:fld id="{E6E51335-E576-44DC-8A11-B13495656D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EC6-4AFF-B49D-EF039F9F266A}"/>
                </c:ext>
              </c:extLst>
            </c:dLbl>
            <c:dLbl>
              <c:idx val="17"/>
              <c:tx>
                <c:rich>
                  <a:bodyPr/>
                  <a:lstStyle/>
                  <a:p>
                    <a:fld id="{75939E12-C124-4530-B1EE-B2D54F31E2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EC6-4AFF-B49D-EF039F9F266A}"/>
                </c:ext>
              </c:extLst>
            </c:dLbl>
            <c:dLbl>
              <c:idx val="18"/>
              <c:tx>
                <c:rich>
                  <a:bodyPr/>
                  <a:lstStyle/>
                  <a:p>
                    <a:fld id="{60184414-A444-4646-B406-F686E9BDF2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EC6-4AFF-B49D-EF039F9F266A}"/>
                </c:ext>
              </c:extLst>
            </c:dLbl>
            <c:dLbl>
              <c:idx val="19"/>
              <c:tx>
                <c:rich>
                  <a:bodyPr/>
                  <a:lstStyle/>
                  <a:p>
                    <a:fld id="{3D166D14-DF3B-4C46-B62E-6A5752D130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EC6-4AFF-B49D-EF039F9F266A}"/>
                </c:ext>
              </c:extLst>
            </c:dLbl>
            <c:dLbl>
              <c:idx val="20"/>
              <c:tx>
                <c:rich>
                  <a:bodyPr/>
                  <a:lstStyle/>
                  <a:p>
                    <a:fld id="{9B463347-324A-4417-91DA-12EB35F090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EC6-4AFF-B49D-EF039F9F266A}"/>
                </c:ext>
              </c:extLst>
            </c:dLbl>
            <c:dLbl>
              <c:idx val="21"/>
              <c:tx>
                <c:rich>
                  <a:bodyPr/>
                  <a:lstStyle/>
                  <a:p>
                    <a:fld id="{CC609ED1-1833-4948-84F5-8693EBC7AC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EC6-4AFF-B49D-EF039F9F266A}"/>
                </c:ext>
              </c:extLst>
            </c:dLbl>
            <c:dLbl>
              <c:idx val="22"/>
              <c:tx>
                <c:rich>
                  <a:bodyPr/>
                  <a:lstStyle/>
                  <a:p>
                    <a:fld id="{531276C7-5193-474B-9223-894CDEA8D7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EC6-4AFF-B49D-EF039F9F266A}"/>
                </c:ext>
              </c:extLst>
            </c:dLbl>
            <c:dLbl>
              <c:idx val="23"/>
              <c:tx>
                <c:rich>
                  <a:bodyPr/>
                  <a:lstStyle/>
                  <a:p>
                    <a:fld id="{FE5C6F68-6732-43DB-B26E-7F9BECC93E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EC6-4AFF-B49D-EF039F9F266A}"/>
                </c:ext>
              </c:extLst>
            </c:dLbl>
            <c:dLbl>
              <c:idx val="24"/>
              <c:tx>
                <c:rich>
                  <a:bodyPr/>
                  <a:lstStyle/>
                  <a:p>
                    <a:fld id="{C5F414A5-CAE2-4D54-9151-82FEFF9AE4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EC6-4AFF-B49D-EF039F9F266A}"/>
                </c:ext>
              </c:extLst>
            </c:dLbl>
            <c:dLbl>
              <c:idx val="25"/>
              <c:tx>
                <c:rich>
                  <a:bodyPr/>
                  <a:lstStyle/>
                  <a:p>
                    <a:fld id="{10EA4F74-872E-43B7-9A1E-8206E8F586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EC6-4AFF-B49D-EF039F9F266A}"/>
                </c:ext>
              </c:extLst>
            </c:dLbl>
            <c:dLbl>
              <c:idx val="26"/>
              <c:tx>
                <c:rich>
                  <a:bodyPr/>
                  <a:lstStyle/>
                  <a:p>
                    <a:fld id="{50591A48-07E9-4EBF-B126-8C18EAE1F3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EC6-4AFF-B49D-EF039F9F266A}"/>
                </c:ext>
              </c:extLst>
            </c:dLbl>
            <c:dLbl>
              <c:idx val="27"/>
              <c:tx>
                <c:rich>
                  <a:bodyPr/>
                  <a:lstStyle/>
                  <a:p>
                    <a:fld id="{ACEC5D4E-AB49-4DEF-A6EA-BA138F1BE4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EC6-4AFF-B49D-EF039F9F266A}"/>
                </c:ext>
              </c:extLst>
            </c:dLbl>
            <c:dLbl>
              <c:idx val="28"/>
              <c:tx>
                <c:rich>
                  <a:bodyPr/>
                  <a:lstStyle/>
                  <a:p>
                    <a:fld id="{6F113895-C0D1-4BC6-BCE8-E3E9C744AC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EC6-4AFF-B49D-EF039F9F266A}"/>
                </c:ext>
              </c:extLst>
            </c:dLbl>
            <c:dLbl>
              <c:idx val="29"/>
              <c:tx>
                <c:rich>
                  <a:bodyPr/>
                  <a:lstStyle/>
                  <a:p>
                    <a:fld id="{3E880CD7-4ADE-4BFD-910B-C6D81D983D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EC6-4AFF-B49D-EF039F9F266A}"/>
                </c:ext>
              </c:extLst>
            </c:dLbl>
            <c:dLbl>
              <c:idx val="30"/>
              <c:tx>
                <c:rich>
                  <a:bodyPr/>
                  <a:lstStyle/>
                  <a:p>
                    <a:fld id="{25F15931-DE26-423A-AB6B-19FCE25831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EC6-4AFF-B49D-EF039F9F266A}"/>
                </c:ext>
              </c:extLst>
            </c:dLbl>
            <c:dLbl>
              <c:idx val="31"/>
              <c:tx>
                <c:rich>
                  <a:bodyPr/>
                  <a:lstStyle/>
                  <a:p>
                    <a:fld id="{200773B4-3FAA-4D49-9F51-78928D5DCD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EC6-4AFF-B49D-EF039F9F266A}"/>
                </c:ext>
              </c:extLst>
            </c:dLbl>
            <c:dLbl>
              <c:idx val="32"/>
              <c:tx>
                <c:rich>
                  <a:bodyPr/>
                  <a:lstStyle/>
                  <a:p>
                    <a:fld id="{37966C2C-0EAD-4196-BAC7-579D6CC7DD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EC6-4AFF-B49D-EF039F9F266A}"/>
                </c:ext>
              </c:extLst>
            </c:dLbl>
            <c:dLbl>
              <c:idx val="33"/>
              <c:tx>
                <c:rich>
                  <a:bodyPr/>
                  <a:lstStyle/>
                  <a:p>
                    <a:fld id="{21F2F081-27DE-4CFE-A205-C3B4C382EA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EC6-4AFF-B49D-EF039F9F266A}"/>
                </c:ext>
              </c:extLst>
            </c:dLbl>
            <c:dLbl>
              <c:idx val="34"/>
              <c:tx>
                <c:rich>
                  <a:bodyPr/>
                  <a:lstStyle/>
                  <a:p>
                    <a:fld id="{CC399547-7655-4606-A4CA-C1838055AD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EC6-4AFF-B49D-EF039F9F266A}"/>
                </c:ext>
              </c:extLst>
            </c:dLbl>
            <c:dLbl>
              <c:idx val="35"/>
              <c:tx>
                <c:rich>
                  <a:bodyPr/>
                  <a:lstStyle/>
                  <a:p>
                    <a:fld id="{5DE04CD7-1889-4ED8-A4D5-BA42C7CB36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EC6-4AFF-B49D-EF039F9F266A}"/>
                </c:ext>
              </c:extLst>
            </c:dLbl>
            <c:dLbl>
              <c:idx val="36"/>
              <c:tx>
                <c:rich>
                  <a:bodyPr/>
                  <a:lstStyle/>
                  <a:p>
                    <a:fld id="{7AAF7B0D-3945-46E2-9B05-D77F7F526F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EC6-4AFF-B49D-EF039F9F266A}"/>
                </c:ext>
              </c:extLst>
            </c:dLbl>
            <c:dLbl>
              <c:idx val="37"/>
              <c:tx>
                <c:rich>
                  <a:bodyPr/>
                  <a:lstStyle/>
                  <a:p>
                    <a:fld id="{1185CF1B-265B-48EB-BFE5-DB30B796DF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EC6-4AFF-B49D-EF039F9F266A}"/>
                </c:ext>
              </c:extLst>
            </c:dLbl>
            <c:dLbl>
              <c:idx val="38"/>
              <c:tx>
                <c:rich>
                  <a:bodyPr/>
                  <a:lstStyle/>
                  <a:p>
                    <a:fld id="{0A1670EB-AADF-43EF-84C5-51B6961A59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EC6-4AFF-B49D-EF039F9F266A}"/>
                </c:ext>
              </c:extLst>
            </c:dLbl>
            <c:dLbl>
              <c:idx val="39"/>
              <c:tx>
                <c:rich>
                  <a:bodyPr/>
                  <a:lstStyle/>
                  <a:p>
                    <a:fld id="{AF621A03-1270-4166-AED9-B0EBC3E34E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EC6-4AFF-B49D-EF039F9F266A}"/>
                </c:ext>
              </c:extLst>
            </c:dLbl>
            <c:dLbl>
              <c:idx val="40"/>
              <c:tx>
                <c:rich>
                  <a:bodyPr/>
                  <a:lstStyle/>
                  <a:p>
                    <a:fld id="{3BC9F936-C129-4E23-9DC3-66C0406583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EC6-4AFF-B49D-EF039F9F266A}"/>
                </c:ext>
              </c:extLst>
            </c:dLbl>
            <c:dLbl>
              <c:idx val="41"/>
              <c:tx>
                <c:rich>
                  <a:bodyPr/>
                  <a:lstStyle/>
                  <a:p>
                    <a:fld id="{B138E0E0-66C6-448F-9AE0-226D76AE08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EC6-4AFF-B49D-EF039F9F266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EC6-4AFF-B49D-EF039F9F266A}"/>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EC6-4AFF-B49D-EF039F9F266A}"/>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22" fmlaLink="'Original Calendar'!$T$5" max="3000" min="1" noThreeD="1" page="10" val="1516"/>
</file>

<file path=xl/ctrlProps/ctrlProp2.xml><?xml version="1.0" encoding="utf-8"?>
<formControlPr xmlns="http://schemas.microsoft.com/office/spreadsheetml/2009/9/main" objectType="Spin" dx="22" fmlaLink="$T$5" max="3000" min="1" noThreeD="1" page="10" val="1516"/>
</file>

<file path=xl/ctrlProps/ctrlProp3.xml><?xml version="1.0" encoding="utf-8"?>
<formControlPr xmlns="http://schemas.microsoft.com/office/spreadsheetml/2009/9/main" objectType="Spin" dx="22" fmlaLink="$W$5" max="3000" min="1" noThreeD="1" page="10" val="1483"/>
</file>

<file path=xl/ctrlProps/ctrlProp4.xml><?xml version="1.0" encoding="utf-8"?>
<formControlPr xmlns="http://schemas.microsoft.com/office/spreadsheetml/2009/9/main" objectType="Spin" dx="22" fmlaLink="$Z$5" max="3000" min="1" noThreeD="1" page="10" val="1483"/>
</file>

<file path=xl/ctrlProps/ctrlProp5.xml><?xml version="1.0" encoding="utf-8"?>
<formControlPr xmlns="http://schemas.microsoft.com/office/spreadsheetml/2009/9/main" objectType="Spin" dx="22" fmlaLink="$AE$5" max="3000" min="1" noThreeD="1" page="10" val="1483"/>
</file>

<file path=xl/ctrlProps/ctrlProp6.xml><?xml version="1.0" encoding="utf-8"?>
<formControlPr xmlns="http://schemas.microsoft.com/office/spreadsheetml/2009/9/main" objectType="Spin" dx="22" fmlaLink="$Y$4" max="3000" min="1" noThreeD="1" page="10" val="1482"/>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hyperlink" Target="#'Calendar'!A1"/><Relationship Id="rId18" Type="http://schemas.openxmlformats.org/officeDocument/2006/relationships/image" Target="../media/image9.emf"/><Relationship Id="rId3" Type="http://schemas.openxmlformats.org/officeDocument/2006/relationships/hyperlink" Target="#'Dashboard Dark'!A1"/><Relationship Id="rId21" Type="http://schemas.openxmlformats.org/officeDocument/2006/relationships/hyperlink" Target="#'Dashboard Dark Vertical'!A1"/><Relationship Id="rId7" Type="http://schemas.openxmlformats.org/officeDocument/2006/relationships/hyperlink" Target="#'Progress Bar'!A1"/><Relationship Id="rId12" Type="http://schemas.openxmlformats.org/officeDocument/2006/relationships/image" Target="../media/image6.emf"/><Relationship Id="rId17" Type="http://schemas.openxmlformats.org/officeDocument/2006/relationships/hyperlink" Target="#'Gauge'!A1"/><Relationship Id="rId25" Type="http://schemas.openxmlformats.org/officeDocument/2006/relationships/hyperlink" Target="https://www.excelcampus.com/vba/table-of-contents-gallery/" TargetMode="Externa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hyperlink" Target="#'Dashboard'!A1"/><Relationship Id="rId6" Type="http://schemas.openxmlformats.org/officeDocument/2006/relationships/image" Target="../media/image3.emf"/><Relationship Id="rId11" Type="http://schemas.openxmlformats.org/officeDocument/2006/relationships/hyperlink" Target="#'Scorecard'!A1"/><Relationship Id="rId24" Type="http://schemas.openxmlformats.org/officeDocument/2006/relationships/image" Target="../media/image12.emf"/><Relationship Id="rId5" Type="http://schemas.openxmlformats.org/officeDocument/2006/relationships/hyperlink" Target="#'Donut'!A1"/><Relationship Id="rId15" Type="http://schemas.openxmlformats.org/officeDocument/2006/relationships/hyperlink" Target="#'Waffle'!A1"/><Relationship Id="rId23" Type="http://schemas.openxmlformats.org/officeDocument/2006/relationships/hyperlink" Target="#'Source'!A1"/><Relationship Id="rId10" Type="http://schemas.openxmlformats.org/officeDocument/2006/relationships/image" Target="../media/image5.emf"/><Relationship Id="rId19" Type="http://schemas.openxmlformats.org/officeDocument/2006/relationships/hyperlink" Target="#'Dashboard Vertical'!A1"/><Relationship Id="rId4" Type="http://schemas.openxmlformats.org/officeDocument/2006/relationships/image" Target="../media/image2.emf"/><Relationship Id="rId9" Type="http://schemas.openxmlformats.org/officeDocument/2006/relationships/hyperlink" Target="#'Dot'!A1"/><Relationship Id="rId14" Type="http://schemas.openxmlformats.org/officeDocument/2006/relationships/image" Target="../media/image7.emf"/><Relationship Id="rId22" Type="http://schemas.openxmlformats.org/officeDocument/2006/relationships/image" Target="../media/image11.emf"/></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9.png"/><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10" Type="http://schemas.openxmlformats.org/officeDocument/2006/relationships/image" Target="../media/image19.png"/><Relationship Id="rId4" Type="http://schemas.openxmlformats.org/officeDocument/2006/relationships/chart" Target="../charts/chart13.xml"/><Relationship Id="rId9"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chart" Target="../charts/chart2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20.xml.rels><?xml version="1.0" encoding="UTF-8" standalone="yes"?>
<Relationships xmlns="http://schemas.openxmlformats.org/package/2006/relationships"><Relationship Id="rId8" Type="http://schemas.openxmlformats.org/officeDocument/2006/relationships/chart" Target="../charts/chart43.xml"/><Relationship Id="rId3" Type="http://schemas.openxmlformats.org/officeDocument/2006/relationships/chart" Target="../charts/chart38.xml"/><Relationship Id="rId7" Type="http://schemas.openxmlformats.org/officeDocument/2006/relationships/chart" Target="../charts/chart42.xml"/><Relationship Id="rId2" Type="http://schemas.openxmlformats.org/officeDocument/2006/relationships/chart" Target="../charts/chart37.xml"/><Relationship Id="rId1" Type="http://schemas.openxmlformats.org/officeDocument/2006/relationships/chart" Target="../charts/chart36.xml"/><Relationship Id="rId6" Type="http://schemas.openxmlformats.org/officeDocument/2006/relationships/chart" Target="../charts/chart41.xml"/><Relationship Id="rId5" Type="http://schemas.openxmlformats.org/officeDocument/2006/relationships/chart" Target="../charts/chart40.xml"/><Relationship Id="rId10" Type="http://schemas.openxmlformats.org/officeDocument/2006/relationships/image" Target="../media/image19.png"/><Relationship Id="rId4" Type="http://schemas.openxmlformats.org/officeDocument/2006/relationships/chart" Target="../charts/chart39.xml"/><Relationship Id="rId9" Type="http://schemas.openxmlformats.org/officeDocument/2006/relationships/chart" Target="../charts/chart44.xml"/></Relationships>
</file>

<file path=xl/drawings/_rels/drawing22.xml.rels><?xml version="1.0" encoding="UTF-8" standalone="yes"?>
<Relationships xmlns="http://schemas.openxmlformats.org/package/2006/relationships"><Relationship Id="rId8" Type="http://schemas.openxmlformats.org/officeDocument/2006/relationships/chart" Target="../charts/chart52.xml"/><Relationship Id="rId3" Type="http://schemas.openxmlformats.org/officeDocument/2006/relationships/chart" Target="../charts/chart47.xml"/><Relationship Id="rId7" Type="http://schemas.openxmlformats.org/officeDocument/2006/relationships/chart" Target="../charts/chart51.xml"/><Relationship Id="rId2" Type="http://schemas.openxmlformats.org/officeDocument/2006/relationships/chart" Target="../charts/chart46.xml"/><Relationship Id="rId1" Type="http://schemas.openxmlformats.org/officeDocument/2006/relationships/chart" Target="../charts/chart45.xml"/><Relationship Id="rId6" Type="http://schemas.openxmlformats.org/officeDocument/2006/relationships/chart" Target="../charts/chart50.xml"/><Relationship Id="rId5" Type="http://schemas.openxmlformats.org/officeDocument/2006/relationships/chart" Target="../charts/chart49.xml"/><Relationship Id="rId10" Type="http://schemas.openxmlformats.org/officeDocument/2006/relationships/image" Target="../media/image19.png"/><Relationship Id="rId4" Type="http://schemas.openxmlformats.org/officeDocument/2006/relationships/chart" Target="../charts/chart48.xml"/><Relationship Id="rId9" Type="http://schemas.openxmlformats.org/officeDocument/2006/relationships/chart" Target="../charts/chart53.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228600</xdr:colOff>
      <xdr:row>10</xdr:row>
      <xdr:rowOff>171450</xdr:rowOff>
    </xdr:to>
    <xdr:pic>
      <xdr:nvPicPr>
        <xdr:cNvPr id="1055" name="Picture 31">
          <a:hlinkClick xmlns:r="http://schemas.openxmlformats.org/officeDocument/2006/relationships" r:id="rId1" tooltip="Go to: Dashboard"/>
          <a:extLst>
            <a:ext uri="{FF2B5EF4-FFF2-40B4-BE49-F238E27FC236}">
              <a16:creationId xmlns:a16="http://schemas.microsoft.com/office/drawing/2014/main" id="{00000000-0008-0000-0000-00001F04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3110" b="39649"/>
        <a:stretch/>
      </xdr:blipFill>
      <xdr:spPr bwMode="auto">
        <a:xfrm>
          <a:off x="3143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177800</xdr:rowOff>
    </xdr:from>
    <xdr:to>
      <xdr:col>5</xdr:col>
      <xdr:colOff>228600</xdr:colOff>
      <xdr:row>12</xdr:row>
      <xdr:rowOff>50800</xdr:rowOff>
    </xdr:to>
    <xdr:sp macro="" textlink="">
      <xdr:nvSpPr>
        <xdr:cNvPr id="32" name="TextBox 31">
          <a:hlinkClick xmlns:r="http://schemas.openxmlformats.org/officeDocument/2006/relationships" r:id="rId1" tooltip="Go to: Dashboard"/>
          <a:extLst>
            <a:ext uri="{FF2B5EF4-FFF2-40B4-BE49-F238E27FC236}">
              <a16:creationId xmlns:a16="http://schemas.microsoft.com/office/drawing/2014/main" id="{00000000-0008-0000-0000-000020000000}"/>
            </a:ext>
          </a:extLst>
        </xdr:cNvPr>
        <xdr:cNvSpPr txBox="1"/>
      </xdr:nvSpPr>
      <xdr:spPr>
        <a:xfrm>
          <a:off x="3143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a:t>
          </a:r>
        </a:p>
      </xdr:txBody>
    </xdr:sp>
    <xdr:clientData/>
  </xdr:twoCellAnchor>
  <xdr:twoCellAnchor editAs="oneCell">
    <xdr:from>
      <xdr:col>5</xdr:col>
      <xdr:colOff>438150</xdr:colOff>
      <xdr:row>3</xdr:row>
      <xdr:rowOff>0</xdr:rowOff>
    </xdr:from>
    <xdr:to>
      <xdr:col>10</xdr:col>
      <xdr:colOff>57150</xdr:colOff>
      <xdr:row>10</xdr:row>
      <xdr:rowOff>171450</xdr:rowOff>
    </xdr:to>
    <xdr:pic>
      <xdr:nvPicPr>
        <xdr:cNvPr id="1056" name="Picture 32">
          <a:hlinkClick xmlns:r="http://schemas.openxmlformats.org/officeDocument/2006/relationships" r:id="rId3" tooltip="Go to: Dashboard Dark"/>
          <a:extLst>
            <a:ext uri="{FF2B5EF4-FFF2-40B4-BE49-F238E27FC236}">
              <a16:creationId xmlns:a16="http://schemas.microsoft.com/office/drawing/2014/main" id="{00000000-0008-0000-0000-00002004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33110" b="39649"/>
        <a:stretch/>
      </xdr:blipFill>
      <xdr:spPr bwMode="auto">
        <a:xfrm>
          <a:off x="319087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10</xdr:row>
      <xdr:rowOff>177800</xdr:rowOff>
    </xdr:from>
    <xdr:to>
      <xdr:col>10</xdr:col>
      <xdr:colOff>57150</xdr:colOff>
      <xdr:row>12</xdr:row>
      <xdr:rowOff>50800</xdr:rowOff>
    </xdr:to>
    <xdr:sp macro="" textlink="">
      <xdr:nvSpPr>
        <xdr:cNvPr id="33" name="TextBox 32">
          <a:hlinkClick xmlns:r="http://schemas.openxmlformats.org/officeDocument/2006/relationships" r:id="rId3" tooltip="Go to: Dashboard Dark"/>
          <a:extLst>
            <a:ext uri="{FF2B5EF4-FFF2-40B4-BE49-F238E27FC236}">
              <a16:creationId xmlns:a16="http://schemas.microsoft.com/office/drawing/2014/main" id="{00000000-0008-0000-0000-000021000000}"/>
            </a:ext>
          </a:extLst>
        </xdr:cNvPr>
        <xdr:cNvSpPr txBox="1"/>
      </xdr:nvSpPr>
      <xdr:spPr>
        <a:xfrm>
          <a:off x="319087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a:t>
          </a:r>
        </a:p>
      </xdr:txBody>
    </xdr:sp>
    <xdr:clientData/>
  </xdr:twoCellAnchor>
  <xdr:twoCellAnchor editAs="oneCell">
    <xdr:from>
      <xdr:col>10</xdr:col>
      <xdr:colOff>266700</xdr:colOff>
      <xdr:row>3</xdr:row>
      <xdr:rowOff>0</xdr:rowOff>
    </xdr:from>
    <xdr:to>
      <xdr:col>14</xdr:col>
      <xdr:colOff>495300</xdr:colOff>
      <xdr:row>10</xdr:row>
      <xdr:rowOff>171450</xdr:rowOff>
    </xdr:to>
    <xdr:pic>
      <xdr:nvPicPr>
        <xdr:cNvPr id="1057" name="Picture 33">
          <a:hlinkClick xmlns:r="http://schemas.openxmlformats.org/officeDocument/2006/relationships" r:id="rId5" tooltip="Go to: Donut"/>
          <a:extLst>
            <a:ext uri="{FF2B5EF4-FFF2-40B4-BE49-F238E27FC236}">
              <a16:creationId xmlns:a16="http://schemas.microsoft.com/office/drawing/2014/main" id="{00000000-0008-0000-0000-00002104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31350" b="39649"/>
        <a:stretch/>
      </xdr:blipFill>
      <xdr:spPr bwMode="auto">
        <a:xfrm>
          <a:off x="60674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10</xdr:row>
      <xdr:rowOff>177800</xdr:rowOff>
    </xdr:from>
    <xdr:to>
      <xdr:col>14</xdr:col>
      <xdr:colOff>495300</xdr:colOff>
      <xdr:row>12</xdr:row>
      <xdr:rowOff>50800</xdr:rowOff>
    </xdr:to>
    <xdr:sp macro="" textlink="">
      <xdr:nvSpPr>
        <xdr:cNvPr id="34" name="TextBox 33">
          <a:hlinkClick xmlns:r="http://schemas.openxmlformats.org/officeDocument/2006/relationships" r:id="rId5" tooltip="Go to: Donut"/>
          <a:extLst>
            <a:ext uri="{FF2B5EF4-FFF2-40B4-BE49-F238E27FC236}">
              <a16:creationId xmlns:a16="http://schemas.microsoft.com/office/drawing/2014/main" id="{00000000-0008-0000-0000-000022000000}"/>
            </a:ext>
          </a:extLst>
        </xdr:cNvPr>
        <xdr:cNvSpPr txBox="1"/>
      </xdr:nvSpPr>
      <xdr:spPr>
        <a:xfrm>
          <a:off x="60674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Donut</a:t>
          </a:r>
        </a:p>
      </xdr:txBody>
    </xdr:sp>
    <xdr:clientData/>
  </xdr:twoCellAnchor>
  <xdr:twoCellAnchor editAs="oneCell">
    <xdr:from>
      <xdr:col>1</xdr:col>
      <xdr:colOff>0</xdr:colOff>
      <xdr:row>14</xdr:row>
      <xdr:rowOff>44450</xdr:rowOff>
    </xdr:from>
    <xdr:to>
      <xdr:col>5</xdr:col>
      <xdr:colOff>228600</xdr:colOff>
      <xdr:row>22</xdr:row>
      <xdr:rowOff>25400</xdr:rowOff>
    </xdr:to>
    <xdr:pic>
      <xdr:nvPicPr>
        <xdr:cNvPr id="1058" name="Picture 34">
          <a:hlinkClick xmlns:r="http://schemas.openxmlformats.org/officeDocument/2006/relationships" r:id="rId7" tooltip="Go to: Progress Bar"/>
          <a:extLst>
            <a:ext uri="{FF2B5EF4-FFF2-40B4-BE49-F238E27FC236}">
              <a16:creationId xmlns:a16="http://schemas.microsoft.com/office/drawing/2014/main" id="{00000000-0008-0000-0000-00002204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32050" b="39649"/>
        <a:stretch/>
      </xdr:blipFill>
      <xdr:spPr bwMode="auto">
        <a:xfrm>
          <a:off x="3143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31750</xdr:rowOff>
    </xdr:from>
    <xdr:to>
      <xdr:col>5</xdr:col>
      <xdr:colOff>228600</xdr:colOff>
      <xdr:row>23</xdr:row>
      <xdr:rowOff>95250</xdr:rowOff>
    </xdr:to>
    <xdr:sp macro="" textlink="">
      <xdr:nvSpPr>
        <xdr:cNvPr id="35" name="TextBox 34">
          <a:hlinkClick xmlns:r="http://schemas.openxmlformats.org/officeDocument/2006/relationships" r:id="rId7" tooltip="Go to: Progress Bar"/>
          <a:extLst>
            <a:ext uri="{FF2B5EF4-FFF2-40B4-BE49-F238E27FC236}">
              <a16:creationId xmlns:a16="http://schemas.microsoft.com/office/drawing/2014/main" id="{00000000-0008-0000-0000-000023000000}"/>
            </a:ext>
          </a:extLst>
        </xdr:cNvPr>
        <xdr:cNvSpPr txBox="1"/>
      </xdr:nvSpPr>
      <xdr:spPr>
        <a:xfrm>
          <a:off x="3143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Progress Bar</a:t>
          </a:r>
        </a:p>
      </xdr:txBody>
    </xdr:sp>
    <xdr:clientData/>
  </xdr:twoCellAnchor>
  <xdr:twoCellAnchor editAs="oneCell">
    <xdr:from>
      <xdr:col>5</xdr:col>
      <xdr:colOff>438150</xdr:colOff>
      <xdr:row>14</xdr:row>
      <xdr:rowOff>44450</xdr:rowOff>
    </xdr:from>
    <xdr:to>
      <xdr:col>10</xdr:col>
      <xdr:colOff>57150</xdr:colOff>
      <xdr:row>22</xdr:row>
      <xdr:rowOff>25400</xdr:rowOff>
    </xdr:to>
    <xdr:pic>
      <xdr:nvPicPr>
        <xdr:cNvPr id="1059" name="Picture 35">
          <a:hlinkClick xmlns:r="http://schemas.openxmlformats.org/officeDocument/2006/relationships" r:id="rId9" tooltip="Go to: Dot"/>
          <a:extLst>
            <a:ext uri="{FF2B5EF4-FFF2-40B4-BE49-F238E27FC236}">
              <a16:creationId xmlns:a16="http://schemas.microsoft.com/office/drawing/2014/main" id="{00000000-0008-0000-0000-00002304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30151" b="39649"/>
        <a:stretch/>
      </xdr:blipFill>
      <xdr:spPr bwMode="auto">
        <a:xfrm>
          <a:off x="319087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22</xdr:row>
      <xdr:rowOff>31750</xdr:rowOff>
    </xdr:from>
    <xdr:to>
      <xdr:col>10</xdr:col>
      <xdr:colOff>57150</xdr:colOff>
      <xdr:row>23</xdr:row>
      <xdr:rowOff>95250</xdr:rowOff>
    </xdr:to>
    <xdr:sp macro="" textlink="">
      <xdr:nvSpPr>
        <xdr:cNvPr id="36" name="TextBox 35">
          <a:hlinkClick xmlns:r="http://schemas.openxmlformats.org/officeDocument/2006/relationships" r:id="rId9" tooltip="Go to: Dot"/>
          <a:extLst>
            <a:ext uri="{FF2B5EF4-FFF2-40B4-BE49-F238E27FC236}">
              <a16:creationId xmlns:a16="http://schemas.microsoft.com/office/drawing/2014/main" id="{00000000-0008-0000-0000-000024000000}"/>
            </a:ext>
          </a:extLst>
        </xdr:cNvPr>
        <xdr:cNvSpPr txBox="1"/>
      </xdr:nvSpPr>
      <xdr:spPr>
        <a:xfrm>
          <a:off x="319087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Dot</a:t>
          </a:r>
        </a:p>
      </xdr:txBody>
    </xdr:sp>
    <xdr:clientData/>
  </xdr:twoCellAnchor>
  <xdr:twoCellAnchor editAs="oneCell">
    <xdr:from>
      <xdr:col>10</xdr:col>
      <xdr:colOff>266700</xdr:colOff>
      <xdr:row>14</xdr:row>
      <xdr:rowOff>44450</xdr:rowOff>
    </xdr:from>
    <xdr:to>
      <xdr:col>14</xdr:col>
      <xdr:colOff>495300</xdr:colOff>
      <xdr:row>22</xdr:row>
      <xdr:rowOff>25400</xdr:rowOff>
    </xdr:to>
    <xdr:pic>
      <xdr:nvPicPr>
        <xdr:cNvPr id="1060" name="Picture 36">
          <a:hlinkClick xmlns:r="http://schemas.openxmlformats.org/officeDocument/2006/relationships" r:id="rId11" tooltip="Go to: Scorecard"/>
          <a:extLst>
            <a:ext uri="{FF2B5EF4-FFF2-40B4-BE49-F238E27FC236}">
              <a16:creationId xmlns:a16="http://schemas.microsoft.com/office/drawing/2014/main" id="{00000000-0008-0000-0000-00002404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27798" b="39649"/>
        <a:stretch/>
      </xdr:blipFill>
      <xdr:spPr bwMode="auto">
        <a:xfrm>
          <a:off x="60674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22</xdr:row>
      <xdr:rowOff>31750</xdr:rowOff>
    </xdr:from>
    <xdr:to>
      <xdr:col>14</xdr:col>
      <xdr:colOff>495300</xdr:colOff>
      <xdr:row>23</xdr:row>
      <xdr:rowOff>95250</xdr:rowOff>
    </xdr:to>
    <xdr:sp macro="" textlink="">
      <xdr:nvSpPr>
        <xdr:cNvPr id="37" name="TextBox 36">
          <a:hlinkClick xmlns:r="http://schemas.openxmlformats.org/officeDocument/2006/relationships" r:id="rId11" tooltip="Go to: Scorecard"/>
          <a:extLst>
            <a:ext uri="{FF2B5EF4-FFF2-40B4-BE49-F238E27FC236}">
              <a16:creationId xmlns:a16="http://schemas.microsoft.com/office/drawing/2014/main" id="{00000000-0008-0000-0000-000025000000}"/>
            </a:ext>
          </a:extLst>
        </xdr:cNvPr>
        <xdr:cNvSpPr txBox="1"/>
      </xdr:nvSpPr>
      <xdr:spPr>
        <a:xfrm>
          <a:off x="60674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Scorecard</a:t>
          </a:r>
        </a:p>
      </xdr:txBody>
    </xdr:sp>
    <xdr:clientData/>
  </xdr:twoCellAnchor>
  <xdr:twoCellAnchor editAs="oneCell">
    <xdr:from>
      <xdr:col>1</xdr:col>
      <xdr:colOff>0</xdr:colOff>
      <xdr:row>25</xdr:row>
      <xdr:rowOff>88900</xdr:rowOff>
    </xdr:from>
    <xdr:to>
      <xdr:col>5</xdr:col>
      <xdr:colOff>228600</xdr:colOff>
      <xdr:row>33</xdr:row>
      <xdr:rowOff>69850</xdr:rowOff>
    </xdr:to>
    <xdr:pic>
      <xdr:nvPicPr>
        <xdr:cNvPr id="1061" name="Picture 37">
          <a:hlinkClick xmlns:r="http://schemas.openxmlformats.org/officeDocument/2006/relationships" r:id="rId13" tooltip="Go to: Calendar"/>
          <a:extLst>
            <a:ext uri="{FF2B5EF4-FFF2-40B4-BE49-F238E27FC236}">
              <a16:creationId xmlns:a16="http://schemas.microsoft.com/office/drawing/2014/main" id="{00000000-0008-0000-0000-000025040000}"/>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30233" b="39649"/>
        <a:stretch/>
      </xdr:blipFill>
      <xdr:spPr bwMode="auto">
        <a:xfrm>
          <a:off x="3143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33</xdr:row>
      <xdr:rowOff>76200</xdr:rowOff>
    </xdr:from>
    <xdr:to>
      <xdr:col>5</xdr:col>
      <xdr:colOff>228600</xdr:colOff>
      <xdr:row>34</xdr:row>
      <xdr:rowOff>139700</xdr:rowOff>
    </xdr:to>
    <xdr:sp macro="" textlink="">
      <xdr:nvSpPr>
        <xdr:cNvPr id="38" name="TextBox 37">
          <a:hlinkClick xmlns:r="http://schemas.openxmlformats.org/officeDocument/2006/relationships" r:id="rId13" tooltip="Go to: Calendar"/>
          <a:extLst>
            <a:ext uri="{FF2B5EF4-FFF2-40B4-BE49-F238E27FC236}">
              <a16:creationId xmlns:a16="http://schemas.microsoft.com/office/drawing/2014/main" id="{00000000-0008-0000-0000-000026000000}"/>
            </a:ext>
          </a:extLst>
        </xdr:cNvPr>
        <xdr:cNvSpPr txBox="1"/>
      </xdr:nvSpPr>
      <xdr:spPr>
        <a:xfrm>
          <a:off x="3143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Calendar</a:t>
          </a:r>
        </a:p>
      </xdr:txBody>
    </xdr:sp>
    <xdr:clientData/>
  </xdr:twoCellAnchor>
  <xdr:twoCellAnchor editAs="oneCell">
    <xdr:from>
      <xdr:col>5</xdr:col>
      <xdr:colOff>438150</xdr:colOff>
      <xdr:row>25</xdr:row>
      <xdr:rowOff>88900</xdr:rowOff>
    </xdr:from>
    <xdr:to>
      <xdr:col>10</xdr:col>
      <xdr:colOff>57150</xdr:colOff>
      <xdr:row>33</xdr:row>
      <xdr:rowOff>69850</xdr:rowOff>
    </xdr:to>
    <xdr:pic>
      <xdr:nvPicPr>
        <xdr:cNvPr id="1062" name="Picture 38">
          <a:hlinkClick xmlns:r="http://schemas.openxmlformats.org/officeDocument/2006/relationships" r:id="rId15" tooltip="Go to: Waffle"/>
          <a:extLst>
            <a:ext uri="{FF2B5EF4-FFF2-40B4-BE49-F238E27FC236}">
              <a16:creationId xmlns:a16="http://schemas.microsoft.com/office/drawing/2014/main" id="{00000000-0008-0000-0000-00002604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34498" b="39649"/>
        <a:stretch/>
      </xdr:blipFill>
      <xdr:spPr bwMode="auto">
        <a:xfrm>
          <a:off x="319087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33</xdr:row>
      <xdr:rowOff>76200</xdr:rowOff>
    </xdr:from>
    <xdr:to>
      <xdr:col>10</xdr:col>
      <xdr:colOff>57150</xdr:colOff>
      <xdr:row>34</xdr:row>
      <xdr:rowOff>139700</xdr:rowOff>
    </xdr:to>
    <xdr:sp macro="" textlink="">
      <xdr:nvSpPr>
        <xdr:cNvPr id="50" name="TextBox 49">
          <a:hlinkClick xmlns:r="http://schemas.openxmlformats.org/officeDocument/2006/relationships" r:id="rId15" tooltip="Go to: Waffle"/>
          <a:extLst>
            <a:ext uri="{FF2B5EF4-FFF2-40B4-BE49-F238E27FC236}">
              <a16:creationId xmlns:a16="http://schemas.microsoft.com/office/drawing/2014/main" id="{00000000-0008-0000-0000-000032000000}"/>
            </a:ext>
          </a:extLst>
        </xdr:cNvPr>
        <xdr:cNvSpPr txBox="1"/>
      </xdr:nvSpPr>
      <xdr:spPr>
        <a:xfrm>
          <a:off x="319087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Waffle</a:t>
          </a:r>
        </a:p>
      </xdr:txBody>
    </xdr:sp>
    <xdr:clientData/>
  </xdr:twoCellAnchor>
  <xdr:twoCellAnchor editAs="oneCell">
    <xdr:from>
      <xdr:col>10</xdr:col>
      <xdr:colOff>266700</xdr:colOff>
      <xdr:row>25</xdr:row>
      <xdr:rowOff>88900</xdr:rowOff>
    </xdr:from>
    <xdr:to>
      <xdr:col>14</xdr:col>
      <xdr:colOff>495300</xdr:colOff>
      <xdr:row>33</xdr:row>
      <xdr:rowOff>69850</xdr:rowOff>
    </xdr:to>
    <xdr:pic>
      <xdr:nvPicPr>
        <xdr:cNvPr id="1063" name="Picture 39">
          <a:hlinkClick xmlns:r="http://schemas.openxmlformats.org/officeDocument/2006/relationships" r:id="rId17" tooltip="Go to: Gauge"/>
          <a:extLst>
            <a:ext uri="{FF2B5EF4-FFF2-40B4-BE49-F238E27FC236}">
              <a16:creationId xmlns:a16="http://schemas.microsoft.com/office/drawing/2014/main" id="{00000000-0008-0000-0000-00002704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r="34498" b="39649"/>
        <a:stretch/>
      </xdr:blipFill>
      <xdr:spPr bwMode="auto">
        <a:xfrm>
          <a:off x="60674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33</xdr:row>
      <xdr:rowOff>76200</xdr:rowOff>
    </xdr:from>
    <xdr:to>
      <xdr:col>14</xdr:col>
      <xdr:colOff>495300</xdr:colOff>
      <xdr:row>34</xdr:row>
      <xdr:rowOff>139700</xdr:rowOff>
    </xdr:to>
    <xdr:sp macro="" textlink="">
      <xdr:nvSpPr>
        <xdr:cNvPr id="51" name="TextBox 50">
          <a:hlinkClick xmlns:r="http://schemas.openxmlformats.org/officeDocument/2006/relationships" r:id="rId17" tooltip="Go to: Gauge"/>
          <a:extLst>
            <a:ext uri="{FF2B5EF4-FFF2-40B4-BE49-F238E27FC236}">
              <a16:creationId xmlns:a16="http://schemas.microsoft.com/office/drawing/2014/main" id="{00000000-0008-0000-0000-000033000000}"/>
            </a:ext>
          </a:extLst>
        </xdr:cNvPr>
        <xdr:cNvSpPr txBox="1"/>
      </xdr:nvSpPr>
      <xdr:spPr>
        <a:xfrm>
          <a:off x="60674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Gauge</a:t>
          </a:r>
        </a:p>
      </xdr:txBody>
    </xdr:sp>
    <xdr:clientData/>
  </xdr:twoCellAnchor>
  <xdr:twoCellAnchor editAs="oneCell">
    <xdr:from>
      <xdr:col>1</xdr:col>
      <xdr:colOff>0</xdr:colOff>
      <xdr:row>36</xdr:row>
      <xdr:rowOff>133350</xdr:rowOff>
    </xdr:from>
    <xdr:to>
      <xdr:col>5</xdr:col>
      <xdr:colOff>228600</xdr:colOff>
      <xdr:row>44</xdr:row>
      <xdr:rowOff>114300</xdr:rowOff>
    </xdr:to>
    <xdr:pic>
      <xdr:nvPicPr>
        <xdr:cNvPr id="1064" name="Picture 40">
          <a:hlinkClick xmlns:r="http://schemas.openxmlformats.org/officeDocument/2006/relationships" r:id="rId19" tooltip="Go to: Dashboard Vertical"/>
          <a:extLst>
            <a:ext uri="{FF2B5EF4-FFF2-40B4-BE49-F238E27FC236}">
              <a16:creationId xmlns:a16="http://schemas.microsoft.com/office/drawing/2014/main" id="{00000000-0008-0000-0000-000028040000}"/>
            </a:ext>
          </a:extLst>
        </xdr:cNvPr>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r="33110" b="39649"/>
        <a:stretch/>
      </xdr:blipFill>
      <xdr:spPr bwMode="auto">
        <a:xfrm>
          <a:off x="3143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44</xdr:row>
      <xdr:rowOff>120650</xdr:rowOff>
    </xdr:from>
    <xdr:to>
      <xdr:col>5</xdr:col>
      <xdr:colOff>228600</xdr:colOff>
      <xdr:row>45</xdr:row>
      <xdr:rowOff>184150</xdr:rowOff>
    </xdr:to>
    <xdr:sp macro="" textlink="">
      <xdr:nvSpPr>
        <xdr:cNvPr id="52" name="TextBox 51">
          <a:hlinkClick xmlns:r="http://schemas.openxmlformats.org/officeDocument/2006/relationships" r:id="rId19" tooltip="Go to: Dashboard Vertical"/>
          <a:extLst>
            <a:ext uri="{FF2B5EF4-FFF2-40B4-BE49-F238E27FC236}">
              <a16:creationId xmlns:a16="http://schemas.microsoft.com/office/drawing/2014/main" id="{00000000-0008-0000-0000-000034000000}"/>
            </a:ext>
          </a:extLst>
        </xdr:cNvPr>
        <xdr:cNvSpPr txBox="1"/>
      </xdr:nvSpPr>
      <xdr:spPr>
        <a:xfrm>
          <a:off x="3143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Vertical</a:t>
          </a:r>
        </a:p>
      </xdr:txBody>
    </xdr:sp>
    <xdr:clientData/>
  </xdr:twoCellAnchor>
  <xdr:twoCellAnchor editAs="oneCell">
    <xdr:from>
      <xdr:col>5</xdr:col>
      <xdr:colOff>438150</xdr:colOff>
      <xdr:row>36</xdr:row>
      <xdr:rowOff>133350</xdr:rowOff>
    </xdr:from>
    <xdr:to>
      <xdr:col>10</xdr:col>
      <xdr:colOff>57150</xdr:colOff>
      <xdr:row>44</xdr:row>
      <xdr:rowOff>114300</xdr:rowOff>
    </xdr:to>
    <xdr:pic>
      <xdr:nvPicPr>
        <xdr:cNvPr id="1065" name="Picture 41">
          <a:hlinkClick xmlns:r="http://schemas.openxmlformats.org/officeDocument/2006/relationships" r:id="rId21" tooltip="Go to: Dashboard Dark Vertical"/>
          <a:extLst>
            <a:ext uri="{FF2B5EF4-FFF2-40B4-BE49-F238E27FC236}">
              <a16:creationId xmlns:a16="http://schemas.microsoft.com/office/drawing/2014/main" id="{00000000-0008-0000-0000-000029040000}"/>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r="33110" b="39649"/>
        <a:stretch/>
      </xdr:blipFill>
      <xdr:spPr bwMode="auto">
        <a:xfrm>
          <a:off x="319087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44</xdr:row>
      <xdr:rowOff>120650</xdr:rowOff>
    </xdr:from>
    <xdr:to>
      <xdr:col>10</xdr:col>
      <xdr:colOff>57150</xdr:colOff>
      <xdr:row>45</xdr:row>
      <xdr:rowOff>184150</xdr:rowOff>
    </xdr:to>
    <xdr:sp macro="" textlink="">
      <xdr:nvSpPr>
        <xdr:cNvPr id="53" name="TextBox 52">
          <a:hlinkClick xmlns:r="http://schemas.openxmlformats.org/officeDocument/2006/relationships" r:id="rId21" tooltip="Go to: Dashboard Dark Vertical"/>
          <a:extLst>
            <a:ext uri="{FF2B5EF4-FFF2-40B4-BE49-F238E27FC236}">
              <a16:creationId xmlns:a16="http://schemas.microsoft.com/office/drawing/2014/main" id="{00000000-0008-0000-0000-000035000000}"/>
            </a:ext>
          </a:extLst>
        </xdr:cNvPr>
        <xdr:cNvSpPr txBox="1"/>
      </xdr:nvSpPr>
      <xdr:spPr>
        <a:xfrm>
          <a:off x="319087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 Vertical</a:t>
          </a:r>
        </a:p>
      </xdr:txBody>
    </xdr:sp>
    <xdr:clientData/>
  </xdr:twoCellAnchor>
  <xdr:twoCellAnchor editAs="oneCell">
    <xdr:from>
      <xdr:col>10</xdr:col>
      <xdr:colOff>266700</xdr:colOff>
      <xdr:row>36</xdr:row>
      <xdr:rowOff>133350</xdr:rowOff>
    </xdr:from>
    <xdr:to>
      <xdr:col>14</xdr:col>
      <xdr:colOff>495300</xdr:colOff>
      <xdr:row>44</xdr:row>
      <xdr:rowOff>114300</xdr:rowOff>
    </xdr:to>
    <xdr:pic>
      <xdr:nvPicPr>
        <xdr:cNvPr id="1066" name="Picture 42">
          <a:hlinkClick xmlns:r="http://schemas.openxmlformats.org/officeDocument/2006/relationships" r:id="rId23" tooltip="Go to: Source"/>
          <a:extLst>
            <a:ext uri="{FF2B5EF4-FFF2-40B4-BE49-F238E27FC236}">
              <a16:creationId xmlns:a16="http://schemas.microsoft.com/office/drawing/2014/main" id="{00000000-0008-0000-0000-00002A040000}"/>
            </a:ext>
          </a:extLst>
        </xdr:cNvPr>
        <xdr:cNvPicPr>
          <a:picLocks noChangeAspect="1" noChangeArrowheads="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r="26651" b="39649"/>
        <a:stretch/>
      </xdr:blipFill>
      <xdr:spPr bwMode="auto">
        <a:xfrm>
          <a:off x="60674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44</xdr:row>
      <xdr:rowOff>120650</xdr:rowOff>
    </xdr:from>
    <xdr:to>
      <xdr:col>14</xdr:col>
      <xdr:colOff>495300</xdr:colOff>
      <xdr:row>45</xdr:row>
      <xdr:rowOff>184150</xdr:rowOff>
    </xdr:to>
    <xdr:sp macro="" textlink="">
      <xdr:nvSpPr>
        <xdr:cNvPr id="54" name="TextBox 53">
          <a:hlinkClick xmlns:r="http://schemas.openxmlformats.org/officeDocument/2006/relationships" r:id="rId23" tooltip="Go to: Source"/>
          <a:extLst>
            <a:ext uri="{FF2B5EF4-FFF2-40B4-BE49-F238E27FC236}">
              <a16:creationId xmlns:a16="http://schemas.microsoft.com/office/drawing/2014/main" id="{00000000-0008-0000-0000-000036000000}"/>
            </a:ext>
          </a:extLst>
        </xdr:cNvPr>
        <xdr:cNvSpPr txBox="1"/>
      </xdr:nvSpPr>
      <xdr:spPr>
        <a:xfrm>
          <a:off x="60674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Source</a:t>
          </a:r>
        </a:p>
      </xdr:txBody>
    </xdr:sp>
    <xdr:clientData/>
  </xdr:twoCellAnchor>
  <xdr:twoCellAnchor>
    <xdr:from>
      <xdr:col>15</xdr:col>
      <xdr:colOff>304800</xdr:colOff>
      <xdr:row>2</xdr:row>
      <xdr:rowOff>180974</xdr:rowOff>
    </xdr:from>
    <xdr:to>
      <xdr:col>20</xdr:col>
      <xdr:colOff>476250</xdr:colOff>
      <xdr:row>17</xdr:row>
      <xdr:rowOff>104775</xdr:rowOff>
    </xdr:to>
    <xdr:grpSp>
      <xdr:nvGrpSpPr>
        <xdr:cNvPr id="58" name="Group 57">
          <a:extLst>
            <a:ext uri="{FF2B5EF4-FFF2-40B4-BE49-F238E27FC236}">
              <a16:creationId xmlns:a16="http://schemas.microsoft.com/office/drawing/2014/main" id="{00000000-0008-0000-0000-00003A000000}"/>
            </a:ext>
          </a:extLst>
        </xdr:cNvPr>
        <xdr:cNvGrpSpPr/>
      </xdr:nvGrpSpPr>
      <xdr:grpSpPr>
        <a:xfrm>
          <a:off x="9153525" y="609599"/>
          <a:ext cx="3219450" cy="2781301"/>
          <a:chOff x="9067800" y="600074"/>
          <a:chExt cx="3219450" cy="2781301"/>
        </a:xfrm>
      </xdr:grpSpPr>
      <xdr:sp macro="" textlink="">
        <xdr:nvSpPr>
          <xdr:cNvPr id="56" name="Rectangle: Rounded Corners 55">
            <a:extLst>
              <a:ext uri="{FF2B5EF4-FFF2-40B4-BE49-F238E27FC236}">
                <a16:creationId xmlns:a16="http://schemas.microsoft.com/office/drawing/2014/main" id="{00000000-0008-0000-0000-000038000000}"/>
              </a:ext>
            </a:extLst>
          </xdr:cNvPr>
          <xdr:cNvSpPr/>
        </xdr:nvSpPr>
        <xdr:spPr>
          <a:xfrm>
            <a:off x="9067800" y="600074"/>
            <a:ext cx="3219450" cy="2781301"/>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solidFill>
                  <a:schemeClr val="bg1"/>
                </a:solidFill>
              </a:rPr>
              <a:t>How</a:t>
            </a:r>
            <a:r>
              <a:rPr lang="en-US" sz="1400" b="1" baseline="0">
                <a:solidFill>
                  <a:schemeClr val="bg1"/>
                </a:solidFill>
              </a:rPr>
              <a:t> to navigate this workbook:</a:t>
            </a:r>
          </a:p>
          <a:p>
            <a:pPr algn="l"/>
            <a:endParaRPr lang="en-US" sz="1200" baseline="0">
              <a:solidFill>
                <a:schemeClr val="bg1"/>
              </a:solidFill>
            </a:endParaRPr>
          </a:p>
          <a:p>
            <a:pPr algn="l"/>
            <a:r>
              <a:rPr lang="en-US" sz="1200" baseline="0">
                <a:solidFill>
                  <a:schemeClr val="bg1"/>
                </a:solidFill>
              </a:rPr>
              <a:t>This sheet contains a Table of Contents with clickable links to each sheet in the workbook.</a:t>
            </a:r>
          </a:p>
          <a:p>
            <a:pPr algn="l"/>
            <a:endParaRPr lang="en-US" sz="1200" baseline="0">
              <a:solidFill>
                <a:schemeClr val="bg1"/>
              </a:solidFill>
            </a:endParaRPr>
          </a:p>
          <a:p>
            <a:pPr algn="l"/>
            <a:r>
              <a:rPr lang="en-US" sz="1200" baseline="0">
                <a:solidFill>
                  <a:schemeClr val="bg1"/>
                </a:solidFill>
              </a:rPr>
              <a:t>Each sheet contains a link back to this Table of Contents sheet in cell A1.  The back link makes it easy to quickly navigate through the workbook.</a:t>
            </a:r>
          </a:p>
          <a:p>
            <a:pPr algn="l"/>
            <a:endParaRPr lang="en-US" sz="1200" baseline="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chemeClr val="lt1"/>
                </a:solidFill>
                <a:effectLst/>
                <a:latin typeface="+mn-lt"/>
                <a:ea typeface="+mn-ea"/>
                <a:cs typeface="+mn-cs"/>
              </a:rPr>
              <a:t>Learn how to add this Table of Contents Gallery sheet in your own workbooks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aseline="0">
              <a:solidFill>
                <a:schemeClr val="lt1"/>
              </a:solidFill>
              <a:effectLst/>
              <a:latin typeface="+mn-lt"/>
              <a:ea typeface="+mn-ea"/>
              <a:cs typeface="+mn-cs"/>
            </a:endParaRPr>
          </a:p>
        </xdr:txBody>
      </xdr:sp>
      <xdr:sp macro="" textlink="">
        <xdr:nvSpPr>
          <xdr:cNvPr id="57" name="TextBox 56">
            <a:hlinkClick xmlns:r="http://schemas.openxmlformats.org/officeDocument/2006/relationships" r:id="rId25"/>
            <a:extLst>
              <a:ext uri="{FF2B5EF4-FFF2-40B4-BE49-F238E27FC236}">
                <a16:creationId xmlns:a16="http://schemas.microsoft.com/office/drawing/2014/main" id="{00000000-0008-0000-0000-000039000000}"/>
              </a:ext>
            </a:extLst>
          </xdr:cNvPr>
          <xdr:cNvSpPr txBox="1"/>
        </xdr:nvSpPr>
        <xdr:spPr>
          <a:xfrm>
            <a:off x="9077325" y="2962275"/>
            <a:ext cx="3124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009ED6"/>
                </a:solidFill>
                <a:effectLst/>
                <a:latin typeface="+mn-lt"/>
                <a:ea typeface="+mn-ea"/>
                <a:cs typeface="+mn-cs"/>
              </a:rPr>
              <a:t>excelcampus.com/vba/table-of-contents-gallery/</a:t>
            </a:r>
            <a:endParaRPr lang="en-US" b="1" u="sng">
              <a:solidFill>
                <a:srgbClr val="009ED6"/>
              </a:solidFill>
              <a:effectLst/>
            </a:endParaRPr>
          </a:p>
          <a:p>
            <a:endParaRPr lang="en-US" sz="1100" b="1" u="sng">
              <a:solidFill>
                <a:srgbClr val="009ED6"/>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95205</xdr:colOff>
      <xdr:row>15</xdr:row>
      <xdr:rowOff>187325</xdr:rowOff>
    </xdr:from>
    <xdr:to>
      <xdr:col>14</xdr:col>
      <xdr:colOff>555515</xdr:colOff>
      <xdr:row>32</xdr:row>
      <xdr:rowOff>82550</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5581605" y="30448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200-000003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2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2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9524</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200025" y="533399"/>
          <a:ext cx="2733675" cy="2333625"/>
          <a:chOff x="57150" y="533399"/>
          <a:chExt cx="2733675" cy="2333625"/>
        </a:xfrm>
      </xdr:grpSpPr>
      <xdr:sp macro="" textlink="">
        <xdr:nvSpPr>
          <xdr:cNvPr id="10" name="Rectangle: Rounded Corners 9">
            <a:extLst>
              <a:ext uri="{FF2B5EF4-FFF2-40B4-BE49-F238E27FC236}">
                <a16:creationId xmlns:a16="http://schemas.microsoft.com/office/drawing/2014/main" id="{00000000-0008-0000-0200-00000A000000}"/>
              </a:ext>
            </a:extLst>
          </xdr:cNvPr>
          <xdr:cNvSpPr/>
        </xdr:nvSpPr>
        <xdr:spPr>
          <a:xfrm>
            <a:off x="57150" y="533399"/>
            <a:ext cx="2733675" cy="23336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209550" y="650874"/>
          <a:ext cx="2466975" cy="20923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02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200-00000F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02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200-000013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19049</xdr:rowOff>
    </xdr:from>
    <xdr:to>
      <xdr:col>4</xdr:col>
      <xdr:colOff>495300</xdr:colOff>
      <xdr:row>26</xdr:row>
      <xdr:rowOff>180974</xdr:rowOff>
    </xdr:to>
    <xdr:grpSp>
      <xdr:nvGrpSpPr>
        <xdr:cNvPr id="22" name="Group 21">
          <a:extLst>
            <a:ext uri="{FF2B5EF4-FFF2-40B4-BE49-F238E27FC236}">
              <a16:creationId xmlns:a16="http://schemas.microsoft.com/office/drawing/2014/main" id="{00000000-0008-0000-0200-000016000000}"/>
            </a:ext>
          </a:extLst>
        </xdr:cNvPr>
        <xdr:cNvGrpSpPr/>
      </xdr:nvGrpSpPr>
      <xdr:grpSpPr>
        <a:xfrm>
          <a:off x="200025" y="42100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200-000017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2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9524</xdr:rowOff>
    </xdr:from>
    <xdr:to>
      <xdr:col>4</xdr:col>
      <xdr:colOff>495300</xdr:colOff>
      <xdr:row>20</xdr:row>
      <xdr:rowOff>171449</xdr:rowOff>
    </xdr:to>
    <xdr:grpSp>
      <xdr:nvGrpSpPr>
        <xdr:cNvPr id="26" name="Group 25">
          <a:extLst>
            <a:ext uri="{FF2B5EF4-FFF2-40B4-BE49-F238E27FC236}">
              <a16:creationId xmlns:a16="http://schemas.microsoft.com/office/drawing/2014/main" id="{00000000-0008-0000-0200-00001A000000}"/>
            </a:ext>
          </a:extLst>
        </xdr:cNvPr>
        <xdr:cNvGrpSpPr/>
      </xdr:nvGrpSpPr>
      <xdr:grpSpPr>
        <a:xfrm>
          <a:off x="200025" y="30575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200-00001B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9</xdr:col>
      <xdr:colOff>476250</xdr:colOff>
      <xdr:row>2</xdr:row>
      <xdr:rowOff>152400</xdr:rowOff>
    </xdr:from>
    <xdr:to>
      <xdr:col>14</xdr:col>
      <xdr:colOff>161925</xdr:colOff>
      <xdr:row>15</xdr:row>
      <xdr:rowOff>19050</xdr:rowOff>
    </xdr:to>
    <xdr:grpSp>
      <xdr:nvGrpSpPr>
        <xdr:cNvPr id="30" name="Group 29">
          <a:extLst>
            <a:ext uri="{FF2B5EF4-FFF2-40B4-BE49-F238E27FC236}">
              <a16:creationId xmlns:a16="http://schemas.microsoft.com/office/drawing/2014/main" id="{00000000-0008-0000-0200-00001E000000}"/>
            </a:ext>
          </a:extLst>
        </xdr:cNvPr>
        <xdr:cNvGrpSpPr/>
      </xdr:nvGrpSpPr>
      <xdr:grpSpPr>
        <a:xfrm>
          <a:off x="596265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200-00001F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2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02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2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2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9</xdr:col>
      <xdr:colOff>314280</xdr:colOff>
      <xdr:row>16</xdr:row>
      <xdr:rowOff>6350</xdr:rowOff>
    </xdr:from>
    <xdr:to>
      <xdr:col>15</xdr:col>
      <xdr:colOff>164990</xdr:colOff>
      <xdr:row>32</xdr:row>
      <xdr:rowOff>92075</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5800680" y="3054350"/>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3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3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022F4A0-9907-4C90-9643-E82E94BC793A}" type="TxLink">
                <a:rPr lang="en-US" sz="2400" b="0"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2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47624</xdr:rowOff>
    </xdr:to>
    <xdr:grpSp>
      <xdr:nvGrpSpPr>
        <xdr:cNvPr id="9" name="Group 8">
          <a:extLst>
            <a:ext uri="{FF2B5EF4-FFF2-40B4-BE49-F238E27FC236}">
              <a16:creationId xmlns:a16="http://schemas.microsoft.com/office/drawing/2014/main" id="{00000000-0008-0000-0300-000009000000}"/>
            </a:ext>
          </a:extLst>
        </xdr:cNvPr>
        <xdr:cNvGrpSpPr/>
      </xdr:nvGrpSpPr>
      <xdr:grpSpPr>
        <a:xfrm>
          <a:off x="200025" y="533399"/>
          <a:ext cx="2733675" cy="2371725"/>
          <a:chOff x="57150" y="533399"/>
          <a:chExt cx="2733675" cy="2371725"/>
        </a:xfrm>
      </xdr:grpSpPr>
      <xdr:sp macro="" textlink="">
        <xdr:nvSpPr>
          <xdr:cNvPr id="10" name="Rectangle: Rounded Corners 9">
            <a:extLst>
              <a:ext uri="{FF2B5EF4-FFF2-40B4-BE49-F238E27FC236}">
                <a16:creationId xmlns:a16="http://schemas.microsoft.com/office/drawing/2014/main" id="{00000000-0008-0000-0300-00000A000000}"/>
              </a:ext>
            </a:extLst>
          </xdr:cNvPr>
          <xdr:cNvSpPr/>
        </xdr:nvSpPr>
        <xdr:spPr>
          <a:xfrm>
            <a:off x="57150" y="533399"/>
            <a:ext cx="2733675" cy="23717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215900" y="746125"/>
          <a:ext cx="2400542" cy="20637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14</xdr:col>
      <xdr:colOff>142875</xdr:colOff>
      <xdr:row>2</xdr:row>
      <xdr:rowOff>66675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19075" y="76200"/>
          <a:ext cx="84582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123825</xdr:colOff>
      <xdr:row>2</xdr:row>
      <xdr:rowOff>152399</xdr:rowOff>
    </xdr:from>
    <xdr:to>
      <xdr:col>9</xdr:col>
      <xdr:colOff>419100</xdr:colOff>
      <xdr:row>7</xdr:row>
      <xdr:rowOff>123824</xdr:rowOff>
    </xdr:to>
    <xdr:grpSp>
      <xdr:nvGrpSpPr>
        <xdr:cNvPr id="14" name="Group 13">
          <a:extLst>
            <a:ext uri="{FF2B5EF4-FFF2-40B4-BE49-F238E27FC236}">
              <a16:creationId xmlns:a16="http://schemas.microsoft.com/office/drawing/2014/main" id="{00000000-0008-0000-0300-00000E000000}"/>
            </a:ext>
          </a:extLst>
        </xdr:cNvPr>
        <xdr:cNvGrpSpPr/>
      </xdr:nvGrpSpPr>
      <xdr:grpSpPr>
        <a:xfrm>
          <a:off x="31718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3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3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142875</xdr:colOff>
      <xdr:row>8</xdr:row>
      <xdr:rowOff>85724</xdr:rowOff>
    </xdr:from>
    <xdr:to>
      <xdr:col>9</xdr:col>
      <xdr:colOff>438150</xdr:colOff>
      <xdr:row>13</xdr:row>
      <xdr:rowOff>57149</xdr:rowOff>
    </xdr:to>
    <xdr:grpSp>
      <xdr:nvGrpSpPr>
        <xdr:cNvPr id="18" name="Group 17">
          <a:extLst>
            <a:ext uri="{FF2B5EF4-FFF2-40B4-BE49-F238E27FC236}">
              <a16:creationId xmlns:a16="http://schemas.microsoft.com/office/drawing/2014/main" id="{00000000-0008-0000-0300-000012000000}"/>
            </a:ext>
          </a:extLst>
        </xdr:cNvPr>
        <xdr:cNvGrpSpPr/>
      </xdr:nvGrpSpPr>
      <xdr:grpSpPr>
        <a:xfrm>
          <a:off x="31908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3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3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28574</xdr:rowOff>
    </xdr:from>
    <xdr:to>
      <xdr:col>4</xdr:col>
      <xdr:colOff>495300</xdr:colOff>
      <xdr:row>26</xdr:row>
      <xdr:rowOff>190499</xdr:rowOff>
    </xdr:to>
    <xdr:grpSp>
      <xdr:nvGrpSpPr>
        <xdr:cNvPr id="22" name="Group 21">
          <a:extLst>
            <a:ext uri="{FF2B5EF4-FFF2-40B4-BE49-F238E27FC236}">
              <a16:creationId xmlns:a16="http://schemas.microsoft.com/office/drawing/2014/main" id="{00000000-0008-0000-0300-000016000000}"/>
            </a:ext>
          </a:extLst>
        </xdr:cNvPr>
        <xdr:cNvGrpSpPr/>
      </xdr:nvGrpSpPr>
      <xdr:grpSpPr>
        <a:xfrm>
          <a:off x="200025" y="4219574"/>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3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3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47624</xdr:rowOff>
    </xdr:from>
    <xdr:to>
      <xdr:col>4</xdr:col>
      <xdr:colOff>495300</xdr:colOff>
      <xdr:row>21</xdr:row>
      <xdr:rowOff>19049</xdr:rowOff>
    </xdr:to>
    <xdr:grpSp>
      <xdr:nvGrpSpPr>
        <xdr:cNvPr id="26" name="Group 25">
          <a:extLst>
            <a:ext uri="{FF2B5EF4-FFF2-40B4-BE49-F238E27FC236}">
              <a16:creationId xmlns:a16="http://schemas.microsoft.com/office/drawing/2014/main" id="{00000000-0008-0000-0300-00001A000000}"/>
            </a:ext>
          </a:extLst>
        </xdr:cNvPr>
        <xdr:cNvGrpSpPr/>
      </xdr:nvGrpSpPr>
      <xdr:grpSpPr>
        <a:xfrm>
          <a:off x="200025" y="30956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3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10</xdr:col>
      <xdr:colOff>76200</xdr:colOff>
      <xdr:row>2</xdr:row>
      <xdr:rowOff>152400</xdr:rowOff>
    </xdr:from>
    <xdr:to>
      <xdr:col>14</xdr:col>
      <xdr:colOff>371475</xdr:colOff>
      <xdr:row>15</xdr:row>
      <xdr:rowOff>19050</xdr:rowOff>
    </xdr:to>
    <xdr:grpSp>
      <xdr:nvGrpSpPr>
        <xdr:cNvPr id="30" name="Group 29">
          <a:extLst>
            <a:ext uri="{FF2B5EF4-FFF2-40B4-BE49-F238E27FC236}">
              <a16:creationId xmlns:a16="http://schemas.microsoft.com/office/drawing/2014/main" id="{00000000-0008-0000-0300-00001E000000}"/>
            </a:ext>
          </a:extLst>
        </xdr:cNvPr>
        <xdr:cNvGrpSpPr/>
      </xdr:nvGrpSpPr>
      <xdr:grpSpPr>
        <a:xfrm>
          <a:off x="617220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3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3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142875</xdr:colOff>
      <xdr:row>14</xdr:row>
      <xdr:rowOff>28575</xdr:rowOff>
    </xdr:from>
    <xdr:to>
      <xdr:col>9</xdr:col>
      <xdr:colOff>438150</xdr:colOff>
      <xdr:row>27</xdr:row>
      <xdr:rowOff>9525</xdr:rowOff>
    </xdr:to>
    <xdr:grpSp>
      <xdr:nvGrpSpPr>
        <xdr:cNvPr id="34" name="Group 33">
          <a:extLst>
            <a:ext uri="{FF2B5EF4-FFF2-40B4-BE49-F238E27FC236}">
              <a16:creationId xmlns:a16="http://schemas.microsoft.com/office/drawing/2014/main" id="{00000000-0008-0000-0300-000022000000}"/>
            </a:ext>
          </a:extLst>
        </xdr:cNvPr>
        <xdr:cNvGrpSpPr/>
      </xdr:nvGrpSpPr>
      <xdr:grpSpPr>
        <a:xfrm>
          <a:off x="31908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3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3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12</xdr:col>
      <xdr:colOff>171449</xdr:colOff>
      <xdr:row>27</xdr:row>
      <xdr:rowOff>95251</xdr:rowOff>
    </xdr:from>
    <xdr:to>
      <xdr:col>14</xdr:col>
      <xdr:colOff>361710</xdr:colOff>
      <xdr:row>29</xdr:row>
      <xdr:rowOff>50839</xdr:rowOff>
    </xdr:to>
    <xdr:pic>
      <xdr:nvPicPr>
        <xdr:cNvPr id="38" name="Picture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7486649" y="5238751"/>
          <a:ext cx="1409461" cy="336588"/>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438150</xdr:colOff>
      <xdr:row>17</xdr:row>
      <xdr:rowOff>133350</xdr:rowOff>
    </xdr:from>
    <xdr:to>
      <xdr:col>10</xdr:col>
      <xdr:colOff>495300</xdr:colOff>
      <xdr:row>32</xdr:row>
      <xdr:rowOff>133350</xdr:rowOff>
    </xdr:to>
    <xdr:sp macro="" textlink="">
      <xdr:nvSpPr>
        <xdr:cNvPr id="16" name="Rectangle: Rounded Corners 15">
          <a:extLst>
            <a:ext uri="{FF2B5EF4-FFF2-40B4-BE49-F238E27FC236}">
              <a16:creationId xmlns:a16="http://schemas.microsoft.com/office/drawing/2014/main" id="{00000000-0008-0000-0400-000010000000}"/>
            </a:ext>
          </a:extLst>
        </xdr:cNvPr>
        <xdr:cNvSpPr/>
      </xdr:nvSpPr>
      <xdr:spPr>
        <a:xfrm>
          <a:off x="348615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17</xdr:row>
      <xdr:rowOff>133350</xdr:rowOff>
    </xdr:from>
    <xdr:to>
      <xdr:col>5</xdr:col>
      <xdr:colOff>209550</xdr:colOff>
      <xdr:row>32</xdr:row>
      <xdr:rowOff>133350</xdr:rowOff>
    </xdr:to>
    <xdr:sp macro="" textlink="">
      <xdr:nvSpPr>
        <xdr:cNvPr id="14" name="Rectangle: Rounded Corners 13">
          <a:extLst>
            <a:ext uri="{FF2B5EF4-FFF2-40B4-BE49-F238E27FC236}">
              <a16:creationId xmlns:a16="http://schemas.microsoft.com/office/drawing/2014/main" id="{00000000-0008-0000-0400-00000E000000}"/>
            </a:ext>
          </a:extLst>
        </xdr:cNvPr>
        <xdr:cNvSpPr/>
      </xdr:nvSpPr>
      <xdr:spPr>
        <a:xfrm>
          <a:off x="15240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419100</xdr:colOff>
      <xdr:row>1</xdr:row>
      <xdr:rowOff>95250</xdr:rowOff>
    </xdr:from>
    <xdr:to>
      <xdr:col>10</xdr:col>
      <xdr:colOff>476250</xdr:colOff>
      <xdr:row>16</xdr:row>
      <xdr:rowOff>95250</xdr:rowOff>
    </xdr:to>
    <xdr:sp macro="" textlink="">
      <xdr:nvSpPr>
        <xdr:cNvPr id="12" name="Rectangle: Rounded Corners 11">
          <a:extLst>
            <a:ext uri="{FF2B5EF4-FFF2-40B4-BE49-F238E27FC236}">
              <a16:creationId xmlns:a16="http://schemas.microsoft.com/office/drawing/2014/main" id="{00000000-0008-0000-0400-00000C000000}"/>
            </a:ext>
          </a:extLst>
        </xdr:cNvPr>
        <xdr:cNvSpPr/>
      </xdr:nvSpPr>
      <xdr:spPr>
        <a:xfrm>
          <a:off x="34671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xdr:row>
      <xdr:rowOff>95250</xdr:rowOff>
    </xdr:from>
    <xdr:to>
      <xdr:col>5</xdr:col>
      <xdr:colOff>209550</xdr:colOff>
      <xdr:row>16</xdr:row>
      <xdr:rowOff>95250</xdr:rowOff>
    </xdr:to>
    <xdr:sp macro="" textlink="">
      <xdr:nvSpPr>
        <xdr:cNvPr id="4" name="Rectangle: Rounded Corners 3">
          <a:extLst>
            <a:ext uri="{FF2B5EF4-FFF2-40B4-BE49-F238E27FC236}">
              <a16:creationId xmlns:a16="http://schemas.microsoft.com/office/drawing/2014/main" id="{00000000-0008-0000-0400-000004000000}"/>
            </a:ext>
          </a:extLst>
        </xdr:cNvPr>
        <xdr:cNvSpPr/>
      </xdr:nvSpPr>
      <xdr:spPr>
        <a:xfrm>
          <a:off x="1524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247650</xdr:colOff>
      <xdr:row>1</xdr:row>
      <xdr:rowOff>152400</xdr:rowOff>
    </xdr:from>
    <xdr:to>
      <xdr:col>5</xdr:col>
      <xdr:colOff>123823</xdr:colOff>
      <xdr:row>16</xdr:row>
      <xdr:rowOff>28576</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485775</xdr:colOff>
      <xdr:row>18</xdr:row>
      <xdr:rowOff>19050</xdr:rowOff>
    </xdr:from>
    <xdr:to>
      <xdr:col>10</xdr:col>
      <xdr:colOff>361948</xdr:colOff>
      <xdr:row>32</xdr:row>
      <xdr:rowOff>85726</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485775</xdr:colOff>
      <xdr:row>1</xdr:row>
      <xdr:rowOff>161925</xdr:rowOff>
    </xdr:from>
    <xdr:to>
      <xdr:col>10</xdr:col>
      <xdr:colOff>361948</xdr:colOff>
      <xdr:row>16</xdr:row>
      <xdr:rowOff>38101</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247650</xdr:colOff>
      <xdr:row>18</xdr:row>
      <xdr:rowOff>9525</xdr:rowOff>
    </xdr:from>
    <xdr:to>
      <xdr:col>5</xdr:col>
      <xdr:colOff>123823</xdr:colOff>
      <xdr:row>32</xdr:row>
      <xdr:rowOff>76201</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161925</xdr:colOff>
      <xdr:row>1</xdr:row>
      <xdr:rowOff>114300</xdr:rowOff>
    </xdr:from>
    <xdr:to>
      <xdr:col>1</xdr:col>
      <xdr:colOff>371475</xdr:colOff>
      <xdr:row>3</xdr:row>
      <xdr:rowOff>0</xdr:rowOff>
    </xdr:to>
    <xdr:sp macro="" textlink="">
      <xdr:nvSpPr>
        <xdr:cNvPr id="6" name="TextBox 11">
          <a:extLst>
            <a:ext uri="{FF2B5EF4-FFF2-40B4-BE49-F238E27FC236}">
              <a16:creationId xmlns:a16="http://schemas.microsoft.com/office/drawing/2014/main" id="{00000000-0008-0000-0400-000006000000}"/>
            </a:ext>
          </a:extLst>
        </xdr:cNvPr>
        <xdr:cNvSpPr txBox="1"/>
      </xdr:nvSpPr>
      <xdr:spPr>
        <a:xfrm>
          <a:off x="161925" y="304800"/>
          <a:ext cx="8191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Original</a:t>
          </a:r>
        </a:p>
      </xdr:txBody>
    </xdr:sp>
    <xdr:clientData/>
  </xdr:twoCellAnchor>
  <xdr:twoCellAnchor>
    <xdr:from>
      <xdr:col>5</xdr:col>
      <xdr:colOff>438150</xdr:colOff>
      <xdr:row>1</xdr:row>
      <xdr:rowOff>114300</xdr:rowOff>
    </xdr:from>
    <xdr:to>
      <xdr:col>7</xdr:col>
      <xdr:colOff>266700</xdr:colOff>
      <xdr:row>3</xdr:row>
      <xdr:rowOff>0</xdr:rowOff>
    </xdr:to>
    <xdr:sp macro="" textlink="">
      <xdr:nvSpPr>
        <xdr:cNvPr id="13" name="TextBox 11">
          <a:extLst>
            <a:ext uri="{FF2B5EF4-FFF2-40B4-BE49-F238E27FC236}">
              <a16:creationId xmlns:a16="http://schemas.microsoft.com/office/drawing/2014/main" id="{00000000-0008-0000-0400-00000D000000}"/>
            </a:ext>
          </a:extLst>
        </xdr:cNvPr>
        <xdr:cNvSpPr txBox="1"/>
      </xdr:nvSpPr>
      <xdr:spPr>
        <a:xfrm>
          <a:off x="3486150" y="304800"/>
          <a:ext cx="10477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Month</a:t>
          </a:r>
          <a:r>
            <a:rPr lang="en-US" sz="1200" b="1" baseline="0">
              <a:solidFill>
                <a:schemeClr val="tx1">
                  <a:lumMod val="65000"/>
                  <a:lumOff val="35000"/>
                </a:schemeClr>
              </a:solidFill>
              <a:latin typeface="Roboto" panose="02000000000000000000" pitchFamily="2" charset="0"/>
              <a:ea typeface="Roboto" panose="02000000000000000000" pitchFamily="2" charset="0"/>
              <a:cs typeface="+mn-cs"/>
            </a:rPr>
            <a:t> Only</a:t>
          </a:r>
          <a:endParaRPr lang="en-US" sz="1200" b="1">
            <a:solidFill>
              <a:schemeClr val="tx1">
                <a:lumMod val="65000"/>
                <a:lumOff val="35000"/>
              </a:schemeClr>
            </a:solidFill>
            <a:latin typeface="Roboto" panose="02000000000000000000" pitchFamily="2" charset="0"/>
            <a:ea typeface="Roboto" panose="02000000000000000000" pitchFamily="2" charset="0"/>
            <a:cs typeface="+mn-cs"/>
          </a:endParaRPr>
        </a:p>
      </xdr:txBody>
    </xdr:sp>
    <xdr:clientData/>
  </xdr:twoCellAnchor>
  <xdr:twoCellAnchor>
    <xdr:from>
      <xdr:col>0</xdr:col>
      <xdr:colOff>161924</xdr:colOff>
      <xdr:row>17</xdr:row>
      <xdr:rowOff>161925</xdr:rowOff>
    </xdr:from>
    <xdr:to>
      <xdr:col>2</xdr:col>
      <xdr:colOff>76199</xdr:colOff>
      <xdr:row>19</xdr:row>
      <xdr:rowOff>47625</xdr:rowOff>
    </xdr:to>
    <xdr:sp macro="" textlink="">
      <xdr:nvSpPr>
        <xdr:cNvPr id="15" name="TextBox 11">
          <a:extLst>
            <a:ext uri="{FF2B5EF4-FFF2-40B4-BE49-F238E27FC236}">
              <a16:creationId xmlns:a16="http://schemas.microsoft.com/office/drawing/2014/main" id="{00000000-0008-0000-0400-00000F000000}"/>
            </a:ext>
          </a:extLst>
        </xdr:cNvPr>
        <xdr:cNvSpPr txBox="1"/>
      </xdr:nvSpPr>
      <xdr:spPr>
        <a:xfrm>
          <a:off x="161924" y="3400425"/>
          <a:ext cx="1133475"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Full Calendar</a:t>
          </a:r>
        </a:p>
      </xdr:txBody>
    </xdr:sp>
    <xdr:clientData/>
  </xdr:twoCellAnchor>
  <xdr:twoCellAnchor>
    <xdr:from>
      <xdr:col>5</xdr:col>
      <xdr:colOff>447674</xdr:colOff>
      <xdr:row>17</xdr:row>
      <xdr:rowOff>161925</xdr:rowOff>
    </xdr:from>
    <xdr:to>
      <xdr:col>7</xdr:col>
      <xdr:colOff>476250</xdr:colOff>
      <xdr:row>19</xdr:row>
      <xdr:rowOff>47625</xdr:rowOff>
    </xdr:to>
    <xdr:sp macro="" textlink="">
      <xdr:nvSpPr>
        <xdr:cNvPr id="17" name="TextBox 11">
          <a:extLst>
            <a:ext uri="{FF2B5EF4-FFF2-40B4-BE49-F238E27FC236}">
              <a16:creationId xmlns:a16="http://schemas.microsoft.com/office/drawing/2014/main" id="{00000000-0008-0000-0400-000011000000}"/>
            </a:ext>
          </a:extLst>
        </xdr:cNvPr>
        <xdr:cNvSpPr txBox="1"/>
      </xdr:nvSpPr>
      <xdr:spPr>
        <a:xfrm>
          <a:off x="3495674" y="3400425"/>
          <a:ext cx="1247776"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Weekly Goals</a:t>
          </a:r>
        </a:p>
      </xdr:txBody>
    </xdr:sp>
    <xdr:clientData/>
  </xdr:twoCellAnchor>
  <mc:AlternateContent xmlns:mc="http://schemas.openxmlformats.org/markup-compatibility/2006">
    <mc:Choice xmlns:a14="http://schemas.microsoft.com/office/drawing/2010/main" Requires="a14">
      <xdr:twoCellAnchor>
        <xdr:from>
          <xdr:col>3</xdr:col>
          <xdr:colOff>447675</xdr:colOff>
          <xdr:row>2</xdr:row>
          <xdr:rowOff>47625</xdr:rowOff>
        </xdr:from>
        <xdr:to>
          <xdr:col>3</xdr:col>
          <xdr:colOff>581025</xdr:colOff>
          <xdr:row>3</xdr:row>
          <xdr:rowOff>57150</xdr:rowOff>
        </xdr:to>
        <xdr:sp macro="" textlink="">
          <xdr:nvSpPr>
            <xdr:cNvPr id="4097" name="Spinner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190500</xdr:colOff>
          <xdr:row>2</xdr:row>
          <xdr:rowOff>9525</xdr:rowOff>
        </xdr:from>
        <xdr:to>
          <xdr:col>4</xdr:col>
          <xdr:colOff>333375</xdr:colOff>
          <xdr:row>3</xdr:row>
          <xdr:rowOff>57150</xdr:rowOff>
        </xdr:to>
        <xdr:sp macro="" textlink="">
          <xdr:nvSpPr>
            <xdr:cNvPr id="16385" name="Spinner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5841" name="Spinner 1" hidden="1">
              <a:extLst>
                <a:ext uri="{63B3BB69-23CF-44E3-9099-C40C66FF867C}">
                  <a14:compatExt spid="_x0000_s35841"/>
                </a:ext>
                <a:ext uri="{FF2B5EF4-FFF2-40B4-BE49-F238E27FC236}">
                  <a16:creationId xmlns:a16="http://schemas.microsoft.com/office/drawing/2014/main" id="{00000000-0008-0000-0700-0000018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47105" name="Spinner 1" hidden="1">
              <a:extLst>
                <a:ext uri="{63B3BB69-23CF-44E3-9099-C40C66FF867C}">
                  <a14:compatExt spid="_x0000_s47105"/>
                </a:ext>
                <a:ext uri="{FF2B5EF4-FFF2-40B4-BE49-F238E27FC236}">
                  <a16:creationId xmlns:a16="http://schemas.microsoft.com/office/drawing/2014/main" id="{00000000-0008-0000-0800-000001B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7889" name="Spinner 1" hidden="1">
              <a:extLst>
                <a:ext uri="{63B3BB69-23CF-44E3-9099-C40C66FF867C}">
                  <a14:compatExt spid="_x0000_s37889"/>
                </a:ext>
                <a:ext uri="{FF2B5EF4-FFF2-40B4-BE49-F238E27FC236}">
                  <a16:creationId xmlns:a16="http://schemas.microsoft.com/office/drawing/2014/main" id="{00000000-0008-0000-0900-0000019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xdr:col>
      <xdr:colOff>85725</xdr:colOff>
      <xdr:row>1</xdr:row>
      <xdr:rowOff>80962</xdr:rowOff>
    </xdr:from>
    <xdr:to>
      <xdr:col>8</xdr:col>
      <xdr:colOff>390525</xdr:colOff>
      <xdr:row>15</xdr:row>
      <xdr:rowOff>157162</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0.3875</cdr:x>
      <cdr:y>0.37326</cdr:y>
    </cdr:from>
    <cdr:to>
      <cdr:x>0.61875</cdr:x>
      <cdr:y>0.6059</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771650" y="1023938"/>
          <a:ext cx="1057275" cy="6381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800" b="0" i="0" u="none" strike="noStrike">
              <a:solidFill>
                <a:srgbClr val="00B0F0"/>
              </a:solidFill>
              <a:latin typeface="Oswald Medium" pitchFamily="2" charset="0"/>
              <a:ea typeface="Calibri"/>
              <a:cs typeface="Calibri"/>
            </a:rPr>
            <a:pPr algn="ctr"/>
            <a:t>85%</a:t>
          </a:fld>
          <a:endParaRPr lang="en-US" sz="2800" b="1">
            <a:solidFill>
              <a:srgbClr val="00B0F0"/>
            </a:solidFill>
            <a:latin typeface="Oswald Medium" pitchFamily="2"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1</xdr:col>
      <xdr:colOff>76200</xdr:colOff>
      <xdr:row>1</xdr:row>
      <xdr:rowOff>76200</xdr:rowOff>
    </xdr:from>
    <xdr:to>
      <xdr:col>8</xdr:col>
      <xdr:colOff>552450</xdr:colOff>
      <xdr:row>4</xdr:row>
      <xdr:rowOff>161924</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104776</xdr:colOff>
      <xdr:row>1</xdr:row>
      <xdr:rowOff>85725</xdr:rowOff>
    </xdr:from>
    <xdr:to>
      <xdr:col>7</xdr:col>
      <xdr:colOff>104775</xdr:colOff>
      <xdr:row>5</xdr:row>
      <xdr:rowOff>57150</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57149</xdr:colOff>
      <xdr:row>1</xdr:row>
      <xdr:rowOff>85725</xdr:rowOff>
    </xdr:from>
    <xdr:to>
      <xdr:col>7</xdr:col>
      <xdr:colOff>352424</xdr:colOff>
      <xdr:row>5</xdr:row>
      <xdr:rowOff>133350</xdr:rowOff>
    </xdr:to>
    <xdr:graphicFrame macro="">
      <xdr:nvGraphicFramePr>
        <xdr:cNvPr id="5" name="Chart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76199</xdr:colOff>
      <xdr:row>1</xdr:row>
      <xdr:rowOff>104775</xdr:rowOff>
    </xdr:from>
    <xdr:to>
      <xdr:col>5</xdr:col>
      <xdr:colOff>523874</xdr:colOff>
      <xdr:row>5</xdr:row>
      <xdr:rowOff>110845</xdr:rowOff>
    </xdr:to>
    <xdr:graphicFrame macro="">
      <xdr:nvGraphicFramePr>
        <xdr:cNvPr id="5" name="Chart 4">
          <a:extLst>
            <a:ext uri="{FF2B5EF4-FFF2-40B4-BE49-F238E27FC236}">
              <a16:creationId xmlns:a16="http://schemas.microsoft.com/office/drawing/2014/main" id="{00000000-0008-0000-0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285750</xdr:colOff>
          <xdr:row>1</xdr:row>
          <xdr:rowOff>104775</xdr:rowOff>
        </xdr:from>
        <xdr:to>
          <xdr:col>4</xdr:col>
          <xdr:colOff>457200</xdr:colOff>
          <xdr:row>3</xdr:row>
          <xdr:rowOff>9525</xdr:rowOff>
        </xdr:to>
        <xdr:sp macro="" textlink="">
          <xdr:nvSpPr>
            <xdr:cNvPr id="9224" name="Spinner 8" hidden="1">
              <a:extLst>
                <a:ext uri="{63B3BB69-23CF-44E3-9099-C40C66FF867C}">
                  <a14:compatExt spid="_x0000_s9224"/>
                </a:ext>
                <a:ext uri="{FF2B5EF4-FFF2-40B4-BE49-F238E27FC236}">
                  <a16:creationId xmlns:a16="http://schemas.microsoft.com/office/drawing/2014/main" id="{00000000-0008-0000-0F00-000008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xdr:col>
      <xdr:colOff>38100</xdr:colOff>
      <xdr:row>1</xdr:row>
      <xdr:rowOff>66675</xdr:rowOff>
    </xdr:from>
    <xdr:to>
      <xdr:col>5</xdr:col>
      <xdr:colOff>76198</xdr:colOff>
      <xdr:row>12</xdr:row>
      <xdr:rowOff>180975</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66675</xdr:colOff>
      <xdr:row>1</xdr:row>
      <xdr:rowOff>57150</xdr:rowOff>
    </xdr:from>
    <xdr:to>
      <xdr:col>4</xdr:col>
      <xdr:colOff>578980</xdr:colOff>
      <xdr:row>11</xdr:row>
      <xdr:rowOff>104774</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71437</xdr:colOff>
      <xdr:row>1</xdr:row>
      <xdr:rowOff>95250</xdr:rowOff>
    </xdr:from>
    <xdr:to>
      <xdr:col>10</xdr:col>
      <xdr:colOff>142875</xdr:colOff>
      <xdr:row>24</xdr:row>
      <xdr:rowOff>104775</xdr:rowOff>
    </xdr:to>
    <xdr:grpSp>
      <xdr:nvGrpSpPr>
        <xdr:cNvPr id="6" name="Group 5">
          <a:extLst>
            <a:ext uri="{FF2B5EF4-FFF2-40B4-BE49-F238E27FC236}">
              <a16:creationId xmlns:a16="http://schemas.microsoft.com/office/drawing/2014/main" id="{00000000-0008-0000-1200-000006000000}"/>
            </a:ext>
          </a:extLst>
        </xdr:cNvPr>
        <xdr:cNvGrpSpPr/>
      </xdr:nvGrpSpPr>
      <xdr:grpSpPr>
        <a:xfrm>
          <a:off x="252412" y="285750"/>
          <a:ext cx="5557838" cy="4391025"/>
          <a:chOff x="3919537" y="514350"/>
          <a:chExt cx="5557838" cy="4391025"/>
        </a:xfrm>
      </xdr:grpSpPr>
      <xdr:grpSp>
        <xdr:nvGrpSpPr>
          <xdr:cNvPr id="4" name="Group 3">
            <a:extLst>
              <a:ext uri="{FF2B5EF4-FFF2-40B4-BE49-F238E27FC236}">
                <a16:creationId xmlns:a16="http://schemas.microsoft.com/office/drawing/2014/main" id="{00000000-0008-0000-1200-000004000000}"/>
              </a:ext>
            </a:extLst>
          </xdr:cNvPr>
          <xdr:cNvGrpSpPr/>
        </xdr:nvGrpSpPr>
        <xdr:grpSpPr>
          <a:xfrm>
            <a:off x="3919537" y="514350"/>
            <a:ext cx="5557838" cy="4391025"/>
            <a:chOff x="3233737" y="514350"/>
            <a:chExt cx="4572000" cy="4414837"/>
          </a:xfrm>
        </xdr:grpSpPr>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R$1">
        <xdr:nvSpPr>
          <xdr:cNvPr id="5" name="TextBox 4">
            <a:extLst>
              <a:ext uri="{FF2B5EF4-FFF2-40B4-BE49-F238E27FC236}">
                <a16:creationId xmlns:a16="http://schemas.microsoft.com/office/drawing/2014/main" id="{00000000-0008-0000-1200-000005000000}"/>
              </a:ext>
            </a:extLst>
          </xdr:cNvPr>
          <xdr:cNvSpPr txBox="1"/>
        </xdr:nvSpPr>
        <xdr:spPr>
          <a:xfrm>
            <a:off x="6076950" y="1943100"/>
            <a:ext cx="12954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CBF3DE8-832A-4F9F-88D2-470A0D59770F}" type="TxLink">
              <a:rPr lang="en-US" sz="3600" b="1" i="0" u="none" strike="noStrike">
                <a:solidFill>
                  <a:srgbClr val="92D050"/>
                </a:solidFill>
                <a:latin typeface="Oswald Medium" pitchFamily="2" charset="0"/>
                <a:ea typeface="Calibri"/>
                <a:cs typeface="Calibri"/>
              </a:rPr>
              <a:pPr algn="ctr"/>
              <a:t>47%</a:t>
            </a:fld>
            <a:endParaRPr lang="en-US" sz="3600" b="1">
              <a:solidFill>
                <a:srgbClr val="92D050"/>
              </a:solidFill>
              <a:latin typeface="Oswald Medium" pitchFamily="2" charset="0"/>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37" name="Group 36">
          <a:extLst>
            <a:ext uri="{FF2B5EF4-FFF2-40B4-BE49-F238E27FC236}">
              <a16:creationId xmlns:a16="http://schemas.microsoft.com/office/drawing/2014/main" id="{00000000-0008-0000-1300-000025000000}"/>
            </a:ext>
          </a:extLst>
        </xdr:cNvPr>
        <xdr:cNvGrpSpPr/>
      </xdr:nvGrpSpPr>
      <xdr:grpSpPr>
        <a:xfrm>
          <a:off x="2714580" y="5292725"/>
          <a:ext cx="3508310" cy="3133725"/>
          <a:chOff x="2714580" y="539750"/>
          <a:chExt cx="3508310" cy="3133725"/>
        </a:xfrm>
      </xdr:grpSpPr>
      <xdr:sp macro="" textlink="">
        <xdr:nvSpPr>
          <xdr:cNvPr id="27" name="Rectangle: Rounded Corners 26">
            <a:extLst>
              <a:ext uri="{FF2B5EF4-FFF2-40B4-BE49-F238E27FC236}">
                <a16:creationId xmlns:a16="http://schemas.microsoft.com/office/drawing/2014/main" id="{00000000-0008-0000-1300-00001B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2" name="Group 1">
            <a:extLst>
              <a:ext uri="{FF2B5EF4-FFF2-40B4-BE49-F238E27FC236}">
                <a16:creationId xmlns:a16="http://schemas.microsoft.com/office/drawing/2014/main" id="{00000000-0008-0000-1300-000002000000}"/>
              </a:ext>
            </a:extLst>
          </xdr:cNvPr>
          <xdr:cNvGrpSpPr/>
        </xdr:nvGrpSpPr>
        <xdr:grpSpPr>
          <a:xfrm>
            <a:off x="2714580" y="901700"/>
            <a:ext cx="3508310" cy="2771775"/>
            <a:chOff x="2209800" y="3400425"/>
            <a:chExt cx="3600450" cy="2844571"/>
          </a:xfrm>
          <a:noFill/>
        </xdr:grpSpPr>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300-000004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5" name="TextBox 4">
              <a:extLst>
                <a:ext uri="{FF2B5EF4-FFF2-40B4-BE49-F238E27FC236}">
                  <a16:creationId xmlns:a16="http://schemas.microsoft.com/office/drawing/2014/main" id="{00000000-0008-0000-1300-000005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16" name="TextBox 15">
            <a:extLst>
              <a:ext uri="{FF2B5EF4-FFF2-40B4-BE49-F238E27FC236}">
                <a16:creationId xmlns:a16="http://schemas.microsoft.com/office/drawing/2014/main" id="{00000000-0008-0000-1300-000010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36" name="Group 35">
          <a:extLst>
            <a:ext uri="{FF2B5EF4-FFF2-40B4-BE49-F238E27FC236}">
              <a16:creationId xmlns:a16="http://schemas.microsoft.com/office/drawing/2014/main" id="{00000000-0008-0000-1300-000024000000}"/>
            </a:ext>
          </a:extLst>
        </xdr:cNvPr>
        <xdr:cNvGrpSpPr/>
      </xdr:nvGrpSpPr>
      <xdr:grpSpPr>
        <a:xfrm>
          <a:off x="200025" y="533400"/>
          <a:ext cx="2733675" cy="2095500"/>
          <a:chOff x="57150" y="533400"/>
          <a:chExt cx="2733675" cy="2095500"/>
        </a:xfrm>
      </xdr:grpSpPr>
      <xdr:sp macro="" textlink="">
        <xdr:nvSpPr>
          <xdr:cNvPr id="28" name="Rectangle: Rounded Corners 27">
            <a:extLst>
              <a:ext uri="{FF2B5EF4-FFF2-40B4-BE49-F238E27FC236}">
                <a16:creationId xmlns:a16="http://schemas.microsoft.com/office/drawing/2014/main" id="{00000000-0008-0000-1300-00001C000000}"/>
              </a:ext>
            </a:extLst>
          </xdr:cNvPr>
          <xdr:cNvSpPr/>
        </xdr:nvSpPr>
        <xdr:spPr>
          <a:xfrm>
            <a:off x="57150" y="53340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8" name="Chart 7">
            <a:extLst>
              <a:ext uri="{FF2B5EF4-FFF2-40B4-BE49-F238E27FC236}">
                <a16:creationId xmlns:a16="http://schemas.microsoft.com/office/drawing/2014/main" id="{00000000-0008-0000-1300-000008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4" name="TextBox 13">
            <a:extLst>
              <a:ext uri="{FF2B5EF4-FFF2-40B4-BE49-F238E27FC236}">
                <a16:creationId xmlns:a16="http://schemas.microsoft.com/office/drawing/2014/main" id="{00000000-0008-0000-1300-00000E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9" name="TextBox 18">
          <a:extLst>
            <a:ext uri="{FF2B5EF4-FFF2-40B4-BE49-F238E27FC236}">
              <a16:creationId xmlns:a16="http://schemas.microsoft.com/office/drawing/2014/main" id="{00000000-0008-0000-1300-000013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39" name="Group 38">
          <a:extLst>
            <a:ext uri="{FF2B5EF4-FFF2-40B4-BE49-F238E27FC236}">
              <a16:creationId xmlns:a16="http://schemas.microsoft.com/office/drawing/2014/main" id="{00000000-0008-0000-1300-000027000000}"/>
            </a:ext>
          </a:extLst>
        </xdr:cNvPr>
        <xdr:cNvGrpSpPr/>
      </xdr:nvGrpSpPr>
      <xdr:grpSpPr>
        <a:xfrm>
          <a:off x="3057525" y="533399"/>
          <a:ext cx="2733675" cy="923925"/>
          <a:chOff x="57150" y="2752724"/>
          <a:chExt cx="2733675" cy="923925"/>
        </a:xfrm>
      </xdr:grpSpPr>
      <xdr:sp macro="" textlink="">
        <xdr:nvSpPr>
          <xdr:cNvPr id="29" name="Rectangle: Rounded Corners 28">
            <a:extLst>
              <a:ext uri="{FF2B5EF4-FFF2-40B4-BE49-F238E27FC236}">
                <a16:creationId xmlns:a16="http://schemas.microsoft.com/office/drawing/2014/main" id="{00000000-0008-0000-1300-00001D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6" name="Chart 5">
            <a:extLst>
              <a:ext uri="{FF2B5EF4-FFF2-40B4-BE49-F238E27FC236}">
                <a16:creationId xmlns:a16="http://schemas.microsoft.com/office/drawing/2014/main" id="{00000000-0008-0000-1300-000006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0" name="TextBox 19">
            <a:extLst>
              <a:ext uri="{FF2B5EF4-FFF2-40B4-BE49-F238E27FC236}">
                <a16:creationId xmlns:a16="http://schemas.microsoft.com/office/drawing/2014/main" id="{00000000-0008-0000-1300-000014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38" name="Group 37">
          <a:extLst>
            <a:ext uri="{FF2B5EF4-FFF2-40B4-BE49-F238E27FC236}">
              <a16:creationId xmlns:a16="http://schemas.microsoft.com/office/drawing/2014/main" id="{00000000-0008-0000-1300-000026000000}"/>
            </a:ext>
          </a:extLst>
        </xdr:cNvPr>
        <xdr:cNvGrpSpPr/>
      </xdr:nvGrpSpPr>
      <xdr:grpSpPr>
        <a:xfrm>
          <a:off x="3076575" y="1609724"/>
          <a:ext cx="2733675" cy="923925"/>
          <a:chOff x="3086100" y="2752724"/>
          <a:chExt cx="2733675" cy="923925"/>
        </a:xfrm>
      </xdr:grpSpPr>
      <xdr:sp macro="" textlink="">
        <xdr:nvSpPr>
          <xdr:cNvPr id="30" name="Rectangle: Rounded Corners 29">
            <a:extLst>
              <a:ext uri="{FF2B5EF4-FFF2-40B4-BE49-F238E27FC236}">
                <a16:creationId xmlns:a16="http://schemas.microsoft.com/office/drawing/2014/main" id="{00000000-0008-0000-1300-00001E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9" name="Chart 8">
            <a:extLst>
              <a:ext uri="{FF2B5EF4-FFF2-40B4-BE49-F238E27FC236}">
                <a16:creationId xmlns:a16="http://schemas.microsoft.com/office/drawing/2014/main" id="{00000000-0008-0000-1300-000009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40" name="Group 39">
          <a:extLst>
            <a:ext uri="{FF2B5EF4-FFF2-40B4-BE49-F238E27FC236}">
              <a16:creationId xmlns:a16="http://schemas.microsoft.com/office/drawing/2014/main" id="{00000000-0008-0000-1300-000028000000}"/>
            </a:ext>
          </a:extLst>
        </xdr:cNvPr>
        <xdr:cNvGrpSpPr/>
      </xdr:nvGrpSpPr>
      <xdr:grpSpPr>
        <a:xfrm>
          <a:off x="200025" y="3943349"/>
          <a:ext cx="2733675" cy="923925"/>
          <a:chOff x="66675" y="3800474"/>
          <a:chExt cx="2733675" cy="923925"/>
        </a:xfrm>
      </xdr:grpSpPr>
      <xdr:sp macro="" textlink="">
        <xdr:nvSpPr>
          <xdr:cNvPr id="31" name="Rectangle: Rounded Corners 30">
            <a:extLst>
              <a:ext uri="{FF2B5EF4-FFF2-40B4-BE49-F238E27FC236}">
                <a16:creationId xmlns:a16="http://schemas.microsoft.com/office/drawing/2014/main" id="{00000000-0008-0000-1300-00001F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2" name="Chart 21">
            <a:extLst>
              <a:ext uri="{FF2B5EF4-FFF2-40B4-BE49-F238E27FC236}">
                <a16:creationId xmlns:a16="http://schemas.microsoft.com/office/drawing/2014/main" id="{00000000-0008-0000-1300-000016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3" name="TextBox 22">
            <a:extLst>
              <a:ext uri="{FF2B5EF4-FFF2-40B4-BE49-F238E27FC236}">
                <a16:creationId xmlns:a16="http://schemas.microsoft.com/office/drawing/2014/main" id="{00000000-0008-0000-1300-000017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41" name="Group 40">
          <a:extLst>
            <a:ext uri="{FF2B5EF4-FFF2-40B4-BE49-F238E27FC236}">
              <a16:creationId xmlns:a16="http://schemas.microsoft.com/office/drawing/2014/main" id="{00000000-0008-0000-1300-000029000000}"/>
            </a:ext>
          </a:extLst>
        </xdr:cNvPr>
        <xdr:cNvGrpSpPr/>
      </xdr:nvGrpSpPr>
      <xdr:grpSpPr>
        <a:xfrm>
          <a:off x="200025" y="2809874"/>
          <a:ext cx="2733675" cy="923925"/>
          <a:chOff x="3190875" y="3771899"/>
          <a:chExt cx="2733675" cy="923925"/>
        </a:xfrm>
      </xdr:grpSpPr>
      <xdr:sp macro="" textlink="">
        <xdr:nvSpPr>
          <xdr:cNvPr id="32" name="Rectangle: Rounded Corners 31">
            <a:extLst>
              <a:ext uri="{FF2B5EF4-FFF2-40B4-BE49-F238E27FC236}">
                <a16:creationId xmlns:a16="http://schemas.microsoft.com/office/drawing/2014/main" id="{00000000-0008-0000-1300-000020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7" name="Chart 6">
            <a:extLst>
              <a:ext uri="{FF2B5EF4-FFF2-40B4-BE49-F238E27FC236}">
                <a16:creationId xmlns:a16="http://schemas.microsoft.com/office/drawing/2014/main" id="{00000000-0008-0000-1300-000007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4" name="TextBox 23">
            <a:extLst>
              <a:ext uri="{FF2B5EF4-FFF2-40B4-BE49-F238E27FC236}">
                <a16:creationId xmlns:a16="http://schemas.microsoft.com/office/drawing/2014/main" id="{00000000-0008-0000-1300-000018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42" name="Group 41">
          <a:extLst>
            <a:ext uri="{FF2B5EF4-FFF2-40B4-BE49-F238E27FC236}">
              <a16:creationId xmlns:a16="http://schemas.microsoft.com/office/drawing/2014/main" id="{00000000-0008-0000-1300-00002A000000}"/>
            </a:ext>
          </a:extLst>
        </xdr:cNvPr>
        <xdr:cNvGrpSpPr/>
      </xdr:nvGrpSpPr>
      <xdr:grpSpPr>
        <a:xfrm>
          <a:off x="200025" y="5057775"/>
          <a:ext cx="2733675" cy="2343150"/>
          <a:chOff x="66675" y="4857750"/>
          <a:chExt cx="2733675" cy="2343150"/>
        </a:xfrm>
      </xdr:grpSpPr>
      <xdr:sp macro="" textlink="">
        <xdr:nvSpPr>
          <xdr:cNvPr id="34" name="Rectangle: Rounded Corners 33">
            <a:extLst>
              <a:ext uri="{FF2B5EF4-FFF2-40B4-BE49-F238E27FC236}">
                <a16:creationId xmlns:a16="http://schemas.microsoft.com/office/drawing/2014/main" id="{00000000-0008-0000-1300-000022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1300-00000B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25" name="TextBox 24">
            <a:extLst>
              <a:ext uri="{FF2B5EF4-FFF2-40B4-BE49-F238E27FC236}">
                <a16:creationId xmlns:a16="http://schemas.microsoft.com/office/drawing/2014/main" id="{00000000-0008-0000-1300-000019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43" name="Group 42">
          <a:extLst>
            <a:ext uri="{FF2B5EF4-FFF2-40B4-BE49-F238E27FC236}">
              <a16:creationId xmlns:a16="http://schemas.microsoft.com/office/drawing/2014/main" id="{00000000-0008-0000-1300-00002B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3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0" name="Chart 9">
            <a:extLst>
              <a:ext uri="{FF2B5EF4-FFF2-40B4-BE49-F238E27FC236}">
                <a16:creationId xmlns:a16="http://schemas.microsoft.com/office/drawing/2014/main" id="{00000000-0008-0000-1300-00000A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26" name="TextBox 25">
            <a:extLst>
              <a:ext uri="{FF2B5EF4-FFF2-40B4-BE49-F238E27FC236}">
                <a16:creationId xmlns:a16="http://schemas.microsoft.com/office/drawing/2014/main" id="{00000000-0008-0000-1300-00001A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45" name="Picture 44">
          <a:extLst>
            <a:ext uri="{FF2B5EF4-FFF2-40B4-BE49-F238E27FC236}">
              <a16:creationId xmlns:a16="http://schemas.microsoft.com/office/drawing/2014/main" id="{00000000-0008-0000-1300-00002D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1.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22.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2" name="Group 1">
          <a:extLst>
            <a:ext uri="{FF2B5EF4-FFF2-40B4-BE49-F238E27FC236}">
              <a16:creationId xmlns:a16="http://schemas.microsoft.com/office/drawing/2014/main" id="{00000000-0008-0000-1400-000002000000}"/>
            </a:ext>
          </a:extLst>
        </xdr:cNvPr>
        <xdr:cNvGrpSpPr/>
      </xdr:nvGrpSpPr>
      <xdr:grpSpPr>
        <a:xfrm>
          <a:off x="2714580" y="52927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14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14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14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14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14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2F506B2-8E92-4002-88C4-3E11F042AC90}" type="TxLink">
                <a:rPr lang="en-US" sz="2400" b="1" i="0" u="none" strike="noStrike">
                  <a:solidFill>
                    <a:srgbClr val="4DBF35"/>
                  </a:solidFill>
                  <a:latin typeface="Calibri"/>
                  <a:ea typeface="Calibri"/>
                  <a:cs typeface="Calibri"/>
                </a:rPr>
                <a:pPr algn="ctr"/>
                <a:t>47%</a:t>
              </a:fld>
              <a:endParaRPr lang="en-US" sz="123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14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9" name="Group 8">
          <a:extLst>
            <a:ext uri="{FF2B5EF4-FFF2-40B4-BE49-F238E27FC236}">
              <a16:creationId xmlns:a16="http://schemas.microsoft.com/office/drawing/2014/main" id="{00000000-0008-0000-1400-000009000000}"/>
            </a:ext>
          </a:extLst>
        </xdr:cNvPr>
        <xdr:cNvGrpSpPr/>
      </xdr:nvGrpSpPr>
      <xdr:grpSpPr>
        <a:xfrm>
          <a:off x="200025" y="533400"/>
          <a:ext cx="2733675" cy="2095500"/>
          <a:chOff x="57150" y="533400"/>
          <a:chExt cx="2733675" cy="2095500"/>
        </a:xfrm>
      </xdr:grpSpPr>
      <xdr:sp macro="" textlink="">
        <xdr:nvSpPr>
          <xdr:cNvPr id="10" name="Rectangle: Rounded Corners 9">
            <a:extLst>
              <a:ext uri="{FF2B5EF4-FFF2-40B4-BE49-F238E27FC236}">
                <a16:creationId xmlns:a16="http://schemas.microsoft.com/office/drawing/2014/main" id="{00000000-0008-0000-1400-00000A000000}"/>
              </a:ext>
            </a:extLst>
          </xdr:cNvPr>
          <xdr:cNvSpPr/>
        </xdr:nvSpPr>
        <xdr:spPr>
          <a:xfrm>
            <a:off x="57150" y="53340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1400-00000B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14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14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14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14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14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14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14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14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14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4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22" name="Group 21">
          <a:extLst>
            <a:ext uri="{FF2B5EF4-FFF2-40B4-BE49-F238E27FC236}">
              <a16:creationId xmlns:a16="http://schemas.microsoft.com/office/drawing/2014/main" id="{00000000-0008-0000-1400-000016000000}"/>
            </a:ext>
          </a:extLst>
        </xdr:cNvPr>
        <xdr:cNvGrpSpPr/>
      </xdr:nvGrpSpPr>
      <xdr:grpSpPr>
        <a:xfrm>
          <a:off x="200025" y="39433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14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14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14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26" name="Group 25">
          <a:extLst>
            <a:ext uri="{FF2B5EF4-FFF2-40B4-BE49-F238E27FC236}">
              <a16:creationId xmlns:a16="http://schemas.microsoft.com/office/drawing/2014/main" id="{00000000-0008-0000-1400-00001A000000}"/>
            </a:ext>
          </a:extLst>
        </xdr:cNvPr>
        <xdr:cNvGrpSpPr/>
      </xdr:nvGrpSpPr>
      <xdr:grpSpPr>
        <a:xfrm>
          <a:off x="200025" y="280987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14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14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14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30" name="Group 29">
          <a:extLst>
            <a:ext uri="{FF2B5EF4-FFF2-40B4-BE49-F238E27FC236}">
              <a16:creationId xmlns:a16="http://schemas.microsoft.com/office/drawing/2014/main" id="{00000000-0008-0000-1400-00001E000000}"/>
            </a:ext>
          </a:extLst>
        </xdr:cNvPr>
        <xdr:cNvGrpSpPr/>
      </xdr:nvGrpSpPr>
      <xdr:grpSpPr>
        <a:xfrm>
          <a:off x="200025" y="5057775"/>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14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14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14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14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4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14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14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14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hyperlink" Target="https://www.excelcampus.com/charts/8-types-of-progress-ch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851A-59B5-4057-AFC0-14B1C75453EE}">
  <dimension ref="A1:B2"/>
  <sheetViews>
    <sheetView showGridLines="0" workbookViewId="0"/>
  </sheetViews>
  <sheetFormatPr defaultRowHeight="15" x14ac:dyDescent="0.25"/>
  <cols>
    <col min="1" max="1" width="4.7109375" customWidth="1"/>
  </cols>
  <sheetData>
    <row r="1" spans="1:2" x14ac:dyDescent="0.25">
      <c r="A1" s="14" t="s">
        <v>45</v>
      </c>
    </row>
    <row r="2" spans="1:2" ht="18.75" x14ac:dyDescent="0.3">
      <c r="B2" s="13" t="s">
        <v>44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8CFB-4285-45EB-ACDF-9C32679F9801}">
  <sheetPr codeName="Sheet14"/>
  <dimension ref="A1"/>
  <sheetViews>
    <sheetView workbookViewId="0"/>
  </sheetViews>
  <sheetFormatPr defaultRowHeight="15" x14ac:dyDescent="0.25"/>
  <sheetData>
    <row r="1" spans="1:1" x14ac:dyDescent="0.25">
      <c r="A1">
        <f ca="1">RANDBETWEEN(20,90)/100</f>
        <v>0.22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C0B3-9240-402A-B45F-FFA5D8EDD866}">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4A1C5B97-E369-442E-B48A-094E493FDC4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89D69-68D4-44D6-9295-F160575396D6}">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DC73292E-2496-4415-83E7-9A98AC2B58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031F-B38B-4745-AE0C-D43322BE4706}">
  <sheetPr>
    <tabColor theme="1" tint="0.34998626667073579"/>
  </sheetPr>
  <dimension ref="A1"/>
  <sheetViews>
    <sheetView showGridLines="0" workbookViewId="0">
      <selection activeCell="O8" sqref="O8"/>
    </sheetView>
  </sheetViews>
  <sheetFormatPr defaultRowHeight="15" x14ac:dyDescent="0.25"/>
  <cols>
    <col min="1" max="16384" width="9.140625" style="11"/>
  </cols>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Spinner 1">
              <controlPr defaultSize="0" autoPict="0">
                <anchor moveWithCells="1" sizeWithCells="1">
                  <from>
                    <xdr:col>3</xdr:col>
                    <xdr:colOff>447675</xdr:colOff>
                    <xdr:row>2</xdr:row>
                    <xdr:rowOff>47625</xdr:rowOff>
                  </from>
                  <to>
                    <xdr:col>3</xdr:col>
                    <xdr:colOff>581025</xdr:colOff>
                    <xdr:row>3</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941B-B21F-441E-8E09-AAD3727FA08B}">
  <sheetPr>
    <tabColor theme="1" tint="0.34998626667073579"/>
  </sheetPr>
  <dimension ref="A1:Z103"/>
  <sheetViews>
    <sheetView tabSelected="1" workbookViewId="0">
      <selection activeCell="T4" sqref="T4"/>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v>45139</v>
      </c>
      <c r="V3" s="2" t="s">
        <v>18</v>
      </c>
      <c r="W3" s="2" t="s">
        <v>0</v>
      </c>
      <c r="Y3" s="2" t="s">
        <v>22</v>
      </c>
      <c r="Z3" s="2" t="s">
        <v>78</v>
      </c>
    </row>
    <row r="4" spans="1:26" x14ac:dyDescent="0.25">
      <c r="H4">
        <v>1</v>
      </c>
      <c r="I4">
        <v>1</v>
      </c>
      <c r="J4">
        <v>6</v>
      </c>
      <c r="K4" s="10">
        <f>$T$3-WEEKDAY($T$3,$T$7)+1</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K4+1</f>
        <v>45138</v>
      </c>
      <c r="L5" s="10"/>
      <c r="M5">
        <f t="shared" si="0"/>
        <v>2</v>
      </c>
      <c r="N5">
        <v>6</v>
      </c>
      <c r="P5" t="str">
        <f t="shared" ref="P5:P10" si="1">LEFT(TEXT(K5,"DDD"),1)</f>
        <v>M</v>
      </c>
      <c r="Q5">
        <v>0</v>
      </c>
      <c r="S5" s="19" t="s">
        <v>52</v>
      </c>
      <c r="T5">
        <v>1484</v>
      </c>
      <c r="V5" s="9">
        <v>45079</v>
      </c>
      <c r="W5" t="s">
        <v>20</v>
      </c>
      <c r="Y5" t="s">
        <v>69</v>
      </c>
      <c r="Z5">
        <v>11</v>
      </c>
    </row>
    <row r="6" spans="1:26" x14ac:dyDescent="0.25">
      <c r="H6">
        <v>3</v>
      </c>
      <c r="I6">
        <v>3</v>
      </c>
      <c r="J6">
        <v>6</v>
      </c>
      <c r="K6" s="10">
        <f t="shared" ref="K6:K45" si="2">K5+1</f>
        <v>45139</v>
      </c>
      <c r="L6" s="10"/>
      <c r="M6">
        <f t="shared" si="0"/>
        <v>3</v>
      </c>
      <c r="N6">
        <v>6</v>
      </c>
      <c r="P6" t="str">
        <f t="shared" si="1"/>
        <v>T</v>
      </c>
      <c r="Q6">
        <v>0</v>
      </c>
      <c r="S6" s="19" t="s">
        <v>33</v>
      </c>
      <c r="T6" t="s">
        <v>75</v>
      </c>
      <c r="V6" s="9">
        <v>45080</v>
      </c>
      <c r="W6" t="s">
        <v>21</v>
      </c>
      <c r="Y6" t="s">
        <v>70</v>
      </c>
      <c r="Z6">
        <v>12</v>
      </c>
    </row>
    <row r="7" spans="1:26" x14ac:dyDescent="0.25">
      <c r="H7">
        <v>4</v>
      </c>
      <c r="I7">
        <v>4</v>
      </c>
      <c r="J7">
        <v>6</v>
      </c>
      <c r="K7" s="10">
        <f t="shared" si="2"/>
        <v>45140</v>
      </c>
      <c r="L7" s="10"/>
      <c r="M7">
        <f t="shared" si="0"/>
        <v>4</v>
      </c>
      <c r="N7">
        <v>6</v>
      </c>
      <c r="P7" t="str">
        <f t="shared" si="1"/>
        <v>W</v>
      </c>
      <c r="Q7">
        <v>0</v>
      </c>
      <c r="S7" s="19" t="s">
        <v>76</v>
      </c>
      <c r="T7">
        <f>VLOOKUP(T6,$Y$4:$Z$10,2,FALSE)</f>
        <v>1</v>
      </c>
      <c r="V7" s="9">
        <v>45081</v>
      </c>
      <c r="W7" t="s">
        <v>20</v>
      </c>
      <c r="Y7" t="s">
        <v>71</v>
      </c>
      <c r="Z7">
        <v>13</v>
      </c>
    </row>
    <row r="8" spans="1:26" x14ac:dyDescent="0.25">
      <c r="H8">
        <v>5</v>
      </c>
      <c r="I8">
        <v>5</v>
      </c>
      <c r="J8">
        <v>6</v>
      </c>
      <c r="K8" s="10">
        <f t="shared" si="2"/>
        <v>45141</v>
      </c>
      <c r="L8" s="10"/>
      <c r="M8">
        <f t="shared" si="0"/>
        <v>5</v>
      </c>
      <c r="N8">
        <v>6</v>
      </c>
      <c r="P8" t="str">
        <f t="shared" si="1"/>
        <v>T</v>
      </c>
      <c r="Q8">
        <v>0</v>
      </c>
      <c r="S8" s="1"/>
      <c r="V8" s="9">
        <v>45082</v>
      </c>
      <c r="W8" t="s">
        <v>21</v>
      </c>
      <c r="Y8" t="s">
        <v>72</v>
      </c>
      <c r="Z8">
        <v>14</v>
      </c>
    </row>
    <row r="9" spans="1:26" x14ac:dyDescent="0.25">
      <c r="H9">
        <v>6</v>
      </c>
      <c r="I9">
        <v>6</v>
      </c>
      <c r="J9">
        <v>6</v>
      </c>
      <c r="K9" s="10">
        <f t="shared" si="2"/>
        <v>45142</v>
      </c>
      <c r="L9" s="10"/>
      <c r="M9">
        <f t="shared" si="0"/>
        <v>6</v>
      </c>
      <c r="N9">
        <v>6</v>
      </c>
      <c r="P9" t="str">
        <f t="shared" si="1"/>
        <v>F</v>
      </c>
      <c r="Q9">
        <v>0</v>
      </c>
      <c r="S9" s="1"/>
      <c r="V9" s="9">
        <v>45083</v>
      </c>
      <c r="W9" t="s">
        <v>20</v>
      </c>
      <c r="Y9" t="s">
        <v>73</v>
      </c>
      <c r="Z9">
        <v>15</v>
      </c>
    </row>
    <row r="10" spans="1:26" x14ac:dyDescent="0.25">
      <c r="H10">
        <v>7</v>
      </c>
      <c r="I10">
        <v>7</v>
      </c>
      <c r="J10">
        <v>6</v>
      </c>
      <c r="K10" s="10">
        <f t="shared" si="2"/>
        <v>45143</v>
      </c>
      <c r="L10" s="10"/>
      <c r="M10" t="e">
        <f t="shared" si="0"/>
        <v>#N/A</v>
      </c>
      <c r="N10">
        <v>6</v>
      </c>
      <c r="P10" t="str">
        <f t="shared" si="1"/>
        <v>S</v>
      </c>
      <c r="Q10">
        <v>0</v>
      </c>
      <c r="S10" s="1"/>
      <c r="V10" s="9">
        <v>45084</v>
      </c>
      <c r="W10" t="s">
        <v>21</v>
      </c>
      <c r="Y10" t="s">
        <v>74</v>
      </c>
      <c r="Z10">
        <v>16</v>
      </c>
    </row>
    <row r="11" spans="1:26" x14ac:dyDescent="0.25">
      <c r="H11">
        <v>8</v>
      </c>
      <c r="I11">
        <f>I4</f>
        <v>1</v>
      </c>
      <c r="J11">
        <f t="shared" ref="J11:J45" si="3">J4-1</f>
        <v>5</v>
      </c>
      <c r="K11" s="10">
        <f t="shared" si="2"/>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2"/>
        <v>45145</v>
      </c>
      <c r="L12" s="10"/>
      <c r="M12" t="e">
        <f t="shared" si="0"/>
        <v>#N/A</v>
      </c>
      <c r="N12">
        <f t="shared" si="4"/>
        <v>5</v>
      </c>
      <c r="S12" s="1"/>
      <c r="V12" s="9">
        <v>45086</v>
      </c>
      <c r="W12" t="s">
        <v>20</v>
      </c>
    </row>
    <row r="13" spans="1:26" x14ac:dyDescent="0.25">
      <c r="H13">
        <v>10</v>
      </c>
      <c r="I13">
        <f t="shared" si="5"/>
        <v>3</v>
      </c>
      <c r="J13">
        <f t="shared" si="3"/>
        <v>5</v>
      </c>
      <c r="K13" s="10">
        <f t="shared" si="2"/>
        <v>45146</v>
      </c>
      <c r="L13" s="10"/>
      <c r="M13">
        <f t="shared" si="0"/>
        <v>3</v>
      </c>
      <c r="N13">
        <f t="shared" si="4"/>
        <v>5</v>
      </c>
      <c r="S13" s="1"/>
      <c r="V13" s="9">
        <v>45087</v>
      </c>
      <c r="W13" t="s">
        <v>20</v>
      </c>
    </row>
    <row r="14" spans="1:26" x14ac:dyDescent="0.25">
      <c r="H14">
        <v>11</v>
      </c>
      <c r="I14">
        <f t="shared" si="5"/>
        <v>4</v>
      </c>
      <c r="J14">
        <f t="shared" si="3"/>
        <v>5</v>
      </c>
      <c r="K14" s="10">
        <f t="shared" si="2"/>
        <v>45147</v>
      </c>
      <c r="L14" s="10"/>
      <c r="M14">
        <f t="shared" si="0"/>
        <v>4</v>
      </c>
      <c r="N14">
        <f t="shared" si="4"/>
        <v>5</v>
      </c>
      <c r="S14" s="1"/>
      <c r="V14" s="9">
        <v>45088</v>
      </c>
      <c r="W14" t="s">
        <v>20</v>
      </c>
    </row>
    <row r="15" spans="1:26" x14ac:dyDescent="0.25">
      <c r="H15">
        <v>12</v>
      </c>
      <c r="I15">
        <f t="shared" si="5"/>
        <v>5</v>
      </c>
      <c r="J15">
        <f t="shared" si="3"/>
        <v>5</v>
      </c>
      <c r="K15" s="10">
        <f t="shared" si="2"/>
        <v>45148</v>
      </c>
      <c r="L15" s="10"/>
      <c r="M15">
        <f t="shared" si="0"/>
        <v>5</v>
      </c>
      <c r="N15">
        <f t="shared" si="4"/>
        <v>5</v>
      </c>
      <c r="S15" s="1"/>
      <c r="V15" s="9">
        <v>45089</v>
      </c>
      <c r="W15" t="s">
        <v>20</v>
      </c>
    </row>
    <row r="16" spans="1:26" x14ac:dyDescent="0.25">
      <c r="H16">
        <v>13</v>
      </c>
      <c r="I16">
        <f t="shared" si="5"/>
        <v>6</v>
      </c>
      <c r="J16">
        <f t="shared" si="3"/>
        <v>5</v>
      </c>
      <c r="K16" s="10">
        <f t="shared" si="2"/>
        <v>45149</v>
      </c>
      <c r="L16" s="10"/>
      <c r="M16">
        <f t="shared" si="0"/>
        <v>6</v>
      </c>
      <c r="N16">
        <f t="shared" si="4"/>
        <v>5</v>
      </c>
      <c r="S16" s="1"/>
      <c r="V16" s="9">
        <v>45090</v>
      </c>
      <c r="W16" t="s">
        <v>21</v>
      </c>
    </row>
    <row r="17" spans="8:23" x14ac:dyDescent="0.25">
      <c r="H17">
        <v>14</v>
      </c>
      <c r="I17">
        <f t="shared" si="5"/>
        <v>7</v>
      </c>
      <c r="J17">
        <f t="shared" si="3"/>
        <v>5</v>
      </c>
      <c r="K17" s="10">
        <f t="shared" si="2"/>
        <v>45150</v>
      </c>
      <c r="L17" s="10"/>
      <c r="M17">
        <f t="shared" si="0"/>
        <v>7</v>
      </c>
      <c r="N17">
        <f t="shared" si="4"/>
        <v>5</v>
      </c>
      <c r="S17" s="1"/>
      <c r="V17" s="9">
        <v>45091</v>
      </c>
      <c r="W17" t="s">
        <v>20</v>
      </c>
    </row>
    <row r="18" spans="8:23" x14ac:dyDescent="0.25">
      <c r="H18">
        <v>15</v>
      </c>
      <c r="I18">
        <f t="shared" si="5"/>
        <v>1</v>
      </c>
      <c r="J18">
        <f t="shared" si="3"/>
        <v>4</v>
      </c>
      <c r="K18" s="10">
        <f t="shared" si="2"/>
        <v>45151</v>
      </c>
      <c r="L18" s="10"/>
      <c r="M18">
        <f t="shared" si="0"/>
        <v>1</v>
      </c>
      <c r="N18">
        <f t="shared" si="4"/>
        <v>4</v>
      </c>
      <c r="S18" s="1"/>
      <c r="V18" s="9">
        <v>45092</v>
      </c>
      <c r="W18" t="s">
        <v>21</v>
      </c>
    </row>
    <row r="19" spans="8:23" x14ac:dyDescent="0.25">
      <c r="H19">
        <v>16</v>
      </c>
      <c r="I19">
        <f t="shared" si="5"/>
        <v>2</v>
      </c>
      <c r="J19">
        <f t="shared" si="3"/>
        <v>4</v>
      </c>
      <c r="K19" s="10">
        <f t="shared" si="2"/>
        <v>45152</v>
      </c>
      <c r="L19" s="10"/>
      <c r="M19" t="e">
        <f t="shared" si="0"/>
        <v>#N/A</v>
      </c>
      <c r="N19">
        <f t="shared" si="4"/>
        <v>4</v>
      </c>
      <c r="S19" s="1"/>
      <c r="V19" s="9">
        <v>45093</v>
      </c>
      <c r="W19" t="s">
        <v>20</v>
      </c>
    </row>
    <row r="20" spans="8:23" x14ac:dyDescent="0.25">
      <c r="H20">
        <v>17</v>
      </c>
      <c r="I20">
        <f t="shared" si="5"/>
        <v>3</v>
      </c>
      <c r="J20">
        <f t="shared" si="3"/>
        <v>4</v>
      </c>
      <c r="K20" s="10">
        <f t="shared" si="2"/>
        <v>45153</v>
      </c>
      <c r="L20" s="10"/>
      <c r="M20">
        <f t="shared" si="0"/>
        <v>3</v>
      </c>
      <c r="N20">
        <f t="shared" si="4"/>
        <v>4</v>
      </c>
      <c r="S20" s="1"/>
      <c r="V20" s="9">
        <v>45094</v>
      </c>
      <c r="W20" t="s">
        <v>20</v>
      </c>
    </row>
    <row r="21" spans="8:23" x14ac:dyDescent="0.25">
      <c r="H21">
        <v>18</v>
      </c>
      <c r="I21">
        <f t="shared" si="5"/>
        <v>4</v>
      </c>
      <c r="J21">
        <f t="shared" si="3"/>
        <v>4</v>
      </c>
      <c r="K21" s="10">
        <f t="shared" si="2"/>
        <v>45154</v>
      </c>
      <c r="L21" s="10"/>
      <c r="M21">
        <f t="shared" si="0"/>
        <v>4</v>
      </c>
      <c r="N21">
        <f t="shared" si="4"/>
        <v>4</v>
      </c>
      <c r="S21" s="1"/>
      <c r="V21" s="9">
        <v>45095</v>
      </c>
      <c r="W21" t="s">
        <v>20</v>
      </c>
    </row>
    <row r="22" spans="8:23" x14ac:dyDescent="0.25">
      <c r="H22">
        <v>19</v>
      </c>
      <c r="I22">
        <f t="shared" si="5"/>
        <v>5</v>
      </c>
      <c r="J22">
        <f t="shared" si="3"/>
        <v>4</v>
      </c>
      <c r="K22" s="10">
        <f t="shared" si="2"/>
        <v>45155</v>
      </c>
      <c r="L22" s="10"/>
      <c r="M22">
        <f t="shared" si="0"/>
        <v>5</v>
      </c>
      <c r="N22">
        <f t="shared" si="4"/>
        <v>4</v>
      </c>
      <c r="S22" s="1"/>
      <c r="V22" s="9">
        <v>45096</v>
      </c>
      <c r="W22" t="s">
        <v>20</v>
      </c>
    </row>
    <row r="23" spans="8:23" x14ac:dyDescent="0.25">
      <c r="H23">
        <v>20</v>
      </c>
      <c r="I23">
        <f t="shared" si="5"/>
        <v>6</v>
      </c>
      <c r="J23">
        <f t="shared" si="3"/>
        <v>4</v>
      </c>
      <c r="K23" s="10">
        <f t="shared" si="2"/>
        <v>45156</v>
      </c>
      <c r="L23" s="10"/>
      <c r="M23">
        <f t="shared" si="0"/>
        <v>6</v>
      </c>
      <c r="N23">
        <f t="shared" si="4"/>
        <v>4</v>
      </c>
      <c r="S23" s="1"/>
      <c r="V23" s="9">
        <v>45097</v>
      </c>
      <c r="W23" t="s">
        <v>20</v>
      </c>
    </row>
    <row r="24" spans="8:23" x14ac:dyDescent="0.25">
      <c r="H24">
        <v>21</v>
      </c>
      <c r="I24">
        <f t="shared" si="5"/>
        <v>7</v>
      </c>
      <c r="J24">
        <f t="shared" si="3"/>
        <v>4</v>
      </c>
      <c r="K24" s="10">
        <f t="shared" si="2"/>
        <v>45157</v>
      </c>
      <c r="L24" s="10"/>
      <c r="M24">
        <f t="shared" si="0"/>
        <v>7</v>
      </c>
      <c r="N24">
        <f t="shared" si="4"/>
        <v>4</v>
      </c>
      <c r="S24" s="1"/>
      <c r="V24" s="9">
        <v>45098</v>
      </c>
      <c r="W24" t="s">
        <v>21</v>
      </c>
    </row>
    <row r="25" spans="8:23" x14ac:dyDescent="0.25">
      <c r="H25">
        <v>22</v>
      </c>
      <c r="I25">
        <f t="shared" si="5"/>
        <v>1</v>
      </c>
      <c r="J25">
        <f t="shared" si="3"/>
        <v>3</v>
      </c>
      <c r="K25" s="10">
        <f t="shared" si="2"/>
        <v>45158</v>
      </c>
      <c r="L25" s="10"/>
      <c r="M25">
        <f t="shared" si="0"/>
        <v>1</v>
      </c>
      <c r="N25">
        <f t="shared" si="4"/>
        <v>3</v>
      </c>
      <c r="S25" s="1"/>
      <c r="V25" s="9">
        <v>45099</v>
      </c>
      <c r="W25" t="s">
        <v>20</v>
      </c>
    </row>
    <row r="26" spans="8:23" x14ac:dyDescent="0.25">
      <c r="H26">
        <v>23</v>
      </c>
      <c r="I26">
        <f t="shared" si="5"/>
        <v>2</v>
      </c>
      <c r="J26">
        <f t="shared" si="3"/>
        <v>3</v>
      </c>
      <c r="K26" s="10">
        <f t="shared" si="2"/>
        <v>45159</v>
      </c>
      <c r="L26" s="10"/>
      <c r="M26">
        <f t="shared" si="0"/>
        <v>2</v>
      </c>
      <c r="N26">
        <f t="shared" si="4"/>
        <v>3</v>
      </c>
      <c r="S26" s="1"/>
      <c r="V26" s="9">
        <v>45100</v>
      </c>
      <c r="W26" t="s">
        <v>20</v>
      </c>
    </row>
    <row r="27" spans="8:23" x14ac:dyDescent="0.25">
      <c r="H27">
        <v>24</v>
      </c>
      <c r="I27">
        <f t="shared" si="5"/>
        <v>3</v>
      </c>
      <c r="J27">
        <f t="shared" si="3"/>
        <v>3</v>
      </c>
      <c r="K27" s="10">
        <f t="shared" si="2"/>
        <v>45160</v>
      </c>
      <c r="L27" s="10"/>
      <c r="M27">
        <f t="shared" si="0"/>
        <v>3</v>
      </c>
      <c r="N27">
        <f t="shared" si="4"/>
        <v>3</v>
      </c>
      <c r="S27" s="1"/>
      <c r="V27" s="9">
        <v>45101</v>
      </c>
      <c r="W27" t="s">
        <v>21</v>
      </c>
    </row>
    <row r="28" spans="8:23" x14ac:dyDescent="0.25">
      <c r="H28">
        <v>25</v>
      </c>
      <c r="I28">
        <f t="shared" si="5"/>
        <v>4</v>
      </c>
      <c r="J28">
        <f t="shared" si="3"/>
        <v>3</v>
      </c>
      <c r="K28" s="10">
        <f t="shared" si="2"/>
        <v>45161</v>
      </c>
      <c r="L28" s="10"/>
      <c r="M28" t="e">
        <f t="shared" si="0"/>
        <v>#N/A</v>
      </c>
      <c r="N28">
        <f t="shared" si="4"/>
        <v>3</v>
      </c>
      <c r="S28" s="1"/>
      <c r="V28" s="9">
        <v>45102</v>
      </c>
      <c r="W28" t="s">
        <v>21</v>
      </c>
    </row>
    <row r="29" spans="8:23" x14ac:dyDescent="0.25">
      <c r="H29">
        <v>26</v>
      </c>
      <c r="I29">
        <f t="shared" si="5"/>
        <v>5</v>
      </c>
      <c r="J29">
        <f t="shared" si="3"/>
        <v>3</v>
      </c>
      <c r="K29" s="10">
        <f t="shared" si="2"/>
        <v>45162</v>
      </c>
      <c r="L29" s="10"/>
      <c r="M29">
        <f t="shared" si="0"/>
        <v>5</v>
      </c>
      <c r="N29">
        <f t="shared" si="4"/>
        <v>3</v>
      </c>
      <c r="S29" s="1"/>
      <c r="V29" s="9">
        <v>45103</v>
      </c>
      <c r="W29" t="s">
        <v>21</v>
      </c>
    </row>
    <row r="30" spans="8:23" x14ac:dyDescent="0.25">
      <c r="H30">
        <v>27</v>
      </c>
      <c r="I30">
        <f t="shared" si="5"/>
        <v>6</v>
      </c>
      <c r="J30">
        <f t="shared" si="3"/>
        <v>3</v>
      </c>
      <c r="K30" s="10">
        <f t="shared" si="2"/>
        <v>45163</v>
      </c>
      <c r="L30" s="10"/>
      <c r="M30">
        <f t="shared" si="0"/>
        <v>6</v>
      </c>
      <c r="N30">
        <f t="shared" si="4"/>
        <v>3</v>
      </c>
      <c r="S30" s="1"/>
      <c r="V30" s="9">
        <v>45104</v>
      </c>
      <c r="W30" t="s">
        <v>20</v>
      </c>
    </row>
    <row r="31" spans="8:23" x14ac:dyDescent="0.25">
      <c r="H31">
        <v>28</v>
      </c>
      <c r="I31">
        <f t="shared" si="5"/>
        <v>7</v>
      </c>
      <c r="J31">
        <f t="shared" si="3"/>
        <v>3</v>
      </c>
      <c r="K31" s="10">
        <f t="shared" si="2"/>
        <v>45164</v>
      </c>
      <c r="L31" s="10"/>
      <c r="M31">
        <f t="shared" si="0"/>
        <v>7</v>
      </c>
      <c r="N31">
        <f t="shared" si="4"/>
        <v>3</v>
      </c>
      <c r="S31" s="1"/>
      <c r="V31" s="9">
        <v>45105</v>
      </c>
      <c r="W31" t="s">
        <v>20</v>
      </c>
    </row>
    <row r="32" spans="8:23" x14ac:dyDescent="0.25">
      <c r="H32">
        <v>29</v>
      </c>
      <c r="I32">
        <f t="shared" si="5"/>
        <v>1</v>
      </c>
      <c r="J32">
        <f t="shared" si="3"/>
        <v>2</v>
      </c>
      <c r="K32" s="10">
        <f t="shared" si="2"/>
        <v>45165</v>
      </c>
      <c r="L32" s="10"/>
      <c r="M32">
        <f t="shared" si="0"/>
        <v>1</v>
      </c>
      <c r="N32">
        <f t="shared" si="4"/>
        <v>2</v>
      </c>
      <c r="S32" s="1"/>
      <c r="V32" s="9">
        <v>45106</v>
      </c>
      <c r="W32" t="s">
        <v>20</v>
      </c>
    </row>
    <row r="33" spans="8:23" x14ac:dyDescent="0.25">
      <c r="H33">
        <v>30</v>
      </c>
      <c r="I33">
        <f t="shared" si="5"/>
        <v>2</v>
      </c>
      <c r="J33">
        <f t="shared" si="3"/>
        <v>2</v>
      </c>
      <c r="K33" s="10">
        <f t="shared" si="2"/>
        <v>45166</v>
      </c>
      <c r="L33" s="10"/>
      <c r="M33" t="e">
        <f t="shared" si="0"/>
        <v>#N/A</v>
      </c>
      <c r="N33">
        <f t="shared" si="4"/>
        <v>2</v>
      </c>
      <c r="S33" s="1"/>
      <c r="V33" s="9">
        <v>45107</v>
      </c>
      <c r="W33" t="s">
        <v>21</v>
      </c>
    </row>
    <row r="34" spans="8:23" x14ac:dyDescent="0.25">
      <c r="H34">
        <v>31</v>
      </c>
      <c r="I34">
        <f t="shared" si="5"/>
        <v>3</v>
      </c>
      <c r="J34">
        <f t="shared" si="3"/>
        <v>2</v>
      </c>
      <c r="K34" s="10">
        <f t="shared" si="2"/>
        <v>45167</v>
      </c>
      <c r="L34" s="10"/>
      <c r="M34" t="e">
        <f t="shared" si="0"/>
        <v>#N/A</v>
      </c>
      <c r="N34">
        <f t="shared" si="4"/>
        <v>2</v>
      </c>
      <c r="S34" s="1"/>
      <c r="V34" s="9">
        <v>45108</v>
      </c>
      <c r="W34" t="s">
        <v>20</v>
      </c>
    </row>
    <row r="35" spans="8:23" x14ac:dyDescent="0.25">
      <c r="H35">
        <v>32</v>
      </c>
      <c r="I35">
        <f t="shared" si="5"/>
        <v>4</v>
      </c>
      <c r="J35">
        <f t="shared" si="3"/>
        <v>2</v>
      </c>
      <c r="K35" s="10">
        <f t="shared" si="2"/>
        <v>45168</v>
      </c>
      <c r="L35" s="10"/>
      <c r="M35">
        <f t="shared" si="0"/>
        <v>4</v>
      </c>
      <c r="N35">
        <f t="shared" si="4"/>
        <v>2</v>
      </c>
      <c r="S35" s="1"/>
      <c r="V35" s="9">
        <v>45109</v>
      </c>
      <c r="W35" t="s">
        <v>20</v>
      </c>
    </row>
    <row r="36" spans="8:23" x14ac:dyDescent="0.25">
      <c r="H36">
        <v>33</v>
      </c>
      <c r="I36">
        <f t="shared" si="5"/>
        <v>5</v>
      </c>
      <c r="J36">
        <f t="shared" si="3"/>
        <v>2</v>
      </c>
      <c r="K36" s="10">
        <f t="shared" si="2"/>
        <v>45169</v>
      </c>
      <c r="L36" s="10"/>
      <c r="M36">
        <f t="shared" si="0"/>
        <v>5</v>
      </c>
      <c r="N36">
        <f t="shared" si="4"/>
        <v>2</v>
      </c>
      <c r="S36" s="1"/>
      <c r="V36" s="9">
        <v>45110</v>
      </c>
      <c r="W36" t="s">
        <v>21</v>
      </c>
    </row>
    <row r="37" spans="8:23" x14ac:dyDescent="0.25">
      <c r="H37">
        <v>34</v>
      </c>
      <c r="I37">
        <f t="shared" si="5"/>
        <v>6</v>
      </c>
      <c r="J37">
        <f t="shared" si="3"/>
        <v>2</v>
      </c>
      <c r="K37" s="10">
        <f t="shared" si="2"/>
        <v>45170</v>
      </c>
      <c r="L37" s="10"/>
      <c r="M37" t="e">
        <f t="shared" si="0"/>
        <v>#N/A</v>
      </c>
      <c r="N37">
        <f t="shared" si="4"/>
        <v>2</v>
      </c>
      <c r="S37" s="1"/>
      <c r="V37" s="9">
        <v>45111</v>
      </c>
      <c r="W37" t="s">
        <v>21</v>
      </c>
    </row>
    <row r="38" spans="8:23" x14ac:dyDescent="0.25">
      <c r="H38">
        <v>35</v>
      </c>
      <c r="I38">
        <f t="shared" si="5"/>
        <v>7</v>
      </c>
      <c r="J38">
        <f t="shared" si="3"/>
        <v>2</v>
      </c>
      <c r="K38" s="10">
        <f t="shared" si="2"/>
        <v>45171</v>
      </c>
      <c r="L38" s="10"/>
      <c r="M38" t="e">
        <f t="shared" si="0"/>
        <v>#N/A</v>
      </c>
      <c r="N38">
        <f t="shared" si="4"/>
        <v>2</v>
      </c>
      <c r="S38" s="1"/>
      <c r="V38" s="9">
        <v>45112</v>
      </c>
      <c r="W38" t="s">
        <v>20</v>
      </c>
    </row>
    <row r="39" spans="8:23" x14ac:dyDescent="0.25">
      <c r="H39">
        <v>36</v>
      </c>
      <c r="I39">
        <f t="shared" si="5"/>
        <v>1</v>
      </c>
      <c r="J39">
        <f t="shared" si="3"/>
        <v>1</v>
      </c>
      <c r="K39" s="10">
        <f t="shared" si="2"/>
        <v>45172</v>
      </c>
      <c r="L39" s="10"/>
      <c r="M39" t="e">
        <f t="shared" si="0"/>
        <v>#N/A</v>
      </c>
      <c r="N39">
        <f t="shared" si="4"/>
        <v>1</v>
      </c>
      <c r="S39" s="1"/>
      <c r="V39" s="9">
        <v>45113</v>
      </c>
      <c r="W39" t="s">
        <v>20</v>
      </c>
    </row>
    <row r="40" spans="8:23" x14ac:dyDescent="0.25">
      <c r="H40">
        <v>37</v>
      </c>
      <c r="I40">
        <f t="shared" si="5"/>
        <v>2</v>
      </c>
      <c r="J40">
        <f t="shared" si="3"/>
        <v>1</v>
      </c>
      <c r="K40" s="10">
        <f t="shared" si="2"/>
        <v>45173</v>
      </c>
      <c r="L40" s="10"/>
      <c r="M40" t="e">
        <f t="shared" si="0"/>
        <v>#N/A</v>
      </c>
      <c r="N40">
        <f t="shared" si="4"/>
        <v>1</v>
      </c>
      <c r="S40" s="1"/>
      <c r="V40" s="9">
        <v>45114</v>
      </c>
      <c r="W40" t="s">
        <v>20</v>
      </c>
    </row>
    <row r="41" spans="8:23" x14ac:dyDescent="0.25">
      <c r="H41">
        <v>38</v>
      </c>
      <c r="I41">
        <f t="shared" si="5"/>
        <v>3</v>
      </c>
      <c r="J41">
        <f t="shared" si="3"/>
        <v>1</v>
      </c>
      <c r="K41" s="10">
        <f t="shared" si="2"/>
        <v>45174</v>
      </c>
      <c r="L41" s="10"/>
      <c r="M41" t="e">
        <f t="shared" si="0"/>
        <v>#N/A</v>
      </c>
      <c r="N41">
        <f t="shared" si="4"/>
        <v>1</v>
      </c>
      <c r="S41" s="1"/>
      <c r="V41" s="9">
        <v>45115</v>
      </c>
      <c r="W41" t="s">
        <v>20</v>
      </c>
    </row>
    <row r="42" spans="8:23" x14ac:dyDescent="0.25">
      <c r="H42">
        <v>39</v>
      </c>
      <c r="I42">
        <f t="shared" si="5"/>
        <v>4</v>
      </c>
      <c r="J42">
        <f t="shared" si="3"/>
        <v>1</v>
      </c>
      <c r="K42" s="10">
        <f t="shared" si="2"/>
        <v>45175</v>
      </c>
      <c r="L42" s="10"/>
      <c r="M42" t="e">
        <f t="shared" si="0"/>
        <v>#N/A</v>
      </c>
      <c r="N42">
        <f t="shared" si="4"/>
        <v>1</v>
      </c>
      <c r="S42" s="1"/>
      <c r="V42" s="9">
        <v>45116</v>
      </c>
      <c r="W42" t="s">
        <v>20</v>
      </c>
    </row>
    <row r="43" spans="8:23" x14ac:dyDescent="0.25">
      <c r="H43">
        <v>40</v>
      </c>
      <c r="I43">
        <f t="shared" si="5"/>
        <v>5</v>
      </c>
      <c r="J43">
        <f t="shared" si="3"/>
        <v>1</v>
      </c>
      <c r="K43" s="10">
        <f t="shared" si="2"/>
        <v>45176</v>
      </c>
      <c r="L43" s="10"/>
      <c r="M43" t="e">
        <f t="shared" si="0"/>
        <v>#N/A</v>
      </c>
      <c r="N43">
        <f t="shared" si="4"/>
        <v>1</v>
      </c>
      <c r="S43" s="1"/>
      <c r="V43" s="9">
        <v>45117</v>
      </c>
      <c r="W43" t="s">
        <v>20</v>
      </c>
    </row>
    <row r="44" spans="8:23" x14ac:dyDescent="0.25">
      <c r="H44">
        <v>41</v>
      </c>
      <c r="I44">
        <f t="shared" si="5"/>
        <v>6</v>
      </c>
      <c r="J44">
        <f t="shared" si="3"/>
        <v>1</v>
      </c>
      <c r="K44" s="10">
        <f t="shared" si="2"/>
        <v>45177</v>
      </c>
      <c r="L44" s="10"/>
      <c r="M44" t="e">
        <f t="shared" si="0"/>
        <v>#N/A</v>
      </c>
      <c r="N44">
        <f t="shared" si="4"/>
        <v>1</v>
      </c>
      <c r="S44" s="1"/>
      <c r="V44" s="9">
        <v>45118</v>
      </c>
      <c r="W44" t="s">
        <v>21</v>
      </c>
    </row>
    <row r="45" spans="8:23" x14ac:dyDescent="0.25">
      <c r="H45">
        <v>42</v>
      </c>
      <c r="I45">
        <f t="shared" si="5"/>
        <v>7</v>
      </c>
      <c r="J45">
        <f t="shared" si="3"/>
        <v>1</v>
      </c>
      <c r="K45" s="10">
        <f t="shared" si="2"/>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20</v>
      </c>
    </row>
    <row r="49" spans="19:23" x14ac:dyDescent="0.25">
      <c r="S49" s="1"/>
      <c r="V49" s="9">
        <v>45123</v>
      </c>
      <c r="W49" t="s">
        <v>20</v>
      </c>
    </row>
    <row r="50" spans="19:23" x14ac:dyDescent="0.25">
      <c r="S50" s="1"/>
      <c r="V50" s="9">
        <v>45124</v>
      </c>
      <c r="W50" t="s">
        <v>21</v>
      </c>
    </row>
    <row r="51" spans="19:23" x14ac:dyDescent="0.25">
      <c r="S51" s="1"/>
      <c r="V51" s="9">
        <v>45125</v>
      </c>
      <c r="W51" t="s">
        <v>20</v>
      </c>
    </row>
    <row r="52" spans="19:23" x14ac:dyDescent="0.25">
      <c r="S52" s="1"/>
      <c r="V52" s="9">
        <v>45126</v>
      </c>
      <c r="W52" t="s">
        <v>20</v>
      </c>
    </row>
    <row r="53" spans="19:23" x14ac:dyDescent="0.25">
      <c r="S53" s="1"/>
      <c r="V53" s="9">
        <v>45127</v>
      </c>
      <c r="W53" t="s">
        <v>20</v>
      </c>
    </row>
    <row r="54" spans="19:23" x14ac:dyDescent="0.25">
      <c r="S54" s="1"/>
      <c r="V54" s="9">
        <v>45128</v>
      </c>
      <c r="W54" t="s">
        <v>20</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20</v>
      </c>
    </row>
    <row r="66" spans="19:23" x14ac:dyDescent="0.25">
      <c r="S66" s="1"/>
      <c r="V66" s="9">
        <v>45140</v>
      </c>
      <c r="W66" t="s">
        <v>20</v>
      </c>
    </row>
    <row r="67" spans="19:23" x14ac:dyDescent="0.25">
      <c r="S67" s="1"/>
      <c r="V67" s="9">
        <v>45141</v>
      </c>
      <c r="W67" t="s">
        <v>20</v>
      </c>
    </row>
    <row r="68" spans="19:23" x14ac:dyDescent="0.25">
      <c r="S68" s="1"/>
      <c r="V68" s="9">
        <v>45142</v>
      </c>
      <c r="W68" t="s">
        <v>20</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dataValidations count="1">
    <dataValidation type="list" allowBlank="1" showInputMessage="1" showErrorMessage="1" sqref="T6" xr:uid="{C989CA46-90B5-41ED-87F9-E7CF9D04E06B}">
      <formula1>$Y$4:$Y$10</formula1>
    </dataValidation>
  </dataValidations>
  <hyperlinks>
    <hyperlink ref="A1" location="'TOC Gallery'!A1" tooltip="Go To: Table of Contents" display="'TOC Gallery'!A1" xr:uid="{DE38DB83-1E4B-40B0-935F-2AB72A45773C}"/>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0CA2F-C03D-457A-9599-81426DAD75A5}">
  <sheetPr>
    <tabColor theme="1" tint="0.34998626667073579"/>
  </sheetPr>
  <dimension ref="A1:Z103"/>
  <sheetViews>
    <sheetView workbookViewId="0">
      <selection activeCell="M4" sqref="M4"/>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DATE(1900,3000-T5,1)</f>
        <v>45139</v>
      </c>
      <c r="V3" s="2" t="s">
        <v>18</v>
      </c>
      <c r="W3" s="2" t="s">
        <v>0</v>
      </c>
      <c r="Y3" s="2" t="s">
        <v>22</v>
      </c>
      <c r="Z3" s="2" t="s">
        <v>78</v>
      </c>
    </row>
    <row r="4" spans="1:26" x14ac:dyDescent="0.25">
      <c r="H4">
        <v>1</v>
      </c>
      <c r="I4">
        <v>1</v>
      </c>
      <c r="J4">
        <v>6</v>
      </c>
      <c r="K4" s="10">
        <f>$T$3-WEEKDAY($T$3,$T$7)+H4</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 t="shared" ref="K5:K45" si="1">$T$3-WEEKDAY($T$3,$T$7)+H5</f>
        <v>45138</v>
      </c>
      <c r="L5" s="10"/>
      <c r="M5">
        <f t="shared" si="0"/>
        <v>2</v>
      </c>
      <c r="N5">
        <v>6</v>
      </c>
      <c r="P5" t="str">
        <f t="shared" ref="P5:P10" si="2">LEFT(TEXT(K5,"DDD"),1)</f>
        <v>M</v>
      </c>
      <c r="Q5">
        <v>0</v>
      </c>
      <c r="S5" s="19" t="s">
        <v>52</v>
      </c>
      <c r="T5">
        <v>1516</v>
      </c>
      <c r="V5" s="9">
        <v>45079</v>
      </c>
      <c r="W5" t="s">
        <v>20</v>
      </c>
      <c r="Y5" t="s">
        <v>69</v>
      </c>
      <c r="Z5">
        <v>11</v>
      </c>
    </row>
    <row r="6" spans="1:26" x14ac:dyDescent="0.25">
      <c r="H6">
        <v>3</v>
      </c>
      <c r="I6">
        <v>3</v>
      </c>
      <c r="J6">
        <v>6</v>
      </c>
      <c r="K6" s="10">
        <f t="shared" si="1"/>
        <v>45139</v>
      </c>
      <c r="L6" s="10"/>
      <c r="M6" t="e">
        <f t="shared" si="0"/>
        <v>#N/A</v>
      </c>
      <c r="N6">
        <v>6</v>
      </c>
      <c r="P6" t="str">
        <f t="shared" si="2"/>
        <v>T</v>
      </c>
      <c r="Q6">
        <v>0</v>
      </c>
      <c r="S6" s="19" t="s">
        <v>33</v>
      </c>
      <c r="T6" t="s">
        <v>75</v>
      </c>
      <c r="V6" s="9">
        <v>45080</v>
      </c>
      <c r="W6" t="s">
        <v>21</v>
      </c>
      <c r="Y6" t="s">
        <v>70</v>
      </c>
      <c r="Z6">
        <v>12</v>
      </c>
    </row>
    <row r="7" spans="1:26" x14ac:dyDescent="0.25">
      <c r="H7">
        <v>4</v>
      </c>
      <c r="I7">
        <v>4</v>
      </c>
      <c r="J7">
        <v>6</v>
      </c>
      <c r="K7" s="10">
        <f t="shared" si="1"/>
        <v>45140</v>
      </c>
      <c r="L7" s="10"/>
      <c r="M7" t="e">
        <f t="shared" si="0"/>
        <v>#N/A</v>
      </c>
      <c r="N7">
        <v>6</v>
      </c>
      <c r="P7" t="str">
        <f t="shared" si="2"/>
        <v>W</v>
      </c>
      <c r="Q7">
        <v>0</v>
      </c>
      <c r="S7" s="19" t="s">
        <v>76</v>
      </c>
      <c r="T7">
        <f>VLOOKUP(T6,$Y$4:$Z$10,2,FALSE)</f>
        <v>1</v>
      </c>
      <c r="V7" s="9">
        <v>45081</v>
      </c>
      <c r="W7" t="s">
        <v>20</v>
      </c>
      <c r="Y7" t="s">
        <v>71</v>
      </c>
      <c r="Z7">
        <v>13</v>
      </c>
    </row>
    <row r="8" spans="1:26" x14ac:dyDescent="0.25">
      <c r="H8">
        <v>5</v>
      </c>
      <c r="I8">
        <v>5</v>
      </c>
      <c r="J8">
        <v>6</v>
      </c>
      <c r="K8" s="10">
        <f t="shared" si="1"/>
        <v>45141</v>
      </c>
      <c r="L8" s="10"/>
      <c r="M8" t="e">
        <f t="shared" si="0"/>
        <v>#N/A</v>
      </c>
      <c r="N8">
        <v>6</v>
      </c>
      <c r="P8" t="str">
        <f t="shared" si="2"/>
        <v>T</v>
      </c>
      <c r="Q8">
        <v>0</v>
      </c>
      <c r="S8" s="1"/>
      <c r="V8" s="9">
        <v>45082</v>
      </c>
      <c r="W8" t="s">
        <v>21</v>
      </c>
      <c r="Y8" t="s">
        <v>72</v>
      </c>
      <c r="Z8">
        <v>14</v>
      </c>
    </row>
    <row r="9" spans="1:26" x14ac:dyDescent="0.25">
      <c r="H9">
        <v>6</v>
      </c>
      <c r="I9">
        <v>6</v>
      </c>
      <c r="J9">
        <v>6</v>
      </c>
      <c r="K9" s="10">
        <f t="shared" si="1"/>
        <v>45142</v>
      </c>
      <c r="L9" s="10"/>
      <c r="M9" t="e">
        <f t="shared" si="0"/>
        <v>#N/A</v>
      </c>
      <c r="N9">
        <v>6</v>
      </c>
      <c r="P9" t="str">
        <f t="shared" si="2"/>
        <v>F</v>
      </c>
      <c r="Q9">
        <v>0</v>
      </c>
      <c r="S9" s="1"/>
      <c r="V9" s="9">
        <v>45083</v>
      </c>
      <c r="W9" t="s">
        <v>20</v>
      </c>
      <c r="Y9" t="s">
        <v>73</v>
      </c>
      <c r="Z9">
        <v>15</v>
      </c>
    </row>
    <row r="10" spans="1:26" x14ac:dyDescent="0.25">
      <c r="H10">
        <v>7</v>
      </c>
      <c r="I10">
        <v>7</v>
      </c>
      <c r="J10">
        <v>6</v>
      </c>
      <c r="K10" s="10">
        <f t="shared" si="1"/>
        <v>45143</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1"/>
        <v>45145</v>
      </c>
      <c r="L12" s="10"/>
      <c r="M12" t="e">
        <f t="shared" si="0"/>
        <v>#N/A</v>
      </c>
      <c r="N12">
        <f t="shared" si="4"/>
        <v>5</v>
      </c>
      <c r="S12" s="1"/>
      <c r="V12" s="9">
        <v>45086</v>
      </c>
      <c r="W12" t="s">
        <v>20</v>
      </c>
    </row>
    <row r="13" spans="1:26" x14ac:dyDescent="0.25">
      <c r="H13">
        <v>10</v>
      </c>
      <c r="I13">
        <f t="shared" si="5"/>
        <v>3</v>
      </c>
      <c r="J13">
        <f t="shared" si="3"/>
        <v>5</v>
      </c>
      <c r="K13" s="10">
        <f t="shared" si="1"/>
        <v>45146</v>
      </c>
      <c r="L13" s="10"/>
      <c r="M13">
        <f t="shared" si="0"/>
        <v>3</v>
      </c>
      <c r="N13">
        <f t="shared" si="4"/>
        <v>5</v>
      </c>
      <c r="S13" s="1"/>
      <c r="V13" s="9">
        <v>45087</v>
      </c>
      <c r="W13" t="s">
        <v>20</v>
      </c>
    </row>
    <row r="14" spans="1:26" x14ac:dyDescent="0.25">
      <c r="H14">
        <v>11</v>
      </c>
      <c r="I14">
        <f t="shared" si="5"/>
        <v>4</v>
      </c>
      <c r="J14">
        <f t="shared" si="3"/>
        <v>5</v>
      </c>
      <c r="K14" s="10">
        <f t="shared" si="1"/>
        <v>45147</v>
      </c>
      <c r="L14" s="10"/>
      <c r="M14">
        <f t="shared" si="0"/>
        <v>4</v>
      </c>
      <c r="N14">
        <f t="shared" si="4"/>
        <v>5</v>
      </c>
      <c r="S14" s="1"/>
      <c r="V14" s="9">
        <v>45088</v>
      </c>
      <c r="W14" t="s">
        <v>20</v>
      </c>
    </row>
    <row r="15" spans="1:26" x14ac:dyDescent="0.25">
      <c r="H15">
        <v>12</v>
      </c>
      <c r="I15">
        <f t="shared" si="5"/>
        <v>5</v>
      </c>
      <c r="J15">
        <f t="shared" si="3"/>
        <v>5</v>
      </c>
      <c r="K15" s="10">
        <f t="shared" si="1"/>
        <v>45148</v>
      </c>
      <c r="L15" s="10"/>
      <c r="M15">
        <f t="shared" si="0"/>
        <v>5</v>
      </c>
      <c r="N15">
        <f t="shared" si="4"/>
        <v>5</v>
      </c>
      <c r="S15" s="1"/>
      <c r="V15" s="9">
        <v>45089</v>
      </c>
      <c r="W15" t="s">
        <v>20</v>
      </c>
    </row>
    <row r="16" spans="1:26" x14ac:dyDescent="0.25">
      <c r="H16">
        <v>13</v>
      </c>
      <c r="I16">
        <f t="shared" si="5"/>
        <v>6</v>
      </c>
      <c r="J16">
        <f t="shared" si="3"/>
        <v>5</v>
      </c>
      <c r="K16" s="10">
        <f t="shared" si="1"/>
        <v>45149</v>
      </c>
      <c r="L16" s="10"/>
      <c r="M16">
        <f t="shared" si="0"/>
        <v>6</v>
      </c>
      <c r="N16">
        <f t="shared" si="4"/>
        <v>5</v>
      </c>
      <c r="S16" s="1"/>
      <c r="V16" s="9">
        <v>45090</v>
      </c>
      <c r="W16" t="s">
        <v>21</v>
      </c>
    </row>
    <row r="17" spans="8:23" x14ac:dyDescent="0.25">
      <c r="H17">
        <v>14</v>
      </c>
      <c r="I17">
        <f t="shared" si="5"/>
        <v>7</v>
      </c>
      <c r="J17">
        <f t="shared" si="3"/>
        <v>5</v>
      </c>
      <c r="K17" s="10">
        <f t="shared" si="1"/>
        <v>45150</v>
      </c>
      <c r="L17" s="10"/>
      <c r="M17">
        <f t="shared" si="0"/>
        <v>7</v>
      </c>
      <c r="N17">
        <f t="shared" si="4"/>
        <v>5</v>
      </c>
      <c r="S17" s="1"/>
      <c r="V17" s="9">
        <v>45091</v>
      </c>
      <c r="W17" t="s">
        <v>20</v>
      </c>
    </row>
    <row r="18" spans="8:23" x14ac:dyDescent="0.25">
      <c r="H18">
        <v>15</v>
      </c>
      <c r="I18">
        <f t="shared" si="5"/>
        <v>1</v>
      </c>
      <c r="J18">
        <f t="shared" si="3"/>
        <v>4</v>
      </c>
      <c r="K18" s="10">
        <f t="shared" si="1"/>
        <v>45151</v>
      </c>
      <c r="L18" s="10"/>
      <c r="M18">
        <f t="shared" si="0"/>
        <v>1</v>
      </c>
      <c r="N18">
        <f t="shared" si="4"/>
        <v>4</v>
      </c>
      <c r="S18" s="1"/>
      <c r="V18" s="9">
        <v>45092</v>
      </c>
      <c r="W18" t="s">
        <v>21</v>
      </c>
    </row>
    <row r="19" spans="8:23" x14ac:dyDescent="0.25">
      <c r="H19">
        <v>16</v>
      </c>
      <c r="I19">
        <f t="shared" si="5"/>
        <v>2</v>
      </c>
      <c r="J19">
        <f t="shared" si="3"/>
        <v>4</v>
      </c>
      <c r="K19" s="10">
        <f t="shared" si="1"/>
        <v>45152</v>
      </c>
      <c r="L19" s="10"/>
      <c r="M19" t="e">
        <f t="shared" si="0"/>
        <v>#N/A</v>
      </c>
      <c r="N19">
        <f t="shared" si="4"/>
        <v>4</v>
      </c>
      <c r="S19" s="1"/>
      <c r="V19" s="9">
        <v>45093</v>
      </c>
      <c r="W19" t="s">
        <v>20</v>
      </c>
    </row>
    <row r="20" spans="8:23" x14ac:dyDescent="0.25">
      <c r="H20">
        <v>17</v>
      </c>
      <c r="I20">
        <f t="shared" si="5"/>
        <v>3</v>
      </c>
      <c r="J20">
        <f t="shared" si="3"/>
        <v>4</v>
      </c>
      <c r="K20" s="10">
        <f t="shared" si="1"/>
        <v>45153</v>
      </c>
      <c r="L20" s="10"/>
      <c r="M20">
        <f t="shared" si="0"/>
        <v>3</v>
      </c>
      <c r="N20">
        <f t="shared" si="4"/>
        <v>4</v>
      </c>
      <c r="S20" s="1"/>
      <c r="V20" s="9">
        <v>45094</v>
      </c>
      <c r="W20" t="s">
        <v>20</v>
      </c>
    </row>
    <row r="21" spans="8:23" x14ac:dyDescent="0.25">
      <c r="H21">
        <v>18</v>
      </c>
      <c r="I21">
        <f t="shared" si="5"/>
        <v>4</v>
      </c>
      <c r="J21">
        <f t="shared" si="3"/>
        <v>4</v>
      </c>
      <c r="K21" s="10">
        <f t="shared" si="1"/>
        <v>45154</v>
      </c>
      <c r="L21" s="10"/>
      <c r="M21">
        <f t="shared" si="0"/>
        <v>4</v>
      </c>
      <c r="N21">
        <f t="shared" si="4"/>
        <v>4</v>
      </c>
      <c r="S21" s="1"/>
      <c r="V21" s="9">
        <v>45095</v>
      </c>
      <c r="W21" t="s">
        <v>21</v>
      </c>
    </row>
    <row r="22" spans="8:23" x14ac:dyDescent="0.25">
      <c r="H22">
        <v>19</v>
      </c>
      <c r="I22">
        <f t="shared" si="5"/>
        <v>5</v>
      </c>
      <c r="J22">
        <f t="shared" si="3"/>
        <v>4</v>
      </c>
      <c r="K22" s="10">
        <f t="shared" si="1"/>
        <v>45155</v>
      </c>
      <c r="L22" s="10"/>
      <c r="M22">
        <f t="shared" si="0"/>
        <v>5</v>
      </c>
      <c r="N22">
        <f t="shared" si="4"/>
        <v>4</v>
      </c>
      <c r="S22" s="1"/>
      <c r="V22" s="9">
        <v>45096</v>
      </c>
      <c r="W22" t="s">
        <v>21</v>
      </c>
    </row>
    <row r="23" spans="8:23" x14ac:dyDescent="0.25">
      <c r="H23">
        <v>20</v>
      </c>
      <c r="I23">
        <f t="shared" si="5"/>
        <v>6</v>
      </c>
      <c r="J23">
        <f t="shared" si="3"/>
        <v>4</v>
      </c>
      <c r="K23" s="10">
        <f t="shared" si="1"/>
        <v>45156</v>
      </c>
      <c r="L23" s="10"/>
      <c r="M23">
        <f t="shared" si="0"/>
        <v>6</v>
      </c>
      <c r="N23">
        <f t="shared" si="4"/>
        <v>4</v>
      </c>
      <c r="S23" s="1"/>
      <c r="V23" s="9">
        <v>45097</v>
      </c>
      <c r="W23" t="s">
        <v>20</v>
      </c>
    </row>
    <row r="24" spans="8:23" x14ac:dyDescent="0.25">
      <c r="H24">
        <v>21</v>
      </c>
      <c r="I24">
        <f t="shared" si="5"/>
        <v>7</v>
      </c>
      <c r="J24">
        <f t="shared" si="3"/>
        <v>4</v>
      </c>
      <c r="K24" s="10">
        <f t="shared" si="1"/>
        <v>45157</v>
      </c>
      <c r="L24" s="10"/>
      <c r="M24">
        <f t="shared" si="0"/>
        <v>7</v>
      </c>
      <c r="N24">
        <f t="shared" si="4"/>
        <v>4</v>
      </c>
      <c r="S24" s="1"/>
      <c r="V24" s="9">
        <v>45098</v>
      </c>
      <c r="W24" t="s">
        <v>21</v>
      </c>
    </row>
    <row r="25" spans="8:23" x14ac:dyDescent="0.25">
      <c r="H25">
        <v>22</v>
      </c>
      <c r="I25">
        <f t="shared" si="5"/>
        <v>1</v>
      </c>
      <c r="J25">
        <f t="shared" si="3"/>
        <v>3</v>
      </c>
      <c r="K25" s="10">
        <f t="shared" si="1"/>
        <v>45158</v>
      </c>
      <c r="L25" s="10"/>
      <c r="M25">
        <f t="shared" si="0"/>
        <v>1</v>
      </c>
      <c r="N25">
        <f t="shared" si="4"/>
        <v>3</v>
      </c>
      <c r="S25" s="1"/>
      <c r="V25" s="9">
        <v>45099</v>
      </c>
      <c r="W25" t="s">
        <v>20</v>
      </c>
    </row>
    <row r="26" spans="8:23" x14ac:dyDescent="0.25">
      <c r="H26">
        <v>23</v>
      </c>
      <c r="I26">
        <f t="shared" si="5"/>
        <v>2</v>
      </c>
      <c r="J26">
        <f t="shared" si="3"/>
        <v>3</v>
      </c>
      <c r="K26" s="10">
        <f t="shared" si="1"/>
        <v>45159</v>
      </c>
      <c r="L26" s="10"/>
      <c r="M26">
        <f t="shared" si="0"/>
        <v>2</v>
      </c>
      <c r="N26">
        <f t="shared" si="4"/>
        <v>3</v>
      </c>
      <c r="S26" s="1"/>
      <c r="V26" s="9">
        <v>45100</v>
      </c>
      <c r="W26" t="s">
        <v>20</v>
      </c>
    </row>
    <row r="27" spans="8:23" x14ac:dyDescent="0.25">
      <c r="H27">
        <v>24</v>
      </c>
      <c r="I27">
        <f t="shared" si="5"/>
        <v>3</v>
      </c>
      <c r="J27">
        <f t="shared" si="3"/>
        <v>3</v>
      </c>
      <c r="K27" s="10">
        <f t="shared" si="1"/>
        <v>45160</v>
      </c>
      <c r="L27" s="10"/>
      <c r="M27">
        <f t="shared" si="0"/>
        <v>3</v>
      </c>
      <c r="N27">
        <f t="shared" si="4"/>
        <v>3</v>
      </c>
      <c r="S27" s="1"/>
      <c r="V27" s="9">
        <v>45101</v>
      </c>
      <c r="W27" t="s">
        <v>21</v>
      </c>
    </row>
    <row r="28" spans="8:23" x14ac:dyDescent="0.25">
      <c r="H28">
        <v>25</v>
      </c>
      <c r="I28">
        <f t="shared" si="5"/>
        <v>4</v>
      </c>
      <c r="J28">
        <f t="shared" si="3"/>
        <v>3</v>
      </c>
      <c r="K28" s="10">
        <f t="shared" si="1"/>
        <v>45161</v>
      </c>
      <c r="L28" s="10"/>
      <c r="M28" t="e">
        <f t="shared" si="0"/>
        <v>#N/A</v>
      </c>
      <c r="N28">
        <f t="shared" si="4"/>
        <v>3</v>
      </c>
      <c r="S28" s="1"/>
      <c r="V28" s="9">
        <v>45102</v>
      </c>
      <c r="W28" t="s">
        <v>21</v>
      </c>
    </row>
    <row r="29" spans="8:23" x14ac:dyDescent="0.25">
      <c r="H29">
        <v>26</v>
      </c>
      <c r="I29">
        <f t="shared" si="5"/>
        <v>5</v>
      </c>
      <c r="J29">
        <f t="shared" si="3"/>
        <v>3</v>
      </c>
      <c r="K29" s="10">
        <f t="shared" si="1"/>
        <v>45162</v>
      </c>
      <c r="L29" s="10"/>
      <c r="M29">
        <f t="shared" si="0"/>
        <v>5</v>
      </c>
      <c r="N29">
        <f t="shared" si="4"/>
        <v>3</v>
      </c>
      <c r="S29" s="1"/>
      <c r="V29" s="9">
        <v>45103</v>
      </c>
      <c r="W29" t="s">
        <v>21</v>
      </c>
    </row>
    <row r="30" spans="8:23" x14ac:dyDescent="0.25">
      <c r="H30">
        <v>27</v>
      </c>
      <c r="I30">
        <f t="shared" si="5"/>
        <v>6</v>
      </c>
      <c r="J30">
        <f t="shared" si="3"/>
        <v>3</v>
      </c>
      <c r="K30" s="10">
        <f t="shared" si="1"/>
        <v>45163</v>
      </c>
      <c r="L30" s="10"/>
      <c r="M30">
        <f t="shared" si="0"/>
        <v>6</v>
      </c>
      <c r="N30">
        <f t="shared" si="4"/>
        <v>3</v>
      </c>
      <c r="S30" s="1"/>
      <c r="V30" s="9">
        <v>45104</v>
      </c>
      <c r="W30" t="s">
        <v>20</v>
      </c>
    </row>
    <row r="31" spans="8:23" x14ac:dyDescent="0.25">
      <c r="H31">
        <v>28</v>
      </c>
      <c r="I31">
        <f t="shared" si="5"/>
        <v>7</v>
      </c>
      <c r="J31">
        <f t="shared" si="3"/>
        <v>3</v>
      </c>
      <c r="K31" s="10">
        <f t="shared" si="1"/>
        <v>45164</v>
      </c>
      <c r="L31" s="10"/>
      <c r="M31">
        <f t="shared" si="0"/>
        <v>7</v>
      </c>
      <c r="N31">
        <f t="shared" si="4"/>
        <v>3</v>
      </c>
      <c r="S31" s="1"/>
      <c r="V31" s="9">
        <v>45105</v>
      </c>
      <c r="W31" t="s">
        <v>20</v>
      </c>
    </row>
    <row r="32" spans="8:23" x14ac:dyDescent="0.25">
      <c r="H32">
        <v>29</v>
      </c>
      <c r="I32">
        <f t="shared" si="5"/>
        <v>1</v>
      </c>
      <c r="J32">
        <f t="shared" si="3"/>
        <v>2</v>
      </c>
      <c r="K32" s="10">
        <f t="shared" si="1"/>
        <v>45165</v>
      </c>
      <c r="L32" s="10"/>
      <c r="M32">
        <f t="shared" si="0"/>
        <v>1</v>
      </c>
      <c r="N32">
        <f t="shared" si="4"/>
        <v>2</v>
      </c>
      <c r="S32" s="1"/>
      <c r="V32" s="9">
        <v>45106</v>
      </c>
      <c r="W32" t="s">
        <v>20</v>
      </c>
    </row>
    <row r="33" spans="8:23" x14ac:dyDescent="0.25">
      <c r="H33">
        <v>30</v>
      </c>
      <c r="I33">
        <f t="shared" si="5"/>
        <v>2</v>
      </c>
      <c r="J33">
        <f t="shared" si="3"/>
        <v>2</v>
      </c>
      <c r="K33" s="10">
        <f t="shared" si="1"/>
        <v>45166</v>
      </c>
      <c r="L33" s="10"/>
      <c r="M33" t="e">
        <f t="shared" si="0"/>
        <v>#N/A</v>
      </c>
      <c r="N33">
        <f t="shared" si="4"/>
        <v>2</v>
      </c>
      <c r="S33" s="1"/>
      <c r="V33" s="9">
        <v>45107</v>
      </c>
      <c r="W33" t="s">
        <v>21</v>
      </c>
    </row>
    <row r="34" spans="8:23" x14ac:dyDescent="0.25">
      <c r="H34">
        <v>31</v>
      </c>
      <c r="I34">
        <f t="shared" si="5"/>
        <v>3</v>
      </c>
      <c r="J34">
        <f t="shared" si="3"/>
        <v>2</v>
      </c>
      <c r="K34" s="10">
        <f t="shared" si="1"/>
        <v>45167</v>
      </c>
      <c r="L34" s="10"/>
      <c r="M34" t="e">
        <f t="shared" si="0"/>
        <v>#N/A</v>
      </c>
      <c r="N34">
        <f t="shared" si="4"/>
        <v>2</v>
      </c>
      <c r="S34" s="1"/>
      <c r="V34" s="9">
        <v>45108</v>
      </c>
      <c r="W34" t="s">
        <v>20</v>
      </c>
    </row>
    <row r="35" spans="8:23" x14ac:dyDescent="0.25">
      <c r="H35">
        <v>32</v>
      </c>
      <c r="I35">
        <f t="shared" si="5"/>
        <v>4</v>
      </c>
      <c r="J35">
        <f t="shared" si="3"/>
        <v>2</v>
      </c>
      <c r="K35" s="10">
        <f t="shared" si="1"/>
        <v>45168</v>
      </c>
      <c r="L35" s="10"/>
      <c r="M35">
        <f t="shared" si="0"/>
        <v>4</v>
      </c>
      <c r="N35">
        <f t="shared" si="4"/>
        <v>2</v>
      </c>
      <c r="S35" s="1"/>
      <c r="V35" s="9">
        <v>45109</v>
      </c>
      <c r="W35" t="s">
        <v>20</v>
      </c>
    </row>
    <row r="36" spans="8:23" x14ac:dyDescent="0.25">
      <c r="H36">
        <v>33</v>
      </c>
      <c r="I36">
        <f t="shared" si="5"/>
        <v>5</v>
      </c>
      <c r="J36">
        <f t="shared" si="3"/>
        <v>2</v>
      </c>
      <c r="K36" s="10">
        <f t="shared" si="1"/>
        <v>45169</v>
      </c>
      <c r="L36" s="10"/>
      <c r="M36">
        <f t="shared" si="0"/>
        <v>5</v>
      </c>
      <c r="N36">
        <f t="shared" si="4"/>
        <v>2</v>
      </c>
      <c r="S36" s="1"/>
      <c r="V36" s="9">
        <v>45110</v>
      </c>
      <c r="W36" t="s">
        <v>20</v>
      </c>
    </row>
    <row r="37" spans="8:23" x14ac:dyDescent="0.25">
      <c r="H37">
        <v>34</v>
      </c>
      <c r="I37">
        <f t="shared" si="5"/>
        <v>6</v>
      </c>
      <c r="J37">
        <f t="shared" si="3"/>
        <v>2</v>
      </c>
      <c r="K37" s="10">
        <f t="shared" si="1"/>
        <v>45170</v>
      </c>
      <c r="L37" s="10"/>
      <c r="M37" t="e">
        <f t="shared" si="0"/>
        <v>#N/A</v>
      </c>
      <c r="N37">
        <f t="shared" si="4"/>
        <v>2</v>
      </c>
      <c r="S37" s="1"/>
      <c r="V37" s="9">
        <v>45111</v>
      </c>
      <c r="W37" t="s">
        <v>21</v>
      </c>
    </row>
    <row r="38" spans="8:23" x14ac:dyDescent="0.25">
      <c r="H38">
        <v>35</v>
      </c>
      <c r="I38">
        <f t="shared" si="5"/>
        <v>7</v>
      </c>
      <c r="J38">
        <f t="shared" si="3"/>
        <v>2</v>
      </c>
      <c r="K38" s="10">
        <f t="shared" si="1"/>
        <v>45171</v>
      </c>
      <c r="L38" s="10"/>
      <c r="M38" t="e">
        <f t="shared" si="0"/>
        <v>#N/A</v>
      </c>
      <c r="N38">
        <f t="shared" si="4"/>
        <v>2</v>
      </c>
      <c r="S38" s="1"/>
      <c r="V38" s="9">
        <v>45112</v>
      </c>
      <c r="W38" t="s">
        <v>20</v>
      </c>
    </row>
    <row r="39" spans="8:23" x14ac:dyDescent="0.25">
      <c r="H39">
        <v>36</v>
      </c>
      <c r="I39">
        <f t="shared" si="5"/>
        <v>1</v>
      </c>
      <c r="J39">
        <f t="shared" si="3"/>
        <v>1</v>
      </c>
      <c r="K39" s="10">
        <f t="shared" si="1"/>
        <v>45172</v>
      </c>
      <c r="L39" s="10"/>
      <c r="M39" t="e">
        <f t="shared" si="0"/>
        <v>#N/A</v>
      </c>
      <c r="N39">
        <f t="shared" si="4"/>
        <v>1</v>
      </c>
      <c r="S39" s="1"/>
      <c r="V39" s="9">
        <v>45113</v>
      </c>
      <c r="W39" t="s">
        <v>20</v>
      </c>
    </row>
    <row r="40" spans="8:23" x14ac:dyDescent="0.25">
      <c r="H40">
        <v>37</v>
      </c>
      <c r="I40">
        <f t="shared" si="5"/>
        <v>2</v>
      </c>
      <c r="J40">
        <f t="shared" si="3"/>
        <v>1</v>
      </c>
      <c r="K40" s="10">
        <f t="shared" si="1"/>
        <v>45173</v>
      </c>
      <c r="L40" s="10"/>
      <c r="M40" t="e">
        <f t="shared" si="0"/>
        <v>#N/A</v>
      </c>
      <c r="N40">
        <f t="shared" si="4"/>
        <v>1</v>
      </c>
      <c r="S40" s="1"/>
      <c r="V40" s="9">
        <v>45114</v>
      </c>
      <c r="W40" t="s">
        <v>20</v>
      </c>
    </row>
    <row r="41" spans="8:23" x14ac:dyDescent="0.25">
      <c r="H41">
        <v>38</v>
      </c>
      <c r="I41">
        <f t="shared" si="5"/>
        <v>3</v>
      </c>
      <c r="J41">
        <f t="shared" si="3"/>
        <v>1</v>
      </c>
      <c r="K41" s="10">
        <f t="shared" si="1"/>
        <v>45174</v>
      </c>
      <c r="L41" s="10"/>
      <c r="M41" t="e">
        <f t="shared" si="0"/>
        <v>#N/A</v>
      </c>
      <c r="N41">
        <f t="shared" si="4"/>
        <v>1</v>
      </c>
      <c r="S41" s="1"/>
      <c r="V41" s="9">
        <v>45115</v>
      </c>
      <c r="W41" t="s">
        <v>20</v>
      </c>
    </row>
    <row r="42" spans="8:23" x14ac:dyDescent="0.25">
      <c r="H42">
        <v>39</v>
      </c>
      <c r="I42">
        <f t="shared" si="5"/>
        <v>4</v>
      </c>
      <c r="J42">
        <f t="shared" si="3"/>
        <v>1</v>
      </c>
      <c r="K42" s="10">
        <f t="shared" si="1"/>
        <v>45175</v>
      </c>
      <c r="L42" s="10"/>
      <c r="M42" t="e">
        <f t="shared" si="0"/>
        <v>#N/A</v>
      </c>
      <c r="N42">
        <f t="shared" si="4"/>
        <v>1</v>
      </c>
      <c r="S42" s="1"/>
      <c r="V42" s="9">
        <v>45116</v>
      </c>
      <c r="W42" t="s">
        <v>20</v>
      </c>
    </row>
    <row r="43" spans="8:23" x14ac:dyDescent="0.25">
      <c r="H43">
        <v>40</v>
      </c>
      <c r="I43">
        <f t="shared" si="5"/>
        <v>5</v>
      </c>
      <c r="J43">
        <f t="shared" si="3"/>
        <v>1</v>
      </c>
      <c r="K43" s="10">
        <f t="shared" si="1"/>
        <v>45176</v>
      </c>
      <c r="L43" s="10"/>
      <c r="M43" t="e">
        <f t="shared" si="0"/>
        <v>#N/A</v>
      </c>
      <c r="N43">
        <f t="shared" si="4"/>
        <v>1</v>
      </c>
      <c r="S43" s="1"/>
      <c r="V43" s="9">
        <v>45117</v>
      </c>
      <c r="W43" t="s">
        <v>20</v>
      </c>
    </row>
    <row r="44" spans="8:23" x14ac:dyDescent="0.25">
      <c r="H44">
        <v>41</v>
      </c>
      <c r="I44">
        <f t="shared" si="5"/>
        <v>6</v>
      </c>
      <c r="J44">
        <f t="shared" si="3"/>
        <v>1</v>
      </c>
      <c r="K44" s="10">
        <f t="shared" si="1"/>
        <v>45177</v>
      </c>
      <c r="L44" s="10"/>
      <c r="M44" t="e">
        <f t="shared" si="0"/>
        <v>#N/A</v>
      </c>
      <c r="N44">
        <f t="shared" si="4"/>
        <v>1</v>
      </c>
      <c r="S44" s="1"/>
      <c r="V44" s="9">
        <v>45118</v>
      </c>
      <c r="W44" t="s">
        <v>21</v>
      </c>
    </row>
    <row r="45" spans="8:23" x14ac:dyDescent="0.25">
      <c r="H45">
        <v>42</v>
      </c>
      <c r="I45">
        <f t="shared" si="5"/>
        <v>7</v>
      </c>
      <c r="J45">
        <f t="shared" si="3"/>
        <v>1</v>
      </c>
      <c r="K45" s="10">
        <f t="shared" si="1"/>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21</v>
      </c>
    </row>
    <row r="49" spans="19:23" x14ac:dyDescent="0.25">
      <c r="S49" s="1"/>
      <c r="V49" s="9">
        <v>45123</v>
      </c>
      <c r="W49" t="s">
        <v>20</v>
      </c>
    </row>
    <row r="50" spans="19:23" x14ac:dyDescent="0.25">
      <c r="S50" s="1"/>
      <c r="V50" s="9">
        <v>45124</v>
      </c>
      <c r="W50" t="s">
        <v>21</v>
      </c>
    </row>
    <row r="51" spans="19:23" x14ac:dyDescent="0.25">
      <c r="S51" s="1"/>
      <c r="V51" s="9">
        <v>45125</v>
      </c>
      <c r="W51" t="s">
        <v>21</v>
      </c>
    </row>
    <row r="52" spans="19:23" x14ac:dyDescent="0.25">
      <c r="S52" s="1"/>
      <c r="V52" s="9">
        <v>45126</v>
      </c>
      <c r="W52" t="s">
        <v>21</v>
      </c>
    </row>
    <row r="53" spans="19:23" x14ac:dyDescent="0.25">
      <c r="S53" s="1"/>
      <c r="V53" s="9">
        <v>45127</v>
      </c>
      <c r="W53" t="s">
        <v>20</v>
      </c>
    </row>
    <row r="54" spans="19:23" x14ac:dyDescent="0.25">
      <c r="S54" s="1"/>
      <c r="V54" s="9">
        <v>45128</v>
      </c>
      <c r="W54" t="s">
        <v>21</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21</v>
      </c>
    </row>
    <row r="66" spans="19:23" x14ac:dyDescent="0.25">
      <c r="S66" s="1"/>
      <c r="V66" s="9">
        <v>45140</v>
      </c>
      <c r="W66" t="s">
        <v>21</v>
      </c>
    </row>
    <row r="67" spans="19:23" x14ac:dyDescent="0.25">
      <c r="S67" s="1"/>
      <c r="V67" s="9">
        <v>45141</v>
      </c>
      <c r="W67" t="s">
        <v>21</v>
      </c>
    </row>
    <row r="68" spans="19:23" x14ac:dyDescent="0.25">
      <c r="S68" s="1"/>
      <c r="V68" s="9">
        <v>45142</v>
      </c>
      <c r="W68" t="s">
        <v>21</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phoneticPr fontId="3" type="noConversion"/>
  <dataValidations count="1">
    <dataValidation type="list" allowBlank="1" showInputMessage="1" showErrorMessage="1" sqref="T6" xr:uid="{0CCC6725-FB9D-4F3C-B35E-85E24D37734A}">
      <formula1>$Y$4:$Y$10</formula1>
    </dataValidation>
  </dataValidations>
  <hyperlinks>
    <hyperlink ref="A1" location="'TOC Gallery'!A1" tooltip="Go To: Table of Contents" display="'TOC Gallery'!A1" xr:uid="{A4DE55C7-EAED-429F-B6A3-6FDBDF916A53}"/>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5" r:id="rId3" name="Spinner 1">
              <controlPr defaultSize="0" autoPict="0">
                <anchor moveWithCells="1" sizeWithCells="1">
                  <from>
                    <xdr:col>4</xdr:col>
                    <xdr:colOff>190500</xdr:colOff>
                    <xdr:row>2</xdr:row>
                    <xdr:rowOff>9525</xdr:rowOff>
                  </from>
                  <to>
                    <xdr:col>4</xdr:col>
                    <xdr:colOff>333375</xdr:colOff>
                    <xdr:row>3</xdr:row>
                    <xdr:rowOff>57150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8F0E-0535-4E1C-9E52-16EB0039B6BA}">
  <sheetPr>
    <tabColor theme="1" tint="0.34998626667073579"/>
  </sheetPr>
  <dimension ref="A1:AC103"/>
  <sheetViews>
    <sheetView workbookViewId="0">
      <selection activeCell="M4" sqref="M4"/>
    </sheetView>
  </sheetViews>
  <sheetFormatPr defaultRowHeight="15" x14ac:dyDescent="0.25"/>
  <cols>
    <col min="1" max="1" width="2.7109375" style="30" customWidth="1"/>
    <col min="2" max="5" width="9.140625" style="30"/>
    <col min="6" max="6" width="9.140625" style="31"/>
    <col min="11" max="11" width="10.28515625" bestFit="1" customWidth="1"/>
    <col min="12" max="15" width="10.28515625" customWidth="1"/>
    <col min="19" max="19" width="10.28515625" bestFit="1" customWidth="1"/>
    <col min="22" max="22" width="10.28515625" bestFit="1" customWidth="1"/>
    <col min="23" max="23" width="11.5703125" bestFit="1" customWidth="1"/>
    <col min="24" max="24" width="10.7109375" bestFit="1" customWidth="1"/>
    <col min="25" max="26" width="9.7109375" bestFit="1" customWidth="1"/>
    <col min="29" max="29" width="14.5703125" bestFit="1" customWidth="1"/>
  </cols>
  <sheetData>
    <row r="1" spans="1:29" ht="18.75" x14ac:dyDescent="0.3">
      <c r="A1" s="28">
        <v>3</v>
      </c>
      <c r="B1" s="29" t="s">
        <v>32</v>
      </c>
      <c r="H1" s="13" t="s">
        <v>1</v>
      </c>
      <c r="I1" s="27"/>
      <c r="J1" s="27"/>
      <c r="K1" s="27"/>
      <c r="L1" s="27"/>
      <c r="M1" s="27"/>
      <c r="N1" s="27"/>
      <c r="O1" s="27"/>
      <c r="P1" s="27"/>
      <c r="Q1" s="27"/>
      <c r="R1" s="27"/>
      <c r="S1" s="27"/>
      <c r="T1" s="27"/>
      <c r="U1" s="27"/>
      <c r="V1" s="27"/>
      <c r="W1" s="27"/>
      <c r="X1" s="27"/>
      <c r="Y1" s="27"/>
      <c r="Z1" s="27"/>
    </row>
    <row r="2" spans="1:29" x14ac:dyDescent="0.25">
      <c r="H2" s="33" t="s">
        <v>51</v>
      </c>
      <c r="I2" s="34"/>
      <c r="J2" s="34"/>
      <c r="K2" s="34"/>
      <c r="M2" s="32" t="s">
        <v>68</v>
      </c>
      <c r="N2" s="11"/>
      <c r="P2" s="20" t="s">
        <v>65</v>
      </c>
      <c r="Q2" s="21"/>
      <c r="S2" s="25" t="s">
        <v>35</v>
      </c>
      <c r="T2" s="26"/>
      <c r="V2" s="23" t="s">
        <v>67</v>
      </c>
      <c r="W2" s="24"/>
      <c r="Y2" s="22" t="s">
        <v>66</v>
      </c>
      <c r="Z2" s="22"/>
      <c r="AB2" s="33" t="s">
        <v>77</v>
      </c>
      <c r="AC2" s="33"/>
    </row>
    <row r="3" spans="1:29" x14ac:dyDescent="0.25">
      <c r="H3" s="2" t="s">
        <v>64</v>
      </c>
      <c r="I3" s="2" t="s">
        <v>15</v>
      </c>
      <c r="J3" s="2" t="s">
        <v>16</v>
      </c>
      <c r="K3" s="2" t="s">
        <v>19</v>
      </c>
      <c r="L3" s="2"/>
      <c r="M3" s="2" t="s">
        <v>15</v>
      </c>
      <c r="N3" s="2" t="s">
        <v>16</v>
      </c>
      <c r="O3" s="2"/>
      <c r="P3" s="2" t="s">
        <v>15</v>
      </c>
      <c r="Q3" s="2" t="s">
        <v>16</v>
      </c>
      <c r="R3" s="2"/>
      <c r="S3" s="2" t="s">
        <v>79</v>
      </c>
      <c r="T3" s="2" t="s">
        <v>17</v>
      </c>
      <c r="U3" s="2"/>
      <c r="V3" s="2" t="s">
        <v>33</v>
      </c>
      <c r="W3" s="9">
        <f>DATE(1900,W5,1)</f>
        <v>45108</v>
      </c>
      <c r="Y3" s="2" t="s">
        <v>18</v>
      </c>
      <c r="Z3" s="2" t="s">
        <v>0</v>
      </c>
      <c r="AB3" s="2" t="s">
        <v>22</v>
      </c>
      <c r="AC3" s="2" t="s">
        <v>78</v>
      </c>
    </row>
    <row r="4" spans="1:29" x14ac:dyDescent="0.25">
      <c r="H4">
        <v>1</v>
      </c>
      <c r="I4">
        <v>1</v>
      </c>
      <c r="J4">
        <v>6</v>
      </c>
      <c r="K4" s="10">
        <f t="shared" ref="K4:K45" si="0">$W$3-WEEKDAY($W$3,$W$7)+H4</f>
        <v>45102</v>
      </c>
      <c r="L4" s="10"/>
      <c r="M4" s="10">
        <f t="shared" ref="M4:M45" si="1">IF(MONTH($W$3)&lt;&gt;MONTH(K4),I4,NA())</f>
        <v>1</v>
      </c>
      <c r="N4">
        <v>6</v>
      </c>
      <c r="O4" s="10"/>
      <c r="P4" t="e">
        <f t="shared" ref="P4:P45" si="2">IF(COUNTIFS($Y$4:$Y$95,$K4,$Z$4:$Z$95,"Yes")&gt;0,I4,NA())</f>
        <v>#N/A</v>
      </c>
      <c r="Q4">
        <v>6</v>
      </c>
      <c r="S4" t="str">
        <f t="shared" ref="S4:S10" si="3">LEFT(TEXT(K4,"DDD"),1)</f>
        <v>S</v>
      </c>
      <c r="T4">
        <v>0</v>
      </c>
      <c r="V4" s="2" t="s">
        <v>34</v>
      </c>
      <c r="W4" t="str">
        <f>TEXT(W3,"mmmm yyyy")</f>
        <v>July 2023</v>
      </c>
      <c r="Y4" s="9">
        <v>45078</v>
      </c>
      <c r="Z4" t="s">
        <v>21</v>
      </c>
      <c r="AB4" t="s">
        <v>75</v>
      </c>
      <c r="AC4">
        <v>1</v>
      </c>
    </row>
    <row r="5" spans="1:29" x14ac:dyDescent="0.25">
      <c r="H5">
        <v>2</v>
      </c>
      <c r="I5">
        <v>2</v>
      </c>
      <c r="J5">
        <v>6</v>
      </c>
      <c r="K5" s="10">
        <f t="shared" si="0"/>
        <v>45103</v>
      </c>
      <c r="L5" s="10"/>
      <c r="M5" s="10">
        <f t="shared" si="1"/>
        <v>2</v>
      </c>
      <c r="N5">
        <v>6</v>
      </c>
      <c r="O5" s="10"/>
      <c r="P5" t="e">
        <f t="shared" si="2"/>
        <v>#N/A</v>
      </c>
      <c r="Q5">
        <v>6</v>
      </c>
      <c r="S5" t="str">
        <f t="shared" si="3"/>
        <v>M</v>
      </c>
      <c r="T5">
        <v>0</v>
      </c>
      <c r="V5" s="19" t="s">
        <v>52</v>
      </c>
      <c r="W5">
        <v>1483</v>
      </c>
      <c r="Y5" s="9">
        <v>45079</v>
      </c>
      <c r="Z5" t="s">
        <v>20</v>
      </c>
      <c r="AB5" t="s">
        <v>69</v>
      </c>
      <c r="AC5">
        <v>11</v>
      </c>
    </row>
    <row r="6" spans="1:29" x14ac:dyDescent="0.25">
      <c r="H6">
        <v>3</v>
      </c>
      <c r="I6">
        <v>3</v>
      </c>
      <c r="J6">
        <v>6</v>
      </c>
      <c r="K6" s="10">
        <f t="shared" si="0"/>
        <v>45104</v>
      </c>
      <c r="L6" s="10"/>
      <c r="M6" s="10">
        <f t="shared" si="1"/>
        <v>3</v>
      </c>
      <c r="N6">
        <v>6</v>
      </c>
      <c r="O6" s="10"/>
      <c r="P6">
        <f t="shared" si="2"/>
        <v>3</v>
      </c>
      <c r="Q6">
        <v>6</v>
      </c>
      <c r="S6" t="str">
        <f t="shared" si="3"/>
        <v>T</v>
      </c>
      <c r="T6">
        <v>0</v>
      </c>
      <c r="V6" s="19" t="s">
        <v>33</v>
      </c>
      <c r="W6" t="s">
        <v>75</v>
      </c>
      <c r="Y6" s="9">
        <v>45080</v>
      </c>
      <c r="Z6" t="s">
        <v>21</v>
      </c>
      <c r="AB6" t="s">
        <v>70</v>
      </c>
      <c r="AC6">
        <v>12</v>
      </c>
    </row>
    <row r="7" spans="1:29" x14ac:dyDescent="0.25">
      <c r="H7">
        <v>4</v>
      </c>
      <c r="I7">
        <v>4</v>
      </c>
      <c r="J7">
        <v>6</v>
      </c>
      <c r="K7" s="10">
        <f t="shared" si="0"/>
        <v>45105</v>
      </c>
      <c r="L7" s="10"/>
      <c r="M7" s="10">
        <f t="shared" si="1"/>
        <v>4</v>
      </c>
      <c r="N7">
        <v>6</v>
      </c>
      <c r="O7" s="10"/>
      <c r="P7">
        <f t="shared" si="2"/>
        <v>4</v>
      </c>
      <c r="Q7">
        <v>6</v>
      </c>
      <c r="S7" t="str">
        <f t="shared" si="3"/>
        <v>W</v>
      </c>
      <c r="T7">
        <v>0</v>
      </c>
      <c r="V7" s="19" t="s">
        <v>76</v>
      </c>
      <c r="W7">
        <f>VLOOKUP(W6,$AB$4:$AC$10,2,FALSE)</f>
        <v>1</v>
      </c>
      <c r="Y7" s="9">
        <v>45081</v>
      </c>
      <c r="Z7" t="s">
        <v>20</v>
      </c>
      <c r="AB7" t="s">
        <v>71</v>
      </c>
      <c r="AC7">
        <v>13</v>
      </c>
    </row>
    <row r="8" spans="1:29" x14ac:dyDescent="0.25">
      <c r="H8">
        <v>5</v>
      </c>
      <c r="I8">
        <v>5</v>
      </c>
      <c r="J8">
        <v>6</v>
      </c>
      <c r="K8" s="10">
        <f t="shared" si="0"/>
        <v>45106</v>
      </c>
      <c r="L8" s="10"/>
      <c r="M8" s="10">
        <f t="shared" si="1"/>
        <v>5</v>
      </c>
      <c r="N8">
        <v>6</v>
      </c>
      <c r="O8" s="10"/>
      <c r="P8">
        <f t="shared" si="2"/>
        <v>5</v>
      </c>
      <c r="Q8">
        <v>6</v>
      </c>
      <c r="S8" t="str">
        <f t="shared" si="3"/>
        <v>T</v>
      </c>
      <c r="T8">
        <v>0</v>
      </c>
      <c r="V8" s="1"/>
      <c r="Y8" s="9">
        <v>45082</v>
      </c>
      <c r="Z8" t="s">
        <v>21</v>
      </c>
      <c r="AB8" t="s">
        <v>72</v>
      </c>
      <c r="AC8">
        <v>14</v>
      </c>
    </row>
    <row r="9" spans="1:29" x14ac:dyDescent="0.25">
      <c r="H9">
        <v>6</v>
      </c>
      <c r="I9">
        <v>6</v>
      </c>
      <c r="J9">
        <v>6</v>
      </c>
      <c r="K9" s="10">
        <f t="shared" si="0"/>
        <v>45107</v>
      </c>
      <c r="L9" s="10"/>
      <c r="M9" s="10">
        <f t="shared" si="1"/>
        <v>6</v>
      </c>
      <c r="N9">
        <v>6</v>
      </c>
      <c r="O9" s="10"/>
      <c r="P9" t="e">
        <f t="shared" si="2"/>
        <v>#N/A</v>
      </c>
      <c r="Q9">
        <v>6</v>
      </c>
      <c r="S9" t="str">
        <f t="shared" si="3"/>
        <v>F</v>
      </c>
      <c r="T9">
        <v>0</v>
      </c>
      <c r="V9" s="1"/>
      <c r="Y9" s="9">
        <v>45083</v>
      </c>
      <c r="Z9" t="s">
        <v>20</v>
      </c>
      <c r="AB9" t="s">
        <v>73</v>
      </c>
      <c r="AC9">
        <v>15</v>
      </c>
    </row>
    <row r="10" spans="1:29" x14ac:dyDescent="0.25">
      <c r="H10">
        <v>7</v>
      </c>
      <c r="I10">
        <v>7</v>
      </c>
      <c r="J10">
        <v>6</v>
      </c>
      <c r="K10" s="10">
        <f t="shared" si="0"/>
        <v>45108</v>
      </c>
      <c r="L10" s="10"/>
      <c r="M10" s="10" t="e">
        <f t="shared" si="1"/>
        <v>#N/A</v>
      </c>
      <c r="N10">
        <v>6</v>
      </c>
      <c r="O10" s="10"/>
      <c r="P10">
        <f t="shared" si="2"/>
        <v>7</v>
      </c>
      <c r="Q10">
        <v>6</v>
      </c>
      <c r="S10" t="str">
        <f t="shared" si="3"/>
        <v>S</v>
      </c>
      <c r="T10">
        <v>0</v>
      </c>
      <c r="V10" s="1"/>
      <c r="Y10" s="9">
        <v>45084</v>
      </c>
      <c r="Z10" t="s">
        <v>21</v>
      </c>
      <c r="AB10" t="s">
        <v>74</v>
      </c>
      <c r="AC10">
        <v>16</v>
      </c>
    </row>
    <row r="11" spans="1:29" x14ac:dyDescent="0.25">
      <c r="H11">
        <v>8</v>
      </c>
      <c r="I11">
        <f>I4</f>
        <v>1</v>
      </c>
      <c r="J11">
        <f t="shared" ref="J11:J45" si="4">J4-1</f>
        <v>5</v>
      </c>
      <c r="K11" s="10">
        <f t="shared" si="0"/>
        <v>45109</v>
      </c>
      <c r="L11" s="10"/>
      <c r="M11" s="10" t="e">
        <f t="shared" si="1"/>
        <v>#N/A</v>
      </c>
      <c r="N11">
        <f>N4-1</f>
        <v>5</v>
      </c>
      <c r="O11" s="10"/>
      <c r="P11">
        <f t="shared" si="2"/>
        <v>1</v>
      </c>
      <c r="Q11">
        <f t="shared" ref="Q11:Q45" si="5">Q4-1</f>
        <v>5</v>
      </c>
      <c r="V11" s="1"/>
      <c r="Y11" s="9">
        <v>45085</v>
      </c>
      <c r="Z11" t="s">
        <v>21</v>
      </c>
    </row>
    <row r="12" spans="1:29" x14ac:dyDescent="0.25">
      <c r="H12">
        <v>9</v>
      </c>
      <c r="I12">
        <f t="shared" ref="I12:I45" si="6">I5</f>
        <v>2</v>
      </c>
      <c r="J12">
        <f t="shared" si="4"/>
        <v>5</v>
      </c>
      <c r="K12" s="10">
        <f t="shared" si="0"/>
        <v>45110</v>
      </c>
      <c r="L12" s="10"/>
      <c r="M12" s="10" t="e">
        <f t="shared" si="1"/>
        <v>#N/A</v>
      </c>
      <c r="N12">
        <f t="shared" ref="N12:N45" si="7">N5-1</f>
        <v>5</v>
      </c>
      <c r="O12" s="10"/>
      <c r="P12">
        <f t="shared" si="2"/>
        <v>2</v>
      </c>
      <c r="Q12">
        <f t="shared" si="5"/>
        <v>5</v>
      </c>
      <c r="V12" s="1"/>
      <c r="Y12" s="9">
        <v>45086</v>
      </c>
      <c r="Z12" t="s">
        <v>20</v>
      </c>
    </row>
    <row r="13" spans="1:29" x14ac:dyDescent="0.25">
      <c r="H13">
        <v>10</v>
      </c>
      <c r="I13">
        <f t="shared" si="6"/>
        <v>3</v>
      </c>
      <c r="J13">
        <f t="shared" si="4"/>
        <v>5</v>
      </c>
      <c r="K13" s="10">
        <f t="shared" si="0"/>
        <v>45111</v>
      </c>
      <c r="L13" s="10"/>
      <c r="M13" s="10" t="e">
        <f t="shared" si="1"/>
        <v>#N/A</v>
      </c>
      <c r="N13">
        <f t="shared" si="7"/>
        <v>5</v>
      </c>
      <c r="O13" s="10"/>
      <c r="P13" t="e">
        <f t="shared" si="2"/>
        <v>#N/A</v>
      </c>
      <c r="Q13">
        <f t="shared" si="5"/>
        <v>5</v>
      </c>
      <c r="V13" s="1"/>
      <c r="Y13" s="9">
        <v>45087</v>
      </c>
      <c r="Z13" t="s">
        <v>20</v>
      </c>
    </row>
    <row r="14" spans="1:29" x14ac:dyDescent="0.25">
      <c r="H14">
        <v>11</v>
      </c>
      <c r="I14">
        <f t="shared" si="6"/>
        <v>4</v>
      </c>
      <c r="J14">
        <f t="shared" si="4"/>
        <v>5</v>
      </c>
      <c r="K14" s="10">
        <f t="shared" si="0"/>
        <v>45112</v>
      </c>
      <c r="L14" s="10"/>
      <c r="M14" s="10" t="e">
        <f t="shared" si="1"/>
        <v>#N/A</v>
      </c>
      <c r="N14">
        <f t="shared" si="7"/>
        <v>5</v>
      </c>
      <c r="O14" s="10"/>
      <c r="P14">
        <f t="shared" si="2"/>
        <v>4</v>
      </c>
      <c r="Q14">
        <f t="shared" si="5"/>
        <v>5</v>
      </c>
      <c r="V14" s="1"/>
      <c r="Y14" s="9">
        <v>45088</v>
      </c>
      <c r="Z14" t="s">
        <v>20</v>
      </c>
    </row>
    <row r="15" spans="1:29" x14ac:dyDescent="0.25">
      <c r="H15">
        <v>12</v>
      </c>
      <c r="I15">
        <f t="shared" si="6"/>
        <v>5</v>
      </c>
      <c r="J15">
        <f t="shared" si="4"/>
        <v>5</v>
      </c>
      <c r="K15" s="10">
        <f t="shared" si="0"/>
        <v>45113</v>
      </c>
      <c r="L15" s="10"/>
      <c r="M15" s="10" t="e">
        <f t="shared" si="1"/>
        <v>#N/A</v>
      </c>
      <c r="N15">
        <f t="shared" si="7"/>
        <v>5</v>
      </c>
      <c r="O15" s="10"/>
      <c r="P15">
        <f t="shared" si="2"/>
        <v>5</v>
      </c>
      <c r="Q15">
        <f t="shared" si="5"/>
        <v>5</v>
      </c>
      <c r="V15" s="1"/>
      <c r="Y15" s="9">
        <v>45089</v>
      </c>
      <c r="Z15" t="s">
        <v>20</v>
      </c>
    </row>
    <row r="16" spans="1:29" x14ac:dyDescent="0.25">
      <c r="H16">
        <v>13</v>
      </c>
      <c r="I16">
        <f t="shared" si="6"/>
        <v>6</v>
      </c>
      <c r="J16">
        <f t="shared" si="4"/>
        <v>5</v>
      </c>
      <c r="K16" s="10">
        <f t="shared" si="0"/>
        <v>45114</v>
      </c>
      <c r="L16" s="10"/>
      <c r="M16" s="10" t="e">
        <f t="shared" si="1"/>
        <v>#N/A</v>
      </c>
      <c r="N16">
        <f t="shared" si="7"/>
        <v>5</v>
      </c>
      <c r="O16" s="10"/>
      <c r="P16">
        <f t="shared" si="2"/>
        <v>6</v>
      </c>
      <c r="Q16">
        <f t="shared" si="5"/>
        <v>5</v>
      </c>
      <c r="V16" s="1"/>
      <c r="Y16" s="9">
        <v>45090</v>
      </c>
      <c r="Z16" t="s">
        <v>21</v>
      </c>
    </row>
    <row r="17" spans="8:26" x14ac:dyDescent="0.25">
      <c r="H17">
        <v>14</v>
      </c>
      <c r="I17">
        <f t="shared" si="6"/>
        <v>7</v>
      </c>
      <c r="J17">
        <f t="shared" si="4"/>
        <v>5</v>
      </c>
      <c r="K17" s="10">
        <f t="shared" si="0"/>
        <v>45115</v>
      </c>
      <c r="L17" s="10"/>
      <c r="M17" s="10" t="e">
        <f t="shared" si="1"/>
        <v>#N/A</v>
      </c>
      <c r="N17">
        <f t="shared" si="7"/>
        <v>5</v>
      </c>
      <c r="O17" s="10"/>
      <c r="P17">
        <f t="shared" si="2"/>
        <v>7</v>
      </c>
      <c r="Q17">
        <f t="shared" si="5"/>
        <v>5</v>
      </c>
      <c r="V17" s="1"/>
      <c r="Y17" s="9">
        <v>45091</v>
      </c>
      <c r="Z17" t="s">
        <v>20</v>
      </c>
    </row>
    <row r="18" spans="8:26" x14ac:dyDescent="0.25">
      <c r="H18">
        <v>15</v>
      </c>
      <c r="I18">
        <f t="shared" si="6"/>
        <v>1</v>
      </c>
      <c r="J18">
        <f t="shared" si="4"/>
        <v>4</v>
      </c>
      <c r="K18" s="10">
        <f t="shared" si="0"/>
        <v>45116</v>
      </c>
      <c r="L18" s="10"/>
      <c r="M18" s="10" t="e">
        <f t="shared" si="1"/>
        <v>#N/A</v>
      </c>
      <c r="N18">
        <f t="shared" si="7"/>
        <v>4</v>
      </c>
      <c r="O18" s="10"/>
      <c r="P18">
        <f t="shared" si="2"/>
        <v>1</v>
      </c>
      <c r="Q18">
        <f t="shared" si="5"/>
        <v>4</v>
      </c>
      <c r="V18" s="1"/>
      <c r="Y18" s="9">
        <v>45092</v>
      </c>
      <c r="Z18" t="s">
        <v>21</v>
      </c>
    </row>
    <row r="19" spans="8:26" x14ac:dyDescent="0.25">
      <c r="H19">
        <v>16</v>
      </c>
      <c r="I19">
        <f t="shared" si="6"/>
        <v>2</v>
      </c>
      <c r="J19">
        <f t="shared" si="4"/>
        <v>4</v>
      </c>
      <c r="K19" s="10">
        <f t="shared" si="0"/>
        <v>45117</v>
      </c>
      <c r="L19" s="10"/>
      <c r="M19" s="10" t="e">
        <f t="shared" si="1"/>
        <v>#N/A</v>
      </c>
      <c r="N19">
        <f t="shared" si="7"/>
        <v>4</v>
      </c>
      <c r="O19" s="10"/>
      <c r="P19">
        <f t="shared" si="2"/>
        <v>2</v>
      </c>
      <c r="Q19">
        <f t="shared" si="5"/>
        <v>4</v>
      </c>
      <c r="V19" s="1"/>
      <c r="Y19" s="9">
        <v>45093</v>
      </c>
      <c r="Z19" t="s">
        <v>20</v>
      </c>
    </row>
    <row r="20" spans="8:26" x14ac:dyDescent="0.25">
      <c r="H20">
        <v>17</v>
      </c>
      <c r="I20">
        <f t="shared" si="6"/>
        <v>3</v>
      </c>
      <c r="J20">
        <f t="shared" si="4"/>
        <v>4</v>
      </c>
      <c r="K20" s="10">
        <f t="shared" si="0"/>
        <v>45118</v>
      </c>
      <c r="L20" s="10"/>
      <c r="M20" s="10" t="e">
        <f t="shared" si="1"/>
        <v>#N/A</v>
      </c>
      <c r="N20">
        <f t="shared" si="7"/>
        <v>4</v>
      </c>
      <c r="O20" s="10"/>
      <c r="P20" t="e">
        <f t="shared" si="2"/>
        <v>#N/A</v>
      </c>
      <c r="Q20">
        <f t="shared" si="5"/>
        <v>4</v>
      </c>
      <c r="V20" s="1"/>
      <c r="Y20" s="9">
        <v>45094</v>
      </c>
      <c r="Z20" t="s">
        <v>20</v>
      </c>
    </row>
    <row r="21" spans="8:26" x14ac:dyDescent="0.25">
      <c r="H21">
        <v>18</v>
      </c>
      <c r="I21">
        <f t="shared" si="6"/>
        <v>4</v>
      </c>
      <c r="J21">
        <f t="shared" si="4"/>
        <v>4</v>
      </c>
      <c r="K21" s="10">
        <f t="shared" si="0"/>
        <v>45119</v>
      </c>
      <c r="L21" s="10"/>
      <c r="M21" s="10" t="e">
        <f t="shared" si="1"/>
        <v>#N/A</v>
      </c>
      <c r="N21">
        <f t="shared" si="7"/>
        <v>4</v>
      </c>
      <c r="O21" s="10"/>
      <c r="P21">
        <f t="shared" si="2"/>
        <v>4</v>
      </c>
      <c r="Q21">
        <f t="shared" si="5"/>
        <v>4</v>
      </c>
      <c r="V21" s="1"/>
      <c r="Y21" s="9">
        <v>45095</v>
      </c>
      <c r="Z21" t="s">
        <v>20</v>
      </c>
    </row>
    <row r="22" spans="8:26" x14ac:dyDescent="0.25">
      <c r="H22">
        <v>19</v>
      </c>
      <c r="I22">
        <f t="shared" si="6"/>
        <v>5</v>
      </c>
      <c r="J22">
        <f t="shared" si="4"/>
        <v>4</v>
      </c>
      <c r="K22" s="10">
        <f t="shared" si="0"/>
        <v>45120</v>
      </c>
      <c r="L22" s="10"/>
      <c r="M22" s="10" t="e">
        <f t="shared" si="1"/>
        <v>#N/A</v>
      </c>
      <c r="N22">
        <f t="shared" si="7"/>
        <v>4</v>
      </c>
      <c r="O22" s="10"/>
      <c r="P22">
        <f t="shared" si="2"/>
        <v>5</v>
      </c>
      <c r="Q22">
        <f t="shared" si="5"/>
        <v>4</v>
      </c>
      <c r="V22" s="1"/>
      <c r="Y22" s="9">
        <v>45096</v>
      </c>
      <c r="Z22" t="s">
        <v>20</v>
      </c>
    </row>
    <row r="23" spans="8:26" x14ac:dyDescent="0.25">
      <c r="H23">
        <v>20</v>
      </c>
      <c r="I23">
        <f t="shared" si="6"/>
        <v>6</v>
      </c>
      <c r="J23">
        <f t="shared" si="4"/>
        <v>4</v>
      </c>
      <c r="K23" s="10">
        <f t="shared" si="0"/>
        <v>45121</v>
      </c>
      <c r="L23" s="10"/>
      <c r="M23" s="10" t="e">
        <f t="shared" si="1"/>
        <v>#N/A</v>
      </c>
      <c r="N23">
        <f t="shared" si="7"/>
        <v>4</v>
      </c>
      <c r="O23" s="10"/>
      <c r="P23">
        <f t="shared" si="2"/>
        <v>6</v>
      </c>
      <c r="Q23">
        <f t="shared" si="5"/>
        <v>4</v>
      </c>
      <c r="V23" s="1"/>
      <c r="Y23" s="9">
        <v>45097</v>
      </c>
      <c r="Z23" t="s">
        <v>20</v>
      </c>
    </row>
    <row r="24" spans="8:26" x14ac:dyDescent="0.25">
      <c r="H24">
        <v>21</v>
      </c>
      <c r="I24">
        <f t="shared" si="6"/>
        <v>7</v>
      </c>
      <c r="J24">
        <f t="shared" si="4"/>
        <v>4</v>
      </c>
      <c r="K24" s="10">
        <f t="shared" si="0"/>
        <v>45122</v>
      </c>
      <c r="L24" s="10"/>
      <c r="M24" s="10" t="e">
        <f t="shared" si="1"/>
        <v>#N/A</v>
      </c>
      <c r="N24">
        <f t="shared" si="7"/>
        <v>4</v>
      </c>
      <c r="O24" s="10"/>
      <c r="P24">
        <f t="shared" si="2"/>
        <v>7</v>
      </c>
      <c r="Q24">
        <f t="shared" si="5"/>
        <v>4</v>
      </c>
      <c r="V24" s="1"/>
      <c r="Y24" s="9">
        <v>45098</v>
      </c>
      <c r="Z24" t="s">
        <v>21</v>
      </c>
    </row>
    <row r="25" spans="8:26" x14ac:dyDescent="0.25">
      <c r="H25">
        <v>22</v>
      </c>
      <c r="I25">
        <f t="shared" si="6"/>
        <v>1</v>
      </c>
      <c r="J25">
        <f t="shared" si="4"/>
        <v>3</v>
      </c>
      <c r="K25" s="10">
        <f t="shared" si="0"/>
        <v>45123</v>
      </c>
      <c r="L25" s="10"/>
      <c r="M25" s="10" t="e">
        <f t="shared" si="1"/>
        <v>#N/A</v>
      </c>
      <c r="N25">
        <f t="shared" si="7"/>
        <v>3</v>
      </c>
      <c r="O25" s="10"/>
      <c r="P25">
        <f t="shared" si="2"/>
        <v>1</v>
      </c>
      <c r="Q25">
        <f t="shared" si="5"/>
        <v>3</v>
      </c>
      <c r="V25" s="1"/>
      <c r="Y25" s="9">
        <v>45099</v>
      </c>
      <c r="Z25" t="s">
        <v>20</v>
      </c>
    </row>
    <row r="26" spans="8:26" x14ac:dyDescent="0.25">
      <c r="H26">
        <v>23</v>
      </c>
      <c r="I26">
        <f t="shared" si="6"/>
        <v>2</v>
      </c>
      <c r="J26">
        <f t="shared" si="4"/>
        <v>3</v>
      </c>
      <c r="K26" s="10">
        <f t="shared" si="0"/>
        <v>45124</v>
      </c>
      <c r="L26" s="10"/>
      <c r="M26" s="10" t="e">
        <f t="shared" si="1"/>
        <v>#N/A</v>
      </c>
      <c r="N26">
        <f t="shared" si="7"/>
        <v>3</v>
      </c>
      <c r="O26" s="10"/>
      <c r="P26" t="e">
        <f t="shared" si="2"/>
        <v>#N/A</v>
      </c>
      <c r="Q26">
        <f t="shared" si="5"/>
        <v>3</v>
      </c>
      <c r="V26" s="1"/>
      <c r="Y26" s="9">
        <v>45100</v>
      </c>
      <c r="Z26" t="s">
        <v>20</v>
      </c>
    </row>
    <row r="27" spans="8:26" x14ac:dyDescent="0.25">
      <c r="H27">
        <v>24</v>
      </c>
      <c r="I27">
        <f t="shared" si="6"/>
        <v>3</v>
      </c>
      <c r="J27">
        <f t="shared" si="4"/>
        <v>3</v>
      </c>
      <c r="K27" s="10">
        <f t="shared" si="0"/>
        <v>45125</v>
      </c>
      <c r="L27" s="10"/>
      <c r="M27" s="10" t="e">
        <f t="shared" si="1"/>
        <v>#N/A</v>
      </c>
      <c r="N27">
        <f t="shared" si="7"/>
        <v>3</v>
      </c>
      <c r="O27" s="10"/>
      <c r="P27">
        <f t="shared" si="2"/>
        <v>3</v>
      </c>
      <c r="Q27">
        <f t="shared" si="5"/>
        <v>3</v>
      </c>
      <c r="V27" s="1"/>
      <c r="Y27" s="9">
        <v>45101</v>
      </c>
      <c r="Z27" t="s">
        <v>21</v>
      </c>
    </row>
    <row r="28" spans="8:26" x14ac:dyDescent="0.25">
      <c r="H28">
        <v>25</v>
      </c>
      <c r="I28">
        <f t="shared" si="6"/>
        <v>4</v>
      </c>
      <c r="J28">
        <f t="shared" si="4"/>
        <v>3</v>
      </c>
      <c r="K28" s="10">
        <f t="shared" si="0"/>
        <v>45126</v>
      </c>
      <c r="L28" s="10"/>
      <c r="M28" s="10" t="e">
        <f t="shared" si="1"/>
        <v>#N/A</v>
      </c>
      <c r="N28">
        <f t="shared" si="7"/>
        <v>3</v>
      </c>
      <c r="O28" s="10"/>
      <c r="P28">
        <f t="shared" si="2"/>
        <v>4</v>
      </c>
      <c r="Q28">
        <f t="shared" si="5"/>
        <v>3</v>
      </c>
      <c r="V28" s="1"/>
      <c r="Y28" s="9">
        <v>45102</v>
      </c>
      <c r="Z28" t="s">
        <v>21</v>
      </c>
    </row>
    <row r="29" spans="8:26" x14ac:dyDescent="0.25">
      <c r="H29">
        <v>26</v>
      </c>
      <c r="I29">
        <f t="shared" si="6"/>
        <v>5</v>
      </c>
      <c r="J29">
        <f t="shared" si="4"/>
        <v>3</v>
      </c>
      <c r="K29" s="10">
        <f t="shared" si="0"/>
        <v>45127</v>
      </c>
      <c r="L29" s="10"/>
      <c r="M29" s="10" t="e">
        <f t="shared" si="1"/>
        <v>#N/A</v>
      </c>
      <c r="N29">
        <f t="shared" si="7"/>
        <v>3</v>
      </c>
      <c r="O29" s="10"/>
      <c r="P29">
        <f t="shared" si="2"/>
        <v>5</v>
      </c>
      <c r="Q29">
        <f t="shared" si="5"/>
        <v>3</v>
      </c>
      <c r="V29" s="1"/>
      <c r="Y29" s="9">
        <v>45103</v>
      </c>
      <c r="Z29" t="s">
        <v>21</v>
      </c>
    </row>
    <row r="30" spans="8:26" x14ac:dyDescent="0.25">
      <c r="H30">
        <v>27</v>
      </c>
      <c r="I30">
        <f t="shared" si="6"/>
        <v>6</v>
      </c>
      <c r="J30">
        <f t="shared" si="4"/>
        <v>3</v>
      </c>
      <c r="K30" s="10">
        <f t="shared" si="0"/>
        <v>45128</v>
      </c>
      <c r="L30" s="10"/>
      <c r="M30" s="10" t="e">
        <f t="shared" si="1"/>
        <v>#N/A</v>
      </c>
      <c r="N30">
        <f t="shared" si="7"/>
        <v>3</v>
      </c>
      <c r="O30" s="10"/>
      <c r="P30">
        <f t="shared" si="2"/>
        <v>6</v>
      </c>
      <c r="Q30">
        <f t="shared" si="5"/>
        <v>3</v>
      </c>
      <c r="V30" s="1"/>
      <c r="Y30" s="9">
        <v>45104</v>
      </c>
      <c r="Z30" t="s">
        <v>20</v>
      </c>
    </row>
    <row r="31" spans="8:26" x14ac:dyDescent="0.25">
      <c r="H31">
        <v>28</v>
      </c>
      <c r="I31">
        <f t="shared" si="6"/>
        <v>7</v>
      </c>
      <c r="J31">
        <f t="shared" si="4"/>
        <v>3</v>
      </c>
      <c r="K31" s="10">
        <f t="shared" si="0"/>
        <v>45129</v>
      </c>
      <c r="L31" s="10"/>
      <c r="M31" s="10" t="e">
        <f t="shared" si="1"/>
        <v>#N/A</v>
      </c>
      <c r="N31">
        <f t="shared" si="7"/>
        <v>3</v>
      </c>
      <c r="O31" s="10"/>
      <c r="P31">
        <f t="shared" si="2"/>
        <v>7</v>
      </c>
      <c r="Q31">
        <f t="shared" si="5"/>
        <v>3</v>
      </c>
      <c r="V31" s="1"/>
      <c r="Y31" s="9">
        <v>45105</v>
      </c>
      <c r="Z31" t="s">
        <v>20</v>
      </c>
    </row>
    <row r="32" spans="8:26" x14ac:dyDescent="0.25">
      <c r="H32">
        <v>29</v>
      </c>
      <c r="I32">
        <f t="shared" si="6"/>
        <v>1</v>
      </c>
      <c r="J32">
        <f t="shared" si="4"/>
        <v>2</v>
      </c>
      <c r="K32" s="10">
        <f t="shared" si="0"/>
        <v>45130</v>
      </c>
      <c r="L32" s="10"/>
      <c r="M32" s="10" t="e">
        <f t="shared" si="1"/>
        <v>#N/A</v>
      </c>
      <c r="N32">
        <f t="shared" si="7"/>
        <v>2</v>
      </c>
      <c r="O32" s="10"/>
      <c r="P32" t="e">
        <f t="shared" si="2"/>
        <v>#N/A</v>
      </c>
      <c r="Q32">
        <f t="shared" si="5"/>
        <v>2</v>
      </c>
      <c r="V32" s="1"/>
      <c r="Y32" s="9">
        <v>45106</v>
      </c>
      <c r="Z32" t="s">
        <v>20</v>
      </c>
    </row>
    <row r="33" spans="8:26" x14ac:dyDescent="0.25">
      <c r="H33">
        <v>30</v>
      </c>
      <c r="I33">
        <f t="shared" si="6"/>
        <v>2</v>
      </c>
      <c r="J33">
        <f t="shared" si="4"/>
        <v>2</v>
      </c>
      <c r="K33" s="10">
        <f t="shared" si="0"/>
        <v>45131</v>
      </c>
      <c r="L33" s="10"/>
      <c r="M33" s="10" t="e">
        <f t="shared" si="1"/>
        <v>#N/A</v>
      </c>
      <c r="N33">
        <f t="shared" si="7"/>
        <v>2</v>
      </c>
      <c r="O33" s="10"/>
      <c r="P33">
        <f t="shared" si="2"/>
        <v>2</v>
      </c>
      <c r="Q33">
        <f t="shared" si="5"/>
        <v>2</v>
      </c>
      <c r="V33" s="1"/>
      <c r="Y33" s="9">
        <v>45107</v>
      </c>
      <c r="Z33" t="s">
        <v>21</v>
      </c>
    </row>
    <row r="34" spans="8:26" x14ac:dyDescent="0.25">
      <c r="H34">
        <v>31</v>
      </c>
      <c r="I34">
        <f t="shared" si="6"/>
        <v>3</v>
      </c>
      <c r="J34">
        <f t="shared" si="4"/>
        <v>2</v>
      </c>
      <c r="K34" s="10">
        <f t="shared" si="0"/>
        <v>45132</v>
      </c>
      <c r="L34" s="10"/>
      <c r="M34" s="10" t="e">
        <f t="shared" si="1"/>
        <v>#N/A</v>
      </c>
      <c r="N34">
        <f t="shared" si="7"/>
        <v>2</v>
      </c>
      <c r="O34" s="10"/>
      <c r="P34">
        <f t="shared" si="2"/>
        <v>3</v>
      </c>
      <c r="Q34">
        <f t="shared" si="5"/>
        <v>2</v>
      </c>
      <c r="V34" s="1"/>
      <c r="Y34" s="9">
        <v>45108</v>
      </c>
      <c r="Z34" t="s">
        <v>20</v>
      </c>
    </row>
    <row r="35" spans="8:26" x14ac:dyDescent="0.25">
      <c r="H35">
        <v>32</v>
      </c>
      <c r="I35">
        <f t="shared" si="6"/>
        <v>4</v>
      </c>
      <c r="J35">
        <f t="shared" si="4"/>
        <v>2</v>
      </c>
      <c r="K35" s="10">
        <f t="shared" si="0"/>
        <v>45133</v>
      </c>
      <c r="L35" s="10"/>
      <c r="M35" s="10" t="e">
        <f t="shared" si="1"/>
        <v>#N/A</v>
      </c>
      <c r="N35">
        <f t="shared" si="7"/>
        <v>2</v>
      </c>
      <c r="O35" s="10"/>
      <c r="P35">
        <f t="shared" si="2"/>
        <v>4</v>
      </c>
      <c r="Q35">
        <f t="shared" si="5"/>
        <v>2</v>
      </c>
      <c r="V35" s="1"/>
      <c r="Y35" s="9">
        <v>45109</v>
      </c>
      <c r="Z35" t="s">
        <v>20</v>
      </c>
    </row>
    <row r="36" spans="8:26" x14ac:dyDescent="0.25">
      <c r="H36">
        <v>33</v>
      </c>
      <c r="I36">
        <f t="shared" si="6"/>
        <v>5</v>
      </c>
      <c r="J36">
        <f t="shared" si="4"/>
        <v>2</v>
      </c>
      <c r="K36" s="10">
        <f t="shared" si="0"/>
        <v>45134</v>
      </c>
      <c r="L36" s="10"/>
      <c r="M36" s="10" t="e">
        <f t="shared" si="1"/>
        <v>#N/A</v>
      </c>
      <c r="N36">
        <f t="shared" si="7"/>
        <v>2</v>
      </c>
      <c r="O36" s="10"/>
      <c r="P36">
        <f t="shared" si="2"/>
        <v>5</v>
      </c>
      <c r="Q36">
        <f t="shared" si="5"/>
        <v>2</v>
      </c>
      <c r="V36" s="1"/>
      <c r="Y36" s="9">
        <v>45110</v>
      </c>
      <c r="Z36" t="s">
        <v>20</v>
      </c>
    </row>
    <row r="37" spans="8:26" x14ac:dyDescent="0.25">
      <c r="H37">
        <v>34</v>
      </c>
      <c r="I37">
        <f t="shared" si="6"/>
        <v>6</v>
      </c>
      <c r="J37">
        <f t="shared" si="4"/>
        <v>2</v>
      </c>
      <c r="K37" s="10">
        <f t="shared" si="0"/>
        <v>45135</v>
      </c>
      <c r="L37" s="10"/>
      <c r="M37" s="10" t="e">
        <f t="shared" si="1"/>
        <v>#N/A</v>
      </c>
      <c r="N37">
        <f t="shared" si="7"/>
        <v>2</v>
      </c>
      <c r="O37" s="10"/>
      <c r="P37" t="e">
        <f t="shared" si="2"/>
        <v>#N/A</v>
      </c>
      <c r="Q37">
        <f t="shared" si="5"/>
        <v>2</v>
      </c>
      <c r="V37" s="1"/>
      <c r="Y37" s="9">
        <v>45111</v>
      </c>
      <c r="Z37" t="s">
        <v>21</v>
      </c>
    </row>
    <row r="38" spans="8:26" x14ac:dyDescent="0.25">
      <c r="H38">
        <v>35</v>
      </c>
      <c r="I38">
        <f t="shared" si="6"/>
        <v>7</v>
      </c>
      <c r="J38">
        <f t="shared" si="4"/>
        <v>2</v>
      </c>
      <c r="K38" s="10">
        <f t="shared" si="0"/>
        <v>45136</v>
      </c>
      <c r="L38" s="10"/>
      <c r="M38" s="10" t="e">
        <f t="shared" si="1"/>
        <v>#N/A</v>
      </c>
      <c r="N38">
        <f t="shared" si="7"/>
        <v>2</v>
      </c>
      <c r="O38" s="10"/>
      <c r="P38">
        <f t="shared" si="2"/>
        <v>7</v>
      </c>
      <c r="Q38">
        <f t="shared" si="5"/>
        <v>2</v>
      </c>
      <c r="V38" s="1"/>
      <c r="Y38" s="9">
        <v>45112</v>
      </c>
      <c r="Z38" t="s">
        <v>20</v>
      </c>
    </row>
    <row r="39" spans="8:26" x14ac:dyDescent="0.25">
      <c r="H39">
        <v>36</v>
      </c>
      <c r="I39">
        <f t="shared" si="6"/>
        <v>1</v>
      </c>
      <c r="J39">
        <f t="shared" si="4"/>
        <v>1</v>
      </c>
      <c r="K39" s="10">
        <f t="shared" si="0"/>
        <v>45137</v>
      </c>
      <c r="L39" s="10"/>
      <c r="M39" s="10" t="e">
        <f t="shared" si="1"/>
        <v>#N/A</v>
      </c>
      <c r="N39">
        <f t="shared" si="7"/>
        <v>1</v>
      </c>
      <c r="O39" s="10"/>
      <c r="P39">
        <f t="shared" si="2"/>
        <v>1</v>
      </c>
      <c r="Q39">
        <f t="shared" si="5"/>
        <v>1</v>
      </c>
      <c r="V39" s="1"/>
      <c r="Y39" s="9">
        <v>45113</v>
      </c>
      <c r="Z39" t="s">
        <v>20</v>
      </c>
    </row>
    <row r="40" spans="8:26" x14ac:dyDescent="0.25">
      <c r="H40">
        <v>37</v>
      </c>
      <c r="I40">
        <f t="shared" si="6"/>
        <v>2</v>
      </c>
      <c r="J40">
        <f t="shared" si="4"/>
        <v>1</v>
      </c>
      <c r="K40" s="10">
        <f t="shared" si="0"/>
        <v>45138</v>
      </c>
      <c r="L40" s="10"/>
      <c r="M40" s="10" t="e">
        <f t="shared" si="1"/>
        <v>#N/A</v>
      </c>
      <c r="N40">
        <f t="shared" si="7"/>
        <v>1</v>
      </c>
      <c r="O40" s="10"/>
      <c r="P40">
        <f t="shared" si="2"/>
        <v>2</v>
      </c>
      <c r="Q40">
        <f t="shared" si="5"/>
        <v>1</v>
      </c>
      <c r="V40" s="1"/>
      <c r="Y40" s="9">
        <v>45114</v>
      </c>
      <c r="Z40" t="s">
        <v>20</v>
      </c>
    </row>
    <row r="41" spans="8:26" x14ac:dyDescent="0.25">
      <c r="H41">
        <v>38</v>
      </c>
      <c r="I41">
        <f t="shared" si="6"/>
        <v>3</v>
      </c>
      <c r="J41">
        <f t="shared" si="4"/>
        <v>1</v>
      </c>
      <c r="K41" s="10">
        <f t="shared" si="0"/>
        <v>45139</v>
      </c>
      <c r="L41" s="10"/>
      <c r="M41" s="10">
        <f t="shared" si="1"/>
        <v>3</v>
      </c>
      <c r="N41">
        <f t="shared" si="7"/>
        <v>1</v>
      </c>
      <c r="O41" s="10"/>
      <c r="P41">
        <f t="shared" si="2"/>
        <v>3</v>
      </c>
      <c r="Q41">
        <f t="shared" si="5"/>
        <v>1</v>
      </c>
      <c r="V41" s="1"/>
      <c r="Y41" s="9">
        <v>45115</v>
      </c>
      <c r="Z41" t="s">
        <v>20</v>
      </c>
    </row>
    <row r="42" spans="8:26" x14ac:dyDescent="0.25">
      <c r="H42">
        <v>39</v>
      </c>
      <c r="I42">
        <f t="shared" si="6"/>
        <v>4</v>
      </c>
      <c r="J42">
        <f t="shared" si="4"/>
        <v>1</v>
      </c>
      <c r="K42" s="10">
        <f t="shared" si="0"/>
        <v>45140</v>
      </c>
      <c r="L42" s="10"/>
      <c r="M42" s="10">
        <f t="shared" si="1"/>
        <v>4</v>
      </c>
      <c r="N42">
        <f t="shared" si="7"/>
        <v>1</v>
      </c>
      <c r="O42" s="10"/>
      <c r="P42">
        <f t="shared" si="2"/>
        <v>4</v>
      </c>
      <c r="Q42">
        <f t="shared" si="5"/>
        <v>1</v>
      </c>
      <c r="V42" s="1"/>
      <c r="Y42" s="9">
        <v>45116</v>
      </c>
      <c r="Z42" t="s">
        <v>20</v>
      </c>
    </row>
    <row r="43" spans="8:26" x14ac:dyDescent="0.25">
      <c r="H43">
        <v>40</v>
      </c>
      <c r="I43">
        <f t="shared" si="6"/>
        <v>5</v>
      </c>
      <c r="J43">
        <f t="shared" si="4"/>
        <v>1</v>
      </c>
      <c r="K43" s="10">
        <f t="shared" si="0"/>
        <v>45141</v>
      </c>
      <c r="L43" s="10"/>
      <c r="M43" s="10">
        <f t="shared" si="1"/>
        <v>5</v>
      </c>
      <c r="N43">
        <f t="shared" si="7"/>
        <v>1</v>
      </c>
      <c r="O43" s="10"/>
      <c r="P43">
        <f t="shared" si="2"/>
        <v>5</v>
      </c>
      <c r="Q43">
        <f t="shared" si="5"/>
        <v>1</v>
      </c>
      <c r="V43" s="1"/>
      <c r="Y43" s="9">
        <v>45117</v>
      </c>
      <c r="Z43" t="s">
        <v>20</v>
      </c>
    </row>
    <row r="44" spans="8:26" x14ac:dyDescent="0.25">
      <c r="H44">
        <v>41</v>
      </c>
      <c r="I44">
        <f t="shared" si="6"/>
        <v>6</v>
      </c>
      <c r="J44">
        <f t="shared" si="4"/>
        <v>1</v>
      </c>
      <c r="K44" s="10">
        <f t="shared" si="0"/>
        <v>45142</v>
      </c>
      <c r="L44" s="10"/>
      <c r="M44" s="10">
        <f t="shared" si="1"/>
        <v>6</v>
      </c>
      <c r="N44">
        <f t="shared" si="7"/>
        <v>1</v>
      </c>
      <c r="O44" s="10"/>
      <c r="P44">
        <f t="shared" si="2"/>
        <v>6</v>
      </c>
      <c r="Q44">
        <f t="shared" si="5"/>
        <v>1</v>
      </c>
      <c r="V44" s="1"/>
      <c r="Y44" s="9">
        <v>45118</v>
      </c>
      <c r="Z44" t="s">
        <v>21</v>
      </c>
    </row>
    <row r="45" spans="8:26" x14ac:dyDescent="0.25">
      <c r="H45">
        <v>42</v>
      </c>
      <c r="I45">
        <f t="shared" si="6"/>
        <v>7</v>
      </c>
      <c r="J45">
        <f t="shared" si="4"/>
        <v>1</v>
      </c>
      <c r="K45" s="10">
        <f t="shared" si="0"/>
        <v>45143</v>
      </c>
      <c r="L45" s="10"/>
      <c r="M45" s="10">
        <f t="shared" si="1"/>
        <v>7</v>
      </c>
      <c r="N45">
        <f t="shared" si="7"/>
        <v>1</v>
      </c>
      <c r="O45" s="10"/>
      <c r="P45" t="e">
        <f t="shared" si="2"/>
        <v>#N/A</v>
      </c>
      <c r="Q45">
        <f t="shared" si="5"/>
        <v>1</v>
      </c>
      <c r="V45" s="1"/>
      <c r="Y45" s="9">
        <v>45119</v>
      </c>
      <c r="Z45" t="s">
        <v>20</v>
      </c>
    </row>
    <row r="46" spans="8:26" x14ac:dyDescent="0.25">
      <c r="V46" s="1"/>
      <c r="Y46" s="9">
        <v>45120</v>
      </c>
      <c r="Z46" t="s">
        <v>20</v>
      </c>
    </row>
    <row r="47" spans="8:26" x14ac:dyDescent="0.25">
      <c r="V47" s="1"/>
      <c r="Y47" s="9">
        <v>45121</v>
      </c>
      <c r="Z47" t="s">
        <v>20</v>
      </c>
    </row>
    <row r="48" spans="8:26" x14ac:dyDescent="0.25">
      <c r="V48" s="1"/>
      <c r="Y48" s="9">
        <v>45122</v>
      </c>
      <c r="Z48" t="s">
        <v>20</v>
      </c>
    </row>
    <row r="49" spans="22:26" x14ac:dyDescent="0.25">
      <c r="V49" s="1"/>
      <c r="Y49" s="9">
        <v>45123</v>
      </c>
      <c r="Z49" t="s">
        <v>20</v>
      </c>
    </row>
    <row r="50" spans="22:26" x14ac:dyDescent="0.25">
      <c r="V50" s="1"/>
      <c r="Y50" s="9">
        <v>45124</v>
      </c>
      <c r="Z50" t="s">
        <v>21</v>
      </c>
    </row>
    <row r="51" spans="22:26" x14ac:dyDescent="0.25">
      <c r="V51" s="1"/>
      <c r="Y51" s="9">
        <v>45125</v>
      </c>
      <c r="Z51" t="s">
        <v>20</v>
      </c>
    </row>
    <row r="52" spans="22:26" x14ac:dyDescent="0.25">
      <c r="V52" s="1"/>
      <c r="Y52" s="9">
        <v>45126</v>
      </c>
      <c r="Z52" t="s">
        <v>20</v>
      </c>
    </row>
    <row r="53" spans="22:26" x14ac:dyDescent="0.25">
      <c r="V53" s="1"/>
      <c r="Y53" s="9">
        <v>45127</v>
      </c>
      <c r="Z53" t="s">
        <v>20</v>
      </c>
    </row>
    <row r="54" spans="22:26" x14ac:dyDescent="0.25">
      <c r="V54" s="1"/>
      <c r="Y54" s="9">
        <v>45128</v>
      </c>
      <c r="Z54" t="s">
        <v>20</v>
      </c>
    </row>
    <row r="55" spans="22:26" x14ac:dyDescent="0.25">
      <c r="V55" s="1"/>
      <c r="Y55" s="9">
        <v>45129</v>
      </c>
      <c r="Z55" t="s">
        <v>20</v>
      </c>
    </row>
    <row r="56" spans="22:26" x14ac:dyDescent="0.25">
      <c r="V56" s="1"/>
      <c r="Y56" s="9">
        <v>45130</v>
      </c>
      <c r="Z56" t="s">
        <v>21</v>
      </c>
    </row>
    <row r="57" spans="22:26" x14ac:dyDescent="0.25">
      <c r="V57" s="1"/>
      <c r="Y57" s="9">
        <v>45131</v>
      </c>
      <c r="Z57" t="s">
        <v>20</v>
      </c>
    </row>
    <row r="58" spans="22:26" x14ac:dyDescent="0.25">
      <c r="V58" s="1"/>
      <c r="Y58" s="9">
        <v>45132</v>
      </c>
      <c r="Z58" t="s">
        <v>20</v>
      </c>
    </row>
    <row r="59" spans="22:26" x14ac:dyDescent="0.25">
      <c r="V59" s="1"/>
      <c r="Y59" s="9">
        <v>45133</v>
      </c>
      <c r="Z59" t="s">
        <v>20</v>
      </c>
    </row>
    <row r="60" spans="22:26" x14ac:dyDescent="0.25">
      <c r="V60" s="1"/>
      <c r="Y60" s="9">
        <v>45134</v>
      </c>
      <c r="Z60" t="s">
        <v>20</v>
      </c>
    </row>
    <row r="61" spans="22:26" x14ac:dyDescent="0.25">
      <c r="V61" s="1"/>
      <c r="Y61" s="9">
        <v>45135</v>
      </c>
      <c r="Z61" t="s">
        <v>21</v>
      </c>
    </row>
    <row r="62" spans="22:26" x14ac:dyDescent="0.25">
      <c r="V62" s="1"/>
      <c r="Y62" s="9">
        <v>45136</v>
      </c>
      <c r="Z62" t="s">
        <v>20</v>
      </c>
    </row>
    <row r="63" spans="22:26" x14ac:dyDescent="0.25">
      <c r="V63" s="1"/>
      <c r="Y63" s="9">
        <v>45137</v>
      </c>
      <c r="Z63" t="s">
        <v>20</v>
      </c>
    </row>
    <row r="64" spans="22:26" x14ac:dyDescent="0.25">
      <c r="V64" s="1"/>
      <c r="Y64" s="9">
        <v>45138</v>
      </c>
      <c r="Z64" t="s">
        <v>20</v>
      </c>
    </row>
    <row r="65" spans="22:26" x14ac:dyDescent="0.25">
      <c r="V65" s="1"/>
      <c r="Y65" s="9">
        <v>45139</v>
      </c>
      <c r="Z65" t="s">
        <v>20</v>
      </c>
    </row>
    <row r="66" spans="22:26" x14ac:dyDescent="0.25">
      <c r="V66" s="1"/>
      <c r="Y66" s="9">
        <v>45140</v>
      </c>
      <c r="Z66" t="s">
        <v>20</v>
      </c>
    </row>
    <row r="67" spans="22:26" x14ac:dyDescent="0.25">
      <c r="V67" s="1"/>
      <c r="Y67" s="9">
        <v>45141</v>
      </c>
      <c r="Z67" t="s">
        <v>20</v>
      </c>
    </row>
    <row r="68" spans="22:26" x14ac:dyDescent="0.25">
      <c r="V68" s="1"/>
      <c r="Y68" s="9">
        <v>45142</v>
      </c>
      <c r="Z68" t="s">
        <v>20</v>
      </c>
    </row>
    <row r="69" spans="22:26" x14ac:dyDescent="0.25">
      <c r="V69" s="1"/>
      <c r="Y69" s="9">
        <v>45143</v>
      </c>
      <c r="Z69" t="s">
        <v>21</v>
      </c>
    </row>
    <row r="70" spans="22:26" x14ac:dyDescent="0.25">
      <c r="V70" s="1"/>
      <c r="Y70" s="9">
        <v>45144</v>
      </c>
      <c r="Z70" t="s">
        <v>21</v>
      </c>
    </row>
    <row r="71" spans="22:26" x14ac:dyDescent="0.25">
      <c r="V71" s="1"/>
      <c r="Y71" s="9">
        <v>45145</v>
      </c>
      <c r="Z71" t="s">
        <v>21</v>
      </c>
    </row>
    <row r="72" spans="22:26" x14ac:dyDescent="0.25">
      <c r="V72" s="1"/>
      <c r="Y72" s="9">
        <v>45146</v>
      </c>
      <c r="Z72" t="s">
        <v>20</v>
      </c>
    </row>
    <row r="73" spans="22:26" x14ac:dyDescent="0.25">
      <c r="V73" s="1"/>
      <c r="Y73" s="9">
        <v>45147</v>
      </c>
      <c r="Z73" t="s">
        <v>20</v>
      </c>
    </row>
    <row r="74" spans="22:26" x14ac:dyDescent="0.25">
      <c r="V74" s="1"/>
      <c r="Y74" s="9">
        <v>45148</v>
      </c>
      <c r="Z74" t="s">
        <v>20</v>
      </c>
    </row>
    <row r="75" spans="22:26" x14ac:dyDescent="0.25">
      <c r="V75" s="1"/>
      <c r="Y75" s="9">
        <v>45149</v>
      </c>
      <c r="Z75" t="s">
        <v>20</v>
      </c>
    </row>
    <row r="76" spans="22:26" x14ac:dyDescent="0.25">
      <c r="V76" s="1"/>
      <c r="Y76" s="9">
        <v>45150</v>
      </c>
      <c r="Z76" t="s">
        <v>20</v>
      </c>
    </row>
    <row r="77" spans="22:26" x14ac:dyDescent="0.25">
      <c r="V77" s="1"/>
      <c r="Y77" s="9">
        <v>45151</v>
      </c>
      <c r="Z77" t="s">
        <v>20</v>
      </c>
    </row>
    <row r="78" spans="22:26" x14ac:dyDescent="0.25">
      <c r="V78" s="1"/>
      <c r="Y78" s="9">
        <v>45152</v>
      </c>
      <c r="Z78" t="s">
        <v>21</v>
      </c>
    </row>
    <row r="79" spans="22:26" x14ac:dyDescent="0.25">
      <c r="V79" s="1"/>
      <c r="Y79" s="9">
        <v>45153</v>
      </c>
      <c r="Z79" t="s">
        <v>20</v>
      </c>
    </row>
    <row r="80" spans="22:26" x14ac:dyDescent="0.25">
      <c r="V80" s="1"/>
      <c r="Y80" s="9">
        <v>45154</v>
      </c>
      <c r="Z80" t="s">
        <v>20</v>
      </c>
    </row>
    <row r="81" spans="22:26" x14ac:dyDescent="0.25">
      <c r="V81" s="1"/>
      <c r="Y81" s="9">
        <v>45155</v>
      </c>
      <c r="Z81" t="s">
        <v>20</v>
      </c>
    </row>
    <row r="82" spans="22:26" x14ac:dyDescent="0.25">
      <c r="V82" s="1"/>
      <c r="Y82" s="9">
        <v>45156</v>
      </c>
      <c r="Z82" t="s">
        <v>20</v>
      </c>
    </row>
    <row r="83" spans="22:26" x14ac:dyDescent="0.25">
      <c r="V83" s="1"/>
      <c r="Y83" s="9">
        <v>45157</v>
      </c>
      <c r="Z83" t="s">
        <v>20</v>
      </c>
    </row>
    <row r="84" spans="22:26" x14ac:dyDescent="0.25">
      <c r="V84" s="1"/>
      <c r="Y84" s="9">
        <v>45158</v>
      </c>
      <c r="Z84" t="s">
        <v>20</v>
      </c>
    </row>
    <row r="85" spans="22:26" x14ac:dyDescent="0.25">
      <c r="V85" s="1"/>
      <c r="Y85" s="9">
        <v>45159</v>
      </c>
      <c r="Z85" t="s">
        <v>20</v>
      </c>
    </row>
    <row r="86" spans="22:26" x14ac:dyDescent="0.25">
      <c r="V86" s="1"/>
      <c r="Y86" s="9">
        <v>45160</v>
      </c>
      <c r="Z86" t="s">
        <v>20</v>
      </c>
    </row>
    <row r="87" spans="22:26" x14ac:dyDescent="0.25">
      <c r="V87" s="1"/>
      <c r="Y87" s="9">
        <v>45161</v>
      </c>
      <c r="Z87" t="s">
        <v>21</v>
      </c>
    </row>
    <row r="88" spans="22:26" x14ac:dyDescent="0.25">
      <c r="V88" s="1"/>
      <c r="Y88" s="9">
        <v>45162</v>
      </c>
      <c r="Z88" t="s">
        <v>20</v>
      </c>
    </row>
    <row r="89" spans="22:26" x14ac:dyDescent="0.25">
      <c r="V89" s="1"/>
      <c r="Y89" s="9">
        <v>45163</v>
      </c>
      <c r="Z89" t="s">
        <v>20</v>
      </c>
    </row>
    <row r="90" spans="22:26" x14ac:dyDescent="0.25">
      <c r="V90" s="1"/>
      <c r="Y90" s="9">
        <v>45164</v>
      </c>
      <c r="Z90" t="s">
        <v>20</v>
      </c>
    </row>
    <row r="91" spans="22:26" x14ac:dyDescent="0.25">
      <c r="V91" s="1"/>
      <c r="Y91" s="9">
        <v>45165</v>
      </c>
      <c r="Z91" t="s">
        <v>20</v>
      </c>
    </row>
    <row r="92" spans="22:26" x14ac:dyDescent="0.25">
      <c r="V92" s="1"/>
      <c r="Y92" s="9">
        <v>45166</v>
      </c>
      <c r="Z92" t="s">
        <v>21</v>
      </c>
    </row>
    <row r="93" spans="22:26" x14ac:dyDescent="0.25">
      <c r="V93" s="1"/>
      <c r="Y93" s="9">
        <v>45167</v>
      </c>
      <c r="Z93" t="s">
        <v>21</v>
      </c>
    </row>
    <row r="94" spans="22:26" x14ac:dyDescent="0.25">
      <c r="V94" s="1"/>
      <c r="Y94" s="9">
        <v>45168</v>
      </c>
      <c r="Z94" t="s">
        <v>20</v>
      </c>
    </row>
    <row r="95" spans="22:26" x14ac:dyDescent="0.25">
      <c r="V95" s="1"/>
      <c r="Y95" s="9">
        <v>45169</v>
      </c>
      <c r="Z95" t="s">
        <v>20</v>
      </c>
    </row>
    <row r="96" spans="22:26" x14ac:dyDescent="0.25">
      <c r="V96" s="1"/>
    </row>
    <row r="97" spans="22:22" x14ac:dyDescent="0.25">
      <c r="V97" s="1"/>
    </row>
    <row r="98" spans="22:22" x14ac:dyDescent="0.25">
      <c r="V98" s="1"/>
    </row>
    <row r="99" spans="22:22" x14ac:dyDescent="0.25">
      <c r="V99" s="1"/>
    </row>
    <row r="100" spans="22:22" x14ac:dyDescent="0.25">
      <c r="V100" s="1"/>
    </row>
    <row r="101" spans="22:22" x14ac:dyDescent="0.25">
      <c r="V101" s="1"/>
    </row>
    <row r="102" spans="22:22" x14ac:dyDescent="0.25">
      <c r="V102" s="1"/>
    </row>
    <row r="103" spans="22:22" x14ac:dyDescent="0.25">
      <c r="V103" s="1"/>
    </row>
  </sheetData>
  <dataValidations disablePrompts="1" count="1">
    <dataValidation type="list" allowBlank="1" showInputMessage="1" showErrorMessage="1" sqref="W6" xr:uid="{6A7B11B8-CE2C-45C3-AD0D-89BDC491D55C}">
      <formula1>$AB$4:$AB$10</formula1>
    </dataValidation>
  </dataValidations>
  <hyperlinks>
    <hyperlink ref="A1" location="'TOC Gallery'!A1" tooltip="Go To: Table of Contents" display="'TOC Gallery'!A1" xr:uid="{105AC9D4-BA9D-4C76-99FA-A85E7A2B7C9D}"/>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5841"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26AC-3529-4FCE-8011-CD9D5136786C}">
  <sheetPr>
    <tabColor theme="1" tint="0.34998626667073579"/>
  </sheetPr>
  <dimension ref="A1:AF103"/>
  <sheetViews>
    <sheetView workbookViewId="0">
      <selection activeCell="R4" sqref="R4"/>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2" max="22" width="10.28515625" bestFit="1" customWidth="1"/>
    <col min="25" max="25" width="20.5703125" bestFit="1" customWidth="1"/>
    <col min="26" max="26" width="11.5703125" bestFit="1" customWidth="1"/>
    <col min="27" max="27" width="10.7109375" bestFit="1" customWidth="1"/>
    <col min="28" max="29" width="9.7109375" bestFit="1" customWidth="1"/>
    <col min="32" max="32" width="14.5703125" bestFit="1" customWidth="1"/>
  </cols>
  <sheetData>
    <row r="1" spans="1:32"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row>
    <row r="2" spans="1:32" x14ac:dyDescent="0.25">
      <c r="H2" s="33" t="s">
        <v>51</v>
      </c>
      <c r="I2" s="34"/>
      <c r="J2" s="34"/>
      <c r="K2" s="34"/>
      <c r="L2" s="34"/>
      <c r="N2" s="32" t="s">
        <v>68</v>
      </c>
      <c r="O2" s="11"/>
      <c r="P2" s="11"/>
      <c r="R2" s="20" t="s">
        <v>65</v>
      </c>
      <c r="S2" s="21"/>
      <c r="T2" s="21"/>
      <c r="V2" s="25" t="s">
        <v>35</v>
      </c>
      <c r="W2" s="26"/>
      <c r="Y2" s="23" t="s">
        <v>67</v>
      </c>
      <c r="Z2" s="24"/>
      <c r="AB2" s="22" t="s">
        <v>66</v>
      </c>
      <c r="AC2" s="22"/>
      <c r="AE2" s="33" t="s">
        <v>77</v>
      </c>
      <c r="AF2" s="33"/>
    </row>
    <row r="3" spans="1:32" x14ac:dyDescent="0.25">
      <c r="H3" s="2" t="s">
        <v>64</v>
      </c>
      <c r="I3" s="2" t="s">
        <v>15</v>
      </c>
      <c r="J3" s="2" t="s">
        <v>16</v>
      </c>
      <c r="K3" s="2" t="s">
        <v>18</v>
      </c>
      <c r="L3" s="2" t="s">
        <v>19</v>
      </c>
      <c r="M3" s="2"/>
      <c r="N3" s="2" t="s">
        <v>15</v>
      </c>
      <c r="O3" s="2" t="s">
        <v>16</v>
      </c>
      <c r="P3" s="2" t="s">
        <v>19</v>
      </c>
      <c r="Q3" s="2"/>
      <c r="R3" s="2" t="s">
        <v>15</v>
      </c>
      <c r="S3" s="2" t="s">
        <v>16</v>
      </c>
      <c r="T3" s="2" t="s">
        <v>19</v>
      </c>
      <c r="U3" s="2"/>
      <c r="V3" s="2" t="s">
        <v>79</v>
      </c>
      <c r="W3" s="2" t="s">
        <v>17</v>
      </c>
      <c r="X3" s="2"/>
      <c r="Y3" s="2" t="s">
        <v>33</v>
      </c>
      <c r="Z3" s="9">
        <f>DATE(1900,Z5,1)</f>
        <v>45108</v>
      </c>
      <c r="AB3" s="2" t="s">
        <v>18</v>
      </c>
      <c r="AC3" s="2" t="s">
        <v>0</v>
      </c>
      <c r="AE3" s="2" t="s">
        <v>22</v>
      </c>
      <c r="AF3" s="2" t="s">
        <v>78</v>
      </c>
    </row>
    <row r="4" spans="1:32" x14ac:dyDescent="0.25">
      <c r="H4">
        <v>1</v>
      </c>
      <c r="I4">
        <v>1</v>
      </c>
      <c r="J4">
        <v>6</v>
      </c>
      <c r="K4" s="10">
        <f>$Z$3-WEEKDAY($Z$3,$Z$7)+H4</f>
        <v>45102</v>
      </c>
      <c r="L4" s="10" t="str">
        <f>IF(MONTH($Z$3)=MONTH(K4),K4,"")</f>
        <v/>
      </c>
      <c r="M4" s="10"/>
      <c r="N4" s="10">
        <f>IF(MONTH($Z$3)&lt;&gt;MONTH(K4),I4,NA())</f>
        <v>1</v>
      </c>
      <c r="O4">
        <v>6</v>
      </c>
      <c r="P4" s="10">
        <f>IF(MONTH($Z$3)&lt;&gt;MONTH(K4),K4,"")</f>
        <v>45102</v>
      </c>
      <c r="Q4" s="10"/>
      <c r="R4" t="e">
        <f t="shared" ref="R4:R45" si="0">IF(COUNTIFS($AB$4:$AB$95,$K4,$AC$4:$AC$95,"Yes")&gt;0,I4,NA())</f>
        <v>#N/A</v>
      </c>
      <c r="S4">
        <v>6</v>
      </c>
      <c r="T4" s="10" t="e">
        <f>IF(R4&gt;=1,K4,"")</f>
        <v>#N/A</v>
      </c>
      <c r="V4" t="str">
        <f>LEFT(TEXT(K4,"DDD"),1)</f>
        <v>S</v>
      </c>
      <c r="W4">
        <v>0</v>
      </c>
      <c r="Y4" s="2" t="s">
        <v>34</v>
      </c>
      <c r="Z4" t="str">
        <f>TEXT(Z3,"mmmm yyyy")</f>
        <v>July 2023</v>
      </c>
      <c r="AB4" s="9">
        <v>45078</v>
      </c>
      <c r="AC4" t="s">
        <v>21</v>
      </c>
      <c r="AE4" t="s">
        <v>75</v>
      </c>
      <c r="AF4">
        <v>1</v>
      </c>
    </row>
    <row r="5" spans="1:32" x14ac:dyDescent="0.25">
      <c r="H5">
        <v>2</v>
      </c>
      <c r="I5">
        <v>2</v>
      </c>
      <c r="J5">
        <v>6</v>
      </c>
      <c r="K5" s="10">
        <f t="shared" ref="K5:K45" si="1">$Z$3-WEEKDAY($Z$3,$Z$7)+H5</f>
        <v>45103</v>
      </c>
      <c r="L5" s="10" t="str">
        <f t="shared" ref="L5:L45" si="2">IF(MONTH($Z$3)=MONTH(K5),K5,"")</f>
        <v/>
      </c>
      <c r="M5" s="10"/>
      <c r="N5" s="10">
        <f t="shared" ref="N5:N45" si="3">IF(MONTH($Z$3)&lt;&gt;MONTH(K5),I5,NA())</f>
        <v>2</v>
      </c>
      <c r="O5">
        <v>6</v>
      </c>
      <c r="P5" s="10">
        <f t="shared" ref="P5:P45" si="4">IF(MONTH($Z$3)&lt;&gt;MONTH(K5),K5,"")</f>
        <v>45103</v>
      </c>
      <c r="Q5" s="10"/>
      <c r="R5" t="e">
        <f t="shared" si="0"/>
        <v>#N/A</v>
      </c>
      <c r="S5">
        <v>6</v>
      </c>
      <c r="T5" s="10" t="e">
        <f t="shared" ref="T5:T45" si="5">IF(R5&gt;=1,K5,"")</f>
        <v>#N/A</v>
      </c>
      <c r="V5" t="str">
        <f t="shared" ref="V5:V10" si="6">LEFT(TEXT(K5,"DDD"),1)</f>
        <v>M</v>
      </c>
      <c r="W5">
        <v>0</v>
      </c>
      <c r="Y5" s="19" t="s">
        <v>52</v>
      </c>
      <c r="Z5">
        <v>1483</v>
      </c>
      <c r="AB5" s="9">
        <v>45079</v>
      </c>
      <c r="AC5" t="s">
        <v>20</v>
      </c>
      <c r="AE5" t="s">
        <v>69</v>
      </c>
      <c r="AF5">
        <v>11</v>
      </c>
    </row>
    <row r="6" spans="1:32" x14ac:dyDescent="0.25">
      <c r="H6">
        <v>3</v>
      </c>
      <c r="I6">
        <v>3</v>
      </c>
      <c r="J6">
        <v>6</v>
      </c>
      <c r="K6" s="10">
        <f t="shared" si="1"/>
        <v>45104</v>
      </c>
      <c r="L6" s="10" t="str">
        <f t="shared" si="2"/>
        <v/>
      </c>
      <c r="M6" s="10"/>
      <c r="N6" s="10">
        <f t="shared" si="3"/>
        <v>3</v>
      </c>
      <c r="O6">
        <v>6</v>
      </c>
      <c r="P6" s="10">
        <f t="shared" si="4"/>
        <v>45104</v>
      </c>
      <c r="Q6" s="10"/>
      <c r="R6">
        <f t="shared" si="0"/>
        <v>3</v>
      </c>
      <c r="S6">
        <v>6</v>
      </c>
      <c r="T6" s="10">
        <f t="shared" si="5"/>
        <v>45104</v>
      </c>
      <c r="V6" t="str">
        <f t="shared" si="6"/>
        <v>T</v>
      </c>
      <c r="W6">
        <v>0</v>
      </c>
      <c r="Y6" s="19" t="s">
        <v>33</v>
      </c>
      <c r="Z6" t="s">
        <v>75</v>
      </c>
      <c r="AB6" s="9">
        <v>45080</v>
      </c>
      <c r="AC6" t="s">
        <v>21</v>
      </c>
      <c r="AE6" t="s">
        <v>70</v>
      </c>
      <c r="AF6">
        <v>12</v>
      </c>
    </row>
    <row r="7" spans="1:32" x14ac:dyDescent="0.25">
      <c r="H7">
        <v>4</v>
      </c>
      <c r="I7">
        <v>4</v>
      </c>
      <c r="J7">
        <v>6</v>
      </c>
      <c r="K7" s="10">
        <f t="shared" si="1"/>
        <v>45105</v>
      </c>
      <c r="L7" s="10" t="str">
        <f t="shared" si="2"/>
        <v/>
      </c>
      <c r="M7" s="10"/>
      <c r="N7" s="10">
        <f t="shared" si="3"/>
        <v>4</v>
      </c>
      <c r="O7">
        <v>6</v>
      </c>
      <c r="P7" s="10">
        <f t="shared" si="4"/>
        <v>45105</v>
      </c>
      <c r="Q7" s="10"/>
      <c r="R7">
        <f t="shared" si="0"/>
        <v>4</v>
      </c>
      <c r="S7">
        <v>6</v>
      </c>
      <c r="T7" s="10">
        <f t="shared" si="5"/>
        <v>45105</v>
      </c>
      <c r="V7" t="str">
        <f t="shared" si="6"/>
        <v>W</v>
      </c>
      <c r="W7">
        <v>0</v>
      </c>
      <c r="Y7" s="19" t="s">
        <v>76</v>
      </c>
      <c r="Z7">
        <f>VLOOKUP(Z6,$AE$4:$AF$10,2,FALSE)</f>
        <v>1</v>
      </c>
      <c r="AB7" s="9">
        <v>45081</v>
      </c>
      <c r="AC7" t="s">
        <v>20</v>
      </c>
      <c r="AE7" t="s">
        <v>71</v>
      </c>
      <c r="AF7">
        <v>13</v>
      </c>
    </row>
    <row r="8" spans="1:32" x14ac:dyDescent="0.25">
      <c r="H8">
        <v>5</v>
      </c>
      <c r="I8">
        <v>5</v>
      </c>
      <c r="J8">
        <v>6</v>
      </c>
      <c r="K8" s="10">
        <f t="shared" si="1"/>
        <v>45106</v>
      </c>
      <c r="L8" s="10" t="str">
        <f t="shared" si="2"/>
        <v/>
      </c>
      <c r="M8" s="10"/>
      <c r="N8" s="10">
        <f t="shared" si="3"/>
        <v>5</v>
      </c>
      <c r="O8">
        <v>6</v>
      </c>
      <c r="P8" s="10">
        <f t="shared" si="4"/>
        <v>45106</v>
      </c>
      <c r="Q8" s="10"/>
      <c r="R8">
        <f t="shared" si="0"/>
        <v>5</v>
      </c>
      <c r="S8">
        <v>6</v>
      </c>
      <c r="T8" s="10">
        <f t="shared" si="5"/>
        <v>45106</v>
      </c>
      <c r="V8" t="str">
        <f t="shared" si="6"/>
        <v>T</v>
      </c>
      <c r="W8">
        <v>0</v>
      </c>
      <c r="Y8" s="19" t="s">
        <v>81</v>
      </c>
      <c r="Z8">
        <v>5</v>
      </c>
      <c r="AB8" s="9">
        <v>45082</v>
      </c>
      <c r="AC8" t="s">
        <v>21</v>
      </c>
      <c r="AE8" t="s">
        <v>72</v>
      </c>
      <c r="AF8">
        <v>14</v>
      </c>
    </row>
    <row r="9" spans="1:32" x14ac:dyDescent="0.25">
      <c r="H9">
        <v>6</v>
      </c>
      <c r="I9">
        <v>6</v>
      </c>
      <c r="J9">
        <v>6</v>
      </c>
      <c r="K9" s="10">
        <f t="shared" si="1"/>
        <v>45107</v>
      </c>
      <c r="L9" s="10" t="str">
        <f t="shared" si="2"/>
        <v/>
      </c>
      <c r="M9" s="10"/>
      <c r="N9" s="10">
        <f t="shared" si="3"/>
        <v>6</v>
      </c>
      <c r="O9">
        <v>6</v>
      </c>
      <c r="P9" s="10">
        <f t="shared" si="4"/>
        <v>45107</v>
      </c>
      <c r="Q9" s="10"/>
      <c r="R9" t="e">
        <f t="shared" si="0"/>
        <v>#N/A</v>
      </c>
      <c r="S9">
        <v>6</v>
      </c>
      <c r="T9" s="10" t="e">
        <f t="shared" si="5"/>
        <v>#N/A</v>
      </c>
      <c r="V9" t="str">
        <f t="shared" si="6"/>
        <v>F</v>
      </c>
      <c r="W9">
        <v>0</v>
      </c>
      <c r="Y9" s="1"/>
      <c r="AB9" s="9">
        <v>45083</v>
      </c>
      <c r="AC9" t="s">
        <v>20</v>
      </c>
      <c r="AE9" t="s">
        <v>73</v>
      </c>
      <c r="AF9">
        <v>15</v>
      </c>
    </row>
    <row r="10" spans="1:32" x14ac:dyDescent="0.25">
      <c r="H10">
        <v>7</v>
      </c>
      <c r="I10">
        <v>7</v>
      </c>
      <c r="J10">
        <v>6</v>
      </c>
      <c r="K10" s="10">
        <f t="shared" si="1"/>
        <v>45108</v>
      </c>
      <c r="L10" s="10">
        <f t="shared" si="2"/>
        <v>45108</v>
      </c>
      <c r="M10" s="10"/>
      <c r="N10" s="10" t="e">
        <f t="shared" si="3"/>
        <v>#N/A</v>
      </c>
      <c r="O10">
        <v>6</v>
      </c>
      <c r="P10" s="10" t="str">
        <f t="shared" si="4"/>
        <v/>
      </c>
      <c r="Q10" s="10"/>
      <c r="R10">
        <f t="shared" si="0"/>
        <v>7</v>
      </c>
      <c r="S10">
        <v>6</v>
      </c>
      <c r="T10" s="10">
        <f t="shared" si="5"/>
        <v>45108</v>
      </c>
      <c r="V10" t="str">
        <f t="shared" si="6"/>
        <v>S</v>
      </c>
      <c r="W10">
        <v>0</v>
      </c>
      <c r="Y10" s="1"/>
      <c r="AB10" s="9">
        <v>45084</v>
      </c>
      <c r="AC10" t="s">
        <v>21</v>
      </c>
      <c r="AE10" t="s">
        <v>74</v>
      </c>
      <c r="AF10">
        <v>16</v>
      </c>
    </row>
    <row r="11" spans="1:32" x14ac:dyDescent="0.25">
      <c r="H11">
        <v>8</v>
      </c>
      <c r="I11">
        <f>I4</f>
        <v>1</v>
      </c>
      <c r="J11">
        <f t="shared" ref="J11:J45" si="7">J4-1</f>
        <v>5</v>
      </c>
      <c r="K11" s="10">
        <f t="shared" si="1"/>
        <v>45109</v>
      </c>
      <c r="L11" s="10">
        <f t="shared" si="2"/>
        <v>45109</v>
      </c>
      <c r="M11" s="10"/>
      <c r="N11" s="10" t="e">
        <f t="shared" si="3"/>
        <v>#N/A</v>
      </c>
      <c r="O11">
        <f>O4-1</f>
        <v>5</v>
      </c>
      <c r="P11" s="10" t="str">
        <f t="shared" si="4"/>
        <v/>
      </c>
      <c r="Q11" s="10"/>
      <c r="R11">
        <f t="shared" si="0"/>
        <v>1</v>
      </c>
      <c r="S11">
        <f t="shared" ref="S11:S45" si="8">S4-1</f>
        <v>5</v>
      </c>
      <c r="T11" s="10">
        <f t="shared" si="5"/>
        <v>45109</v>
      </c>
      <c r="Y11" s="1"/>
      <c r="AB11" s="9">
        <v>45085</v>
      </c>
      <c r="AC11" t="s">
        <v>21</v>
      </c>
    </row>
    <row r="12" spans="1:32" x14ac:dyDescent="0.25">
      <c r="H12">
        <v>9</v>
      </c>
      <c r="I12">
        <f t="shared" ref="I12:I45" si="9">I5</f>
        <v>2</v>
      </c>
      <c r="J12">
        <f t="shared" si="7"/>
        <v>5</v>
      </c>
      <c r="K12" s="10">
        <f t="shared" si="1"/>
        <v>45110</v>
      </c>
      <c r="L12" s="10">
        <f t="shared" si="2"/>
        <v>45110</v>
      </c>
      <c r="M12" s="10"/>
      <c r="N12" s="10" t="e">
        <f t="shared" si="3"/>
        <v>#N/A</v>
      </c>
      <c r="O12">
        <f t="shared" ref="O12:O45" si="10">O5-1</f>
        <v>5</v>
      </c>
      <c r="P12" s="10" t="str">
        <f t="shared" si="4"/>
        <v/>
      </c>
      <c r="Q12" s="10"/>
      <c r="R12">
        <f t="shared" si="0"/>
        <v>2</v>
      </c>
      <c r="S12">
        <f t="shared" si="8"/>
        <v>5</v>
      </c>
      <c r="T12" s="10">
        <f t="shared" si="5"/>
        <v>45110</v>
      </c>
      <c r="Y12" s="1"/>
      <c r="AB12" s="9">
        <v>45086</v>
      </c>
      <c r="AC12" t="s">
        <v>20</v>
      </c>
    </row>
    <row r="13" spans="1:32" x14ac:dyDescent="0.25">
      <c r="H13">
        <v>10</v>
      </c>
      <c r="I13">
        <f t="shared" si="9"/>
        <v>3</v>
      </c>
      <c r="J13">
        <f t="shared" si="7"/>
        <v>5</v>
      </c>
      <c r="K13" s="10">
        <f t="shared" si="1"/>
        <v>45111</v>
      </c>
      <c r="L13" s="10">
        <f t="shared" si="2"/>
        <v>45111</v>
      </c>
      <c r="M13" s="10"/>
      <c r="N13" s="10" t="e">
        <f t="shared" si="3"/>
        <v>#N/A</v>
      </c>
      <c r="O13">
        <f t="shared" si="10"/>
        <v>5</v>
      </c>
      <c r="P13" s="10" t="str">
        <f t="shared" si="4"/>
        <v/>
      </c>
      <c r="Q13" s="10"/>
      <c r="R13" t="e">
        <f t="shared" si="0"/>
        <v>#N/A</v>
      </c>
      <c r="S13">
        <f t="shared" si="8"/>
        <v>5</v>
      </c>
      <c r="T13" s="10" t="e">
        <f t="shared" si="5"/>
        <v>#N/A</v>
      </c>
      <c r="Y13" s="1"/>
      <c r="AB13" s="9">
        <v>45087</v>
      </c>
      <c r="AC13" t="s">
        <v>20</v>
      </c>
    </row>
    <row r="14" spans="1:32" x14ac:dyDescent="0.25">
      <c r="H14">
        <v>11</v>
      </c>
      <c r="I14">
        <f t="shared" si="9"/>
        <v>4</v>
      </c>
      <c r="J14">
        <f t="shared" si="7"/>
        <v>5</v>
      </c>
      <c r="K14" s="10">
        <f t="shared" si="1"/>
        <v>45112</v>
      </c>
      <c r="L14" s="10">
        <f t="shared" si="2"/>
        <v>45112</v>
      </c>
      <c r="M14" s="10"/>
      <c r="N14" s="10" t="e">
        <f t="shared" si="3"/>
        <v>#N/A</v>
      </c>
      <c r="O14">
        <f t="shared" si="10"/>
        <v>5</v>
      </c>
      <c r="P14" s="10" t="str">
        <f t="shared" si="4"/>
        <v/>
      </c>
      <c r="Q14" s="10"/>
      <c r="R14">
        <f t="shared" si="0"/>
        <v>4</v>
      </c>
      <c r="S14">
        <f t="shared" si="8"/>
        <v>5</v>
      </c>
      <c r="T14" s="10">
        <f t="shared" si="5"/>
        <v>45112</v>
      </c>
      <c r="Y14" s="1"/>
      <c r="AB14" s="9">
        <v>45088</v>
      </c>
      <c r="AC14" t="s">
        <v>20</v>
      </c>
    </row>
    <row r="15" spans="1:32" x14ac:dyDescent="0.25">
      <c r="H15">
        <v>12</v>
      </c>
      <c r="I15">
        <f t="shared" si="9"/>
        <v>5</v>
      </c>
      <c r="J15">
        <f t="shared" si="7"/>
        <v>5</v>
      </c>
      <c r="K15" s="10">
        <f t="shared" si="1"/>
        <v>45113</v>
      </c>
      <c r="L15" s="10">
        <f t="shared" si="2"/>
        <v>45113</v>
      </c>
      <c r="M15" s="10"/>
      <c r="N15" s="10" t="e">
        <f t="shared" si="3"/>
        <v>#N/A</v>
      </c>
      <c r="O15">
        <f t="shared" si="10"/>
        <v>5</v>
      </c>
      <c r="P15" s="10" t="str">
        <f t="shared" si="4"/>
        <v/>
      </c>
      <c r="Q15" s="10"/>
      <c r="R15">
        <f t="shared" si="0"/>
        <v>5</v>
      </c>
      <c r="S15">
        <f t="shared" si="8"/>
        <v>5</v>
      </c>
      <c r="T15" s="10">
        <f t="shared" si="5"/>
        <v>45113</v>
      </c>
      <c r="Y15" s="1"/>
      <c r="AB15" s="9">
        <v>45089</v>
      </c>
      <c r="AC15" t="s">
        <v>20</v>
      </c>
    </row>
    <row r="16" spans="1:32" x14ac:dyDescent="0.25">
      <c r="H16">
        <v>13</v>
      </c>
      <c r="I16">
        <f t="shared" si="9"/>
        <v>6</v>
      </c>
      <c r="J16">
        <f t="shared" si="7"/>
        <v>5</v>
      </c>
      <c r="K16" s="10">
        <f t="shared" si="1"/>
        <v>45114</v>
      </c>
      <c r="L16" s="10">
        <f t="shared" si="2"/>
        <v>45114</v>
      </c>
      <c r="M16" s="10"/>
      <c r="N16" s="10" t="e">
        <f t="shared" si="3"/>
        <v>#N/A</v>
      </c>
      <c r="O16">
        <f t="shared" si="10"/>
        <v>5</v>
      </c>
      <c r="P16" s="10" t="str">
        <f t="shared" si="4"/>
        <v/>
      </c>
      <c r="Q16" s="10"/>
      <c r="R16">
        <f t="shared" si="0"/>
        <v>6</v>
      </c>
      <c r="S16">
        <f t="shared" si="8"/>
        <v>5</v>
      </c>
      <c r="T16" s="10">
        <f t="shared" si="5"/>
        <v>45114</v>
      </c>
      <c r="Y16" s="1"/>
      <c r="AB16" s="9">
        <v>45090</v>
      </c>
      <c r="AC16" t="s">
        <v>21</v>
      </c>
    </row>
    <row r="17" spans="8:29" x14ac:dyDescent="0.25">
      <c r="H17">
        <v>14</v>
      </c>
      <c r="I17">
        <f t="shared" si="9"/>
        <v>7</v>
      </c>
      <c r="J17">
        <f t="shared" si="7"/>
        <v>5</v>
      </c>
      <c r="K17" s="10">
        <f t="shared" si="1"/>
        <v>45115</v>
      </c>
      <c r="L17" s="10">
        <f t="shared" si="2"/>
        <v>45115</v>
      </c>
      <c r="M17" s="10"/>
      <c r="N17" s="10" t="e">
        <f t="shared" si="3"/>
        <v>#N/A</v>
      </c>
      <c r="O17">
        <f t="shared" si="10"/>
        <v>5</v>
      </c>
      <c r="P17" s="10" t="str">
        <f t="shared" si="4"/>
        <v/>
      </c>
      <c r="Q17" s="10"/>
      <c r="R17">
        <f t="shared" si="0"/>
        <v>7</v>
      </c>
      <c r="S17">
        <f t="shared" si="8"/>
        <v>5</v>
      </c>
      <c r="T17" s="10">
        <f t="shared" si="5"/>
        <v>45115</v>
      </c>
      <c r="Y17" s="1"/>
      <c r="AB17" s="9">
        <v>45091</v>
      </c>
      <c r="AC17" t="s">
        <v>20</v>
      </c>
    </row>
    <row r="18" spans="8:29" x14ac:dyDescent="0.25">
      <c r="H18">
        <v>15</v>
      </c>
      <c r="I18">
        <f t="shared" si="9"/>
        <v>1</v>
      </c>
      <c r="J18">
        <f t="shared" si="7"/>
        <v>4</v>
      </c>
      <c r="K18" s="10">
        <f t="shared" si="1"/>
        <v>45116</v>
      </c>
      <c r="L18" s="10">
        <f t="shared" si="2"/>
        <v>45116</v>
      </c>
      <c r="M18" s="10"/>
      <c r="N18" s="10" t="e">
        <f t="shared" si="3"/>
        <v>#N/A</v>
      </c>
      <c r="O18">
        <f t="shared" si="10"/>
        <v>4</v>
      </c>
      <c r="P18" s="10" t="str">
        <f t="shared" si="4"/>
        <v/>
      </c>
      <c r="Q18" s="10"/>
      <c r="R18">
        <f t="shared" si="0"/>
        <v>1</v>
      </c>
      <c r="S18">
        <f t="shared" si="8"/>
        <v>4</v>
      </c>
      <c r="T18" s="10">
        <f t="shared" si="5"/>
        <v>45116</v>
      </c>
      <c r="Y18" s="1"/>
      <c r="AB18" s="9">
        <v>45092</v>
      </c>
      <c r="AC18" t="s">
        <v>21</v>
      </c>
    </row>
    <row r="19" spans="8:29" x14ac:dyDescent="0.25">
      <c r="H19">
        <v>16</v>
      </c>
      <c r="I19">
        <f t="shared" si="9"/>
        <v>2</v>
      </c>
      <c r="J19">
        <f t="shared" si="7"/>
        <v>4</v>
      </c>
      <c r="K19" s="10">
        <f t="shared" si="1"/>
        <v>45117</v>
      </c>
      <c r="L19" s="10">
        <f t="shared" si="2"/>
        <v>45117</v>
      </c>
      <c r="M19" s="10"/>
      <c r="N19" s="10" t="e">
        <f t="shared" si="3"/>
        <v>#N/A</v>
      </c>
      <c r="O19">
        <f t="shared" si="10"/>
        <v>4</v>
      </c>
      <c r="P19" s="10" t="str">
        <f t="shared" si="4"/>
        <v/>
      </c>
      <c r="Q19" s="10"/>
      <c r="R19">
        <f t="shared" si="0"/>
        <v>2</v>
      </c>
      <c r="S19">
        <f t="shared" si="8"/>
        <v>4</v>
      </c>
      <c r="T19" s="10">
        <f t="shared" si="5"/>
        <v>45117</v>
      </c>
      <c r="Y19" s="1"/>
      <c r="AB19" s="9">
        <v>45093</v>
      </c>
      <c r="AC19" t="s">
        <v>20</v>
      </c>
    </row>
    <row r="20" spans="8:29" x14ac:dyDescent="0.25">
      <c r="H20">
        <v>17</v>
      </c>
      <c r="I20">
        <f t="shared" si="9"/>
        <v>3</v>
      </c>
      <c r="J20">
        <f t="shared" si="7"/>
        <v>4</v>
      </c>
      <c r="K20" s="10">
        <f t="shared" si="1"/>
        <v>45118</v>
      </c>
      <c r="L20" s="10">
        <f t="shared" si="2"/>
        <v>45118</v>
      </c>
      <c r="M20" s="10"/>
      <c r="N20" s="10" t="e">
        <f t="shared" si="3"/>
        <v>#N/A</v>
      </c>
      <c r="O20">
        <f t="shared" si="10"/>
        <v>4</v>
      </c>
      <c r="P20" s="10" t="str">
        <f t="shared" si="4"/>
        <v/>
      </c>
      <c r="Q20" s="10"/>
      <c r="R20" t="e">
        <f t="shared" si="0"/>
        <v>#N/A</v>
      </c>
      <c r="S20">
        <f t="shared" si="8"/>
        <v>4</v>
      </c>
      <c r="T20" s="10" t="e">
        <f t="shared" si="5"/>
        <v>#N/A</v>
      </c>
      <c r="Y20" s="1"/>
      <c r="AB20" s="9">
        <v>45094</v>
      </c>
      <c r="AC20" t="s">
        <v>20</v>
      </c>
    </row>
    <row r="21" spans="8:29" x14ac:dyDescent="0.25">
      <c r="H21">
        <v>18</v>
      </c>
      <c r="I21">
        <f t="shared" si="9"/>
        <v>4</v>
      </c>
      <c r="J21">
        <f t="shared" si="7"/>
        <v>4</v>
      </c>
      <c r="K21" s="10">
        <f t="shared" si="1"/>
        <v>45119</v>
      </c>
      <c r="L21" s="10">
        <f t="shared" si="2"/>
        <v>45119</v>
      </c>
      <c r="M21" s="10"/>
      <c r="N21" s="10" t="e">
        <f t="shared" si="3"/>
        <v>#N/A</v>
      </c>
      <c r="O21">
        <f t="shared" si="10"/>
        <v>4</v>
      </c>
      <c r="P21" s="10" t="str">
        <f t="shared" si="4"/>
        <v/>
      </c>
      <c r="Q21" s="10"/>
      <c r="R21" t="e">
        <f t="shared" si="0"/>
        <v>#N/A</v>
      </c>
      <c r="S21">
        <f t="shared" si="8"/>
        <v>4</v>
      </c>
      <c r="T21" s="10" t="e">
        <f t="shared" si="5"/>
        <v>#N/A</v>
      </c>
      <c r="Y21" s="1"/>
      <c r="AB21" s="9">
        <v>45095</v>
      </c>
      <c r="AC21" t="s">
        <v>20</v>
      </c>
    </row>
    <row r="22" spans="8:29" x14ac:dyDescent="0.25">
      <c r="H22">
        <v>19</v>
      </c>
      <c r="I22">
        <f t="shared" si="9"/>
        <v>5</v>
      </c>
      <c r="J22">
        <f t="shared" si="7"/>
        <v>4</v>
      </c>
      <c r="K22" s="10">
        <f t="shared" si="1"/>
        <v>45120</v>
      </c>
      <c r="L22" s="10">
        <f t="shared" si="2"/>
        <v>45120</v>
      </c>
      <c r="M22" s="10"/>
      <c r="N22" s="10" t="e">
        <f t="shared" si="3"/>
        <v>#N/A</v>
      </c>
      <c r="O22">
        <f t="shared" si="10"/>
        <v>4</v>
      </c>
      <c r="P22" s="10" t="str">
        <f t="shared" si="4"/>
        <v/>
      </c>
      <c r="Q22" s="10"/>
      <c r="R22" t="e">
        <f t="shared" si="0"/>
        <v>#N/A</v>
      </c>
      <c r="S22">
        <f t="shared" si="8"/>
        <v>4</v>
      </c>
      <c r="T22" s="10" t="e">
        <f t="shared" si="5"/>
        <v>#N/A</v>
      </c>
      <c r="Y22" s="1"/>
      <c r="AB22" s="9">
        <v>45096</v>
      </c>
      <c r="AC22" t="s">
        <v>20</v>
      </c>
    </row>
    <row r="23" spans="8:29" x14ac:dyDescent="0.25">
      <c r="H23">
        <v>20</v>
      </c>
      <c r="I23">
        <f t="shared" si="9"/>
        <v>6</v>
      </c>
      <c r="J23">
        <f t="shared" si="7"/>
        <v>4</v>
      </c>
      <c r="K23" s="10">
        <f t="shared" si="1"/>
        <v>45121</v>
      </c>
      <c r="L23" s="10">
        <f t="shared" si="2"/>
        <v>45121</v>
      </c>
      <c r="M23" s="10"/>
      <c r="N23" s="10" t="e">
        <f t="shared" si="3"/>
        <v>#N/A</v>
      </c>
      <c r="O23">
        <f t="shared" si="10"/>
        <v>4</v>
      </c>
      <c r="P23" s="10" t="str">
        <f t="shared" si="4"/>
        <v/>
      </c>
      <c r="Q23" s="10"/>
      <c r="R23">
        <f t="shared" si="0"/>
        <v>6</v>
      </c>
      <c r="S23">
        <f t="shared" si="8"/>
        <v>4</v>
      </c>
      <c r="T23" s="10">
        <f t="shared" si="5"/>
        <v>45121</v>
      </c>
      <c r="Y23" s="1"/>
      <c r="AB23" s="9">
        <v>45097</v>
      </c>
      <c r="AC23" t="s">
        <v>20</v>
      </c>
    </row>
    <row r="24" spans="8:29" x14ac:dyDescent="0.25">
      <c r="H24">
        <v>21</v>
      </c>
      <c r="I24">
        <f t="shared" si="9"/>
        <v>7</v>
      </c>
      <c r="J24">
        <f t="shared" si="7"/>
        <v>4</v>
      </c>
      <c r="K24" s="10">
        <f t="shared" si="1"/>
        <v>45122</v>
      </c>
      <c r="L24" s="10">
        <f t="shared" si="2"/>
        <v>45122</v>
      </c>
      <c r="M24" s="10"/>
      <c r="N24" s="10" t="e">
        <f t="shared" si="3"/>
        <v>#N/A</v>
      </c>
      <c r="O24">
        <f t="shared" si="10"/>
        <v>4</v>
      </c>
      <c r="P24" s="10" t="str">
        <f t="shared" si="4"/>
        <v/>
      </c>
      <c r="Q24" s="10"/>
      <c r="R24">
        <f t="shared" si="0"/>
        <v>7</v>
      </c>
      <c r="S24">
        <f t="shared" si="8"/>
        <v>4</v>
      </c>
      <c r="T24" s="10">
        <f t="shared" si="5"/>
        <v>45122</v>
      </c>
      <c r="Y24" s="1"/>
      <c r="AB24" s="9">
        <v>45098</v>
      </c>
      <c r="AC24" t="s">
        <v>21</v>
      </c>
    </row>
    <row r="25" spans="8:29" x14ac:dyDescent="0.25">
      <c r="H25">
        <v>22</v>
      </c>
      <c r="I25">
        <f t="shared" si="9"/>
        <v>1</v>
      </c>
      <c r="J25">
        <f t="shared" si="7"/>
        <v>3</v>
      </c>
      <c r="K25" s="10">
        <f t="shared" si="1"/>
        <v>45123</v>
      </c>
      <c r="L25" s="10">
        <f t="shared" si="2"/>
        <v>45123</v>
      </c>
      <c r="M25" s="10"/>
      <c r="N25" s="10" t="e">
        <f t="shared" si="3"/>
        <v>#N/A</v>
      </c>
      <c r="O25">
        <f t="shared" si="10"/>
        <v>3</v>
      </c>
      <c r="P25" s="10" t="str">
        <f t="shared" si="4"/>
        <v/>
      </c>
      <c r="Q25" s="10"/>
      <c r="R25">
        <f t="shared" si="0"/>
        <v>1</v>
      </c>
      <c r="S25">
        <f t="shared" si="8"/>
        <v>3</v>
      </c>
      <c r="T25" s="10">
        <f t="shared" si="5"/>
        <v>45123</v>
      </c>
      <c r="Y25" s="1"/>
      <c r="AB25" s="9">
        <v>45099</v>
      </c>
      <c r="AC25" t="s">
        <v>20</v>
      </c>
    </row>
    <row r="26" spans="8:29" x14ac:dyDescent="0.25">
      <c r="H26">
        <v>23</v>
      </c>
      <c r="I26">
        <f t="shared" si="9"/>
        <v>2</v>
      </c>
      <c r="J26">
        <f t="shared" si="7"/>
        <v>3</v>
      </c>
      <c r="K26" s="10">
        <f t="shared" si="1"/>
        <v>45124</v>
      </c>
      <c r="L26" s="10">
        <f t="shared" si="2"/>
        <v>45124</v>
      </c>
      <c r="M26" s="10"/>
      <c r="N26" s="10" t="e">
        <f t="shared" si="3"/>
        <v>#N/A</v>
      </c>
      <c r="O26">
        <f t="shared" si="10"/>
        <v>3</v>
      </c>
      <c r="P26" s="10" t="str">
        <f t="shared" si="4"/>
        <v/>
      </c>
      <c r="Q26" s="10"/>
      <c r="R26" t="e">
        <f t="shared" si="0"/>
        <v>#N/A</v>
      </c>
      <c r="S26">
        <f t="shared" si="8"/>
        <v>3</v>
      </c>
      <c r="T26" s="10" t="e">
        <f t="shared" si="5"/>
        <v>#N/A</v>
      </c>
      <c r="Y26" s="1"/>
      <c r="AB26" s="9">
        <v>45100</v>
      </c>
      <c r="AC26" t="s">
        <v>20</v>
      </c>
    </row>
    <row r="27" spans="8:29" x14ac:dyDescent="0.25">
      <c r="H27">
        <v>24</v>
      </c>
      <c r="I27">
        <f t="shared" si="9"/>
        <v>3</v>
      </c>
      <c r="J27">
        <f t="shared" si="7"/>
        <v>3</v>
      </c>
      <c r="K27" s="10">
        <f t="shared" si="1"/>
        <v>45125</v>
      </c>
      <c r="L27" s="10">
        <f t="shared" si="2"/>
        <v>45125</v>
      </c>
      <c r="M27" s="10"/>
      <c r="N27" s="10" t="e">
        <f t="shared" si="3"/>
        <v>#N/A</v>
      </c>
      <c r="O27">
        <f t="shared" si="10"/>
        <v>3</v>
      </c>
      <c r="P27" s="10" t="str">
        <f t="shared" si="4"/>
        <v/>
      </c>
      <c r="Q27" s="10"/>
      <c r="R27">
        <f t="shared" si="0"/>
        <v>3</v>
      </c>
      <c r="S27">
        <f t="shared" si="8"/>
        <v>3</v>
      </c>
      <c r="T27" s="10">
        <f t="shared" si="5"/>
        <v>45125</v>
      </c>
      <c r="Y27" s="1"/>
      <c r="AB27" s="9">
        <v>45101</v>
      </c>
      <c r="AC27" t="s">
        <v>21</v>
      </c>
    </row>
    <row r="28" spans="8:29" x14ac:dyDescent="0.25">
      <c r="H28">
        <v>25</v>
      </c>
      <c r="I28">
        <f t="shared" si="9"/>
        <v>4</v>
      </c>
      <c r="J28">
        <f t="shared" si="7"/>
        <v>3</v>
      </c>
      <c r="K28" s="10">
        <f t="shared" si="1"/>
        <v>45126</v>
      </c>
      <c r="L28" s="10">
        <f t="shared" si="2"/>
        <v>45126</v>
      </c>
      <c r="M28" s="10"/>
      <c r="N28" s="10" t="e">
        <f t="shared" si="3"/>
        <v>#N/A</v>
      </c>
      <c r="O28">
        <f t="shared" si="10"/>
        <v>3</v>
      </c>
      <c r="P28" s="10" t="str">
        <f t="shared" si="4"/>
        <v/>
      </c>
      <c r="Q28" s="10"/>
      <c r="R28">
        <f t="shared" si="0"/>
        <v>4</v>
      </c>
      <c r="S28">
        <f t="shared" si="8"/>
        <v>3</v>
      </c>
      <c r="T28" s="10">
        <f t="shared" si="5"/>
        <v>45126</v>
      </c>
      <c r="Y28" s="1"/>
      <c r="AB28" s="9">
        <v>45102</v>
      </c>
      <c r="AC28" t="s">
        <v>21</v>
      </c>
    </row>
    <row r="29" spans="8:29" x14ac:dyDescent="0.25">
      <c r="H29">
        <v>26</v>
      </c>
      <c r="I29">
        <f t="shared" si="9"/>
        <v>5</v>
      </c>
      <c r="J29">
        <f t="shared" si="7"/>
        <v>3</v>
      </c>
      <c r="K29" s="10">
        <f t="shared" si="1"/>
        <v>45127</v>
      </c>
      <c r="L29" s="10">
        <f t="shared" si="2"/>
        <v>45127</v>
      </c>
      <c r="M29" s="10"/>
      <c r="N29" s="10" t="e">
        <f t="shared" si="3"/>
        <v>#N/A</v>
      </c>
      <c r="O29">
        <f t="shared" si="10"/>
        <v>3</v>
      </c>
      <c r="P29" s="10" t="str">
        <f t="shared" si="4"/>
        <v/>
      </c>
      <c r="Q29" s="10"/>
      <c r="R29">
        <f t="shared" si="0"/>
        <v>5</v>
      </c>
      <c r="S29">
        <f t="shared" si="8"/>
        <v>3</v>
      </c>
      <c r="T29" s="10">
        <f t="shared" si="5"/>
        <v>45127</v>
      </c>
      <c r="Y29" s="1"/>
      <c r="AB29" s="9">
        <v>45103</v>
      </c>
      <c r="AC29" t="s">
        <v>21</v>
      </c>
    </row>
    <row r="30" spans="8:29" x14ac:dyDescent="0.25">
      <c r="H30">
        <v>27</v>
      </c>
      <c r="I30">
        <f t="shared" si="9"/>
        <v>6</v>
      </c>
      <c r="J30">
        <f t="shared" si="7"/>
        <v>3</v>
      </c>
      <c r="K30" s="10">
        <f t="shared" si="1"/>
        <v>45128</v>
      </c>
      <c r="L30" s="10">
        <f t="shared" si="2"/>
        <v>45128</v>
      </c>
      <c r="M30" s="10"/>
      <c r="N30" s="10" t="e">
        <f t="shared" si="3"/>
        <v>#N/A</v>
      </c>
      <c r="O30">
        <f t="shared" si="10"/>
        <v>3</v>
      </c>
      <c r="P30" s="10" t="str">
        <f t="shared" si="4"/>
        <v/>
      </c>
      <c r="Q30" s="10"/>
      <c r="R30">
        <f t="shared" si="0"/>
        <v>6</v>
      </c>
      <c r="S30">
        <f t="shared" si="8"/>
        <v>3</v>
      </c>
      <c r="T30" s="10">
        <f t="shared" si="5"/>
        <v>45128</v>
      </c>
      <c r="Y30" s="1"/>
      <c r="AB30" s="9">
        <v>45104</v>
      </c>
      <c r="AC30" t="s">
        <v>20</v>
      </c>
    </row>
    <row r="31" spans="8:29" x14ac:dyDescent="0.25">
      <c r="H31">
        <v>28</v>
      </c>
      <c r="I31">
        <f t="shared" si="9"/>
        <v>7</v>
      </c>
      <c r="J31">
        <f t="shared" si="7"/>
        <v>3</v>
      </c>
      <c r="K31" s="10">
        <f t="shared" si="1"/>
        <v>45129</v>
      </c>
      <c r="L31" s="10">
        <f t="shared" si="2"/>
        <v>45129</v>
      </c>
      <c r="M31" s="10"/>
      <c r="N31" s="10" t="e">
        <f t="shared" si="3"/>
        <v>#N/A</v>
      </c>
      <c r="O31">
        <f t="shared" si="10"/>
        <v>3</v>
      </c>
      <c r="P31" s="10" t="str">
        <f t="shared" si="4"/>
        <v/>
      </c>
      <c r="Q31" s="10"/>
      <c r="R31">
        <f t="shared" si="0"/>
        <v>7</v>
      </c>
      <c r="S31">
        <f t="shared" si="8"/>
        <v>3</v>
      </c>
      <c r="T31" s="10">
        <f t="shared" si="5"/>
        <v>45129</v>
      </c>
      <c r="Y31" s="1"/>
      <c r="AB31" s="9">
        <v>45105</v>
      </c>
      <c r="AC31" t="s">
        <v>20</v>
      </c>
    </row>
    <row r="32" spans="8:29" x14ac:dyDescent="0.25">
      <c r="H32">
        <v>29</v>
      </c>
      <c r="I32">
        <f t="shared" si="9"/>
        <v>1</v>
      </c>
      <c r="J32">
        <f t="shared" si="7"/>
        <v>2</v>
      </c>
      <c r="K32" s="10">
        <f t="shared" si="1"/>
        <v>45130</v>
      </c>
      <c r="L32" s="10">
        <f t="shared" si="2"/>
        <v>45130</v>
      </c>
      <c r="M32" s="10"/>
      <c r="N32" s="10" t="e">
        <f t="shared" si="3"/>
        <v>#N/A</v>
      </c>
      <c r="O32">
        <f t="shared" si="10"/>
        <v>2</v>
      </c>
      <c r="P32" s="10" t="str">
        <f t="shared" si="4"/>
        <v/>
      </c>
      <c r="Q32" s="10"/>
      <c r="R32" t="e">
        <f t="shared" si="0"/>
        <v>#N/A</v>
      </c>
      <c r="S32">
        <f t="shared" si="8"/>
        <v>2</v>
      </c>
      <c r="T32" s="10" t="e">
        <f t="shared" si="5"/>
        <v>#N/A</v>
      </c>
      <c r="Y32" s="1"/>
      <c r="AB32" s="9">
        <v>45106</v>
      </c>
      <c r="AC32" t="s">
        <v>20</v>
      </c>
    </row>
    <row r="33" spans="8:29" x14ac:dyDescent="0.25">
      <c r="H33">
        <v>30</v>
      </c>
      <c r="I33">
        <f t="shared" si="9"/>
        <v>2</v>
      </c>
      <c r="J33">
        <f t="shared" si="7"/>
        <v>2</v>
      </c>
      <c r="K33" s="10">
        <f t="shared" si="1"/>
        <v>45131</v>
      </c>
      <c r="L33" s="10">
        <f t="shared" si="2"/>
        <v>45131</v>
      </c>
      <c r="M33" s="10"/>
      <c r="N33" s="10" t="e">
        <f t="shared" si="3"/>
        <v>#N/A</v>
      </c>
      <c r="O33">
        <f t="shared" si="10"/>
        <v>2</v>
      </c>
      <c r="P33" s="10" t="str">
        <f t="shared" si="4"/>
        <v/>
      </c>
      <c r="Q33" s="10"/>
      <c r="R33">
        <f t="shared" si="0"/>
        <v>2</v>
      </c>
      <c r="S33">
        <f t="shared" si="8"/>
        <v>2</v>
      </c>
      <c r="T33" s="10">
        <f t="shared" si="5"/>
        <v>45131</v>
      </c>
      <c r="Y33" s="1"/>
      <c r="AB33" s="9">
        <v>45107</v>
      </c>
      <c r="AC33" t="s">
        <v>21</v>
      </c>
    </row>
    <row r="34" spans="8:29" x14ac:dyDescent="0.25">
      <c r="H34">
        <v>31</v>
      </c>
      <c r="I34">
        <f t="shared" si="9"/>
        <v>3</v>
      </c>
      <c r="J34">
        <f t="shared" si="7"/>
        <v>2</v>
      </c>
      <c r="K34" s="10">
        <f t="shared" si="1"/>
        <v>45132</v>
      </c>
      <c r="L34" s="10">
        <f t="shared" si="2"/>
        <v>45132</v>
      </c>
      <c r="M34" s="10"/>
      <c r="N34" s="10" t="e">
        <f t="shared" si="3"/>
        <v>#N/A</v>
      </c>
      <c r="O34">
        <f t="shared" si="10"/>
        <v>2</v>
      </c>
      <c r="P34" s="10" t="str">
        <f t="shared" si="4"/>
        <v/>
      </c>
      <c r="Q34" s="10"/>
      <c r="R34">
        <f t="shared" si="0"/>
        <v>3</v>
      </c>
      <c r="S34">
        <f t="shared" si="8"/>
        <v>2</v>
      </c>
      <c r="T34" s="10">
        <f t="shared" si="5"/>
        <v>45132</v>
      </c>
      <c r="Y34" s="1"/>
      <c r="AB34" s="9">
        <v>45108</v>
      </c>
      <c r="AC34" t="s">
        <v>20</v>
      </c>
    </row>
    <row r="35" spans="8:29" x14ac:dyDescent="0.25">
      <c r="H35">
        <v>32</v>
      </c>
      <c r="I35">
        <f t="shared" si="9"/>
        <v>4</v>
      </c>
      <c r="J35">
        <f t="shared" si="7"/>
        <v>2</v>
      </c>
      <c r="K35" s="10">
        <f t="shared" si="1"/>
        <v>45133</v>
      </c>
      <c r="L35" s="10">
        <f t="shared" si="2"/>
        <v>45133</v>
      </c>
      <c r="M35" s="10"/>
      <c r="N35" s="10" t="e">
        <f t="shared" si="3"/>
        <v>#N/A</v>
      </c>
      <c r="O35">
        <f t="shared" si="10"/>
        <v>2</v>
      </c>
      <c r="P35" s="10" t="str">
        <f t="shared" si="4"/>
        <v/>
      </c>
      <c r="Q35" s="10"/>
      <c r="R35">
        <f t="shared" si="0"/>
        <v>4</v>
      </c>
      <c r="S35">
        <f t="shared" si="8"/>
        <v>2</v>
      </c>
      <c r="T35" s="10">
        <f t="shared" si="5"/>
        <v>45133</v>
      </c>
      <c r="Y35" s="1"/>
      <c r="AB35" s="9">
        <v>45109</v>
      </c>
      <c r="AC35" t="s">
        <v>20</v>
      </c>
    </row>
    <row r="36" spans="8:29" x14ac:dyDescent="0.25">
      <c r="H36">
        <v>33</v>
      </c>
      <c r="I36">
        <f t="shared" si="9"/>
        <v>5</v>
      </c>
      <c r="J36">
        <f t="shared" si="7"/>
        <v>2</v>
      </c>
      <c r="K36" s="10">
        <f t="shared" si="1"/>
        <v>45134</v>
      </c>
      <c r="L36" s="10">
        <f t="shared" si="2"/>
        <v>45134</v>
      </c>
      <c r="M36" s="10"/>
      <c r="N36" s="10" t="e">
        <f>IF(MONTH($Z$3)&lt;&gt;MONTH(K36),I36,NA())</f>
        <v>#N/A</v>
      </c>
      <c r="O36">
        <f t="shared" si="10"/>
        <v>2</v>
      </c>
      <c r="P36" s="10" t="str">
        <f t="shared" si="4"/>
        <v/>
      </c>
      <c r="Q36" s="10"/>
      <c r="R36">
        <f t="shared" si="0"/>
        <v>5</v>
      </c>
      <c r="S36">
        <f t="shared" si="8"/>
        <v>2</v>
      </c>
      <c r="T36" s="10">
        <f t="shared" si="5"/>
        <v>45134</v>
      </c>
      <c r="Y36" s="1"/>
      <c r="AB36" s="9">
        <v>45110</v>
      </c>
      <c r="AC36" t="s">
        <v>20</v>
      </c>
    </row>
    <row r="37" spans="8:29" x14ac:dyDescent="0.25">
      <c r="H37">
        <v>34</v>
      </c>
      <c r="I37">
        <f t="shared" si="9"/>
        <v>6</v>
      </c>
      <c r="J37">
        <f t="shared" si="7"/>
        <v>2</v>
      </c>
      <c r="K37" s="10">
        <f t="shared" si="1"/>
        <v>45135</v>
      </c>
      <c r="L37" s="10">
        <f t="shared" si="2"/>
        <v>45135</v>
      </c>
      <c r="M37" s="10"/>
      <c r="N37" s="10" t="e">
        <f t="shared" si="3"/>
        <v>#N/A</v>
      </c>
      <c r="O37">
        <f t="shared" si="10"/>
        <v>2</v>
      </c>
      <c r="P37" s="10" t="str">
        <f t="shared" si="4"/>
        <v/>
      </c>
      <c r="Q37" s="10"/>
      <c r="R37" t="e">
        <f t="shared" si="0"/>
        <v>#N/A</v>
      </c>
      <c r="S37">
        <f t="shared" si="8"/>
        <v>2</v>
      </c>
      <c r="T37" s="10" t="e">
        <f t="shared" si="5"/>
        <v>#N/A</v>
      </c>
      <c r="Y37" s="1"/>
      <c r="AB37" s="9">
        <v>45111</v>
      </c>
      <c r="AC37" t="s">
        <v>21</v>
      </c>
    </row>
    <row r="38" spans="8:29" x14ac:dyDescent="0.25">
      <c r="H38">
        <v>35</v>
      </c>
      <c r="I38">
        <f t="shared" si="9"/>
        <v>7</v>
      </c>
      <c r="J38">
        <f t="shared" si="7"/>
        <v>2</v>
      </c>
      <c r="K38" s="10">
        <f t="shared" si="1"/>
        <v>45136</v>
      </c>
      <c r="L38" s="10">
        <f t="shared" si="2"/>
        <v>45136</v>
      </c>
      <c r="M38" s="10"/>
      <c r="N38" s="10" t="e">
        <f t="shared" si="3"/>
        <v>#N/A</v>
      </c>
      <c r="O38">
        <f t="shared" si="10"/>
        <v>2</v>
      </c>
      <c r="P38" s="10" t="str">
        <f t="shared" si="4"/>
        <v/>
      </c>
      <c r="Q38" s="10"/>
      <c r="R38">
        <f t="shared" si="0"/>
        <v>7</v>
      </c>
      <c r="S38">
        <f t="shared" si="8"/>
        <v>2</v>
      </c>
      <c r="T38" s="10">
        <f t="shared" si="5"/>
        <v>45136</v>
      </c>
      <c r="Y38" s="1"/>
      <c r="AB38" s="9">
        <v>45112</v>
      </c>
      <c r="AC38" t="s">
        <v>20</v>
      </c>
    </row>
    <row r="39" spans="8:29" x14ac:dyDescent="0.25">
      <c r="H39">
        <v>36</v>
      </c>
      <c r="I39">
        <f t="shared" si="9"/>
        <v>1</v>
      </c>
      <c r="J39">
        <f t="shared" si="7"/>
        <v>1</v>
      </c>
      <c r="K39" s="10">
        <f t="shared" si="1"/>
        <v>45137</v>
      </c>
      <c r="L39" s="10">
        <f t="shared" si="2"/>
        <v>45137</v>
      </c>
      <c r="M39" s="10"/>
      <c r="N39" s="10" t="e">
        <f t="shared" si="3"/>
        <v>#N/A</v>
      </c>
      <c r="O39">
        <f t="shared" si="10"/>
        <v>1</v>
      </c>
      <c r="P39" s="10" t="str">
        <f t="shared" si="4"/>
        <v/>
      </c>
      <c r="Q39" s="10"/>
      <c r="R39">
        <f t="shared" si="0"/>
        <v>1</v>
      </c>
      <c r="S39">
        <f t="shared" si="8"/>
        <v>1</v>
      </c>
      <c r="T39" s="10">
        <f t="shared" si="5"/>
        <v>45137</v>
      </c>
      <c r="Y39" s="1"/>
      <c r="AB39" s="9">
        <v>45113</v>
      </c>
      <c r="AC39" t="s">
        <v>20</v>
      </c>
    </row>
    <row r="40" spans="8:29" x14ac:dyDescent="0.25">
      <c r="H40">
        <v>37</v>
      </c>
      <c r="I40">
        <f t="shared" si="9"/>
        <v>2</v>
      </c>
      <c r="J40">
        <f t="shared" si="7"/>
        <v>1</v>
      </c>
      <c r="K40" s="10">
        <f t="shared" si="1"/>
        <v>45138</v>
      </c>
      <c r="L40" s="10">
        <f t="shared" si="2"/>
        <v>45138</v>
      </c>
      <c r="M40" s="10"/>
      <c r="N40" s="10" t="e">
        <f t="shared" si="3"/>
        <v>#N/A</v>
      </c>
      <c r="O40">
        <f t="shared" si="10"/>
        <v>1</v>
      </c>
      <c r="P40" s="10" t="str">
        <f t="shared" si="4"/>
        <v/>
      </c>
      <c r="Q40" s="10"/>
      <c r="R40">
        <f t="shared" si="0"/>
        <v>2</v>
      </c>
      <c r="S40">
        <f t="shared" si="8"/>
        <v>1</v>
      </c>
      <c r="T40" s="10">
        <f t="shared" si="5"/>
        <v>45138</v>
      </c>
      <c r="Y40" s="1"/>
      <c r="AB40" s="9">
        <v>45114</v>
      </c>
      <c r="AC40" t="s">
        <v>20</v>
      </c>
    </row>
    <row r="41" spans="8:29" x14ac:dyDescent="0.25">
      <c r="H41">
        <v>38</v>
      </c>
      <c r="I41">
        <f t="shared" si="9"/>
        <v>3</v>
      </c>
      <c r="J41">
        <f t="shared" si="7"/>
        <v>1</v>
      </c>
      <c r="K41" s="10">
        <f t="shared" si="1"/>
        <v>45139</v>
      </c>
      <c r="L41" s="10" t="str">
        <f t="shared" si="2"/>
        <v/>
      </c>
      <c r="M41" s="10"/>
      <c r="N41" s="10">
        <f t="shared" si="3"/>
        <v>3</v>
      </c>
      <c r="O41">
        <f t="shared" si="10"/>
        <v>1</v>
      </c>
      <c r="P41" s="10">
        <f t="shared" si="4"/>
        <v>45139</v>
      </c>
      <c r="Q41" s="10"/>
      <c r="R41">
        <f t="shared" si="0"/>
        <v>3</v>
      </c>
      <c r="S41">
        <f t="shared" si="8"/>
        <v>1</v>
      </c>
      <c r="T41" s="10">
        <f t="shared" si="5"/>
        <v>45139</v>
      </c>
      <c r="Y41" s="1"/>
      <c r="AB41" s="9">
        <v>45115</v>
      </c>
      <c r="AC41" t="s">
        <v>20</v>
      </c>
    </row>
    <row r="42" spans="8:29" x14ac:dyDescent="0.25">
      <c r="H42">
        <v>39</v>
      </c>
      <c r="I42">
        <f t="shared" si="9"/>
        <v>4</v>
      </c>
      <c r="J42">
        <f t="shared" si="7"/>
        <v>1</v>
      </c>
      <c r="K42" s="10">
        <f t="shared" si="1"/>
        <v>45140</v>
      </c>
      <c r="L42" s="10" t="str">
        <f t="shared" si="2"/>
        <v/>
      </c>
      <c r="M42" s="10"/>
      <c r="N42" s="10">
        <f t="shared" si="3"/>
        <v>4</v>
      </c>
      <c r="O42">
        <f t="shared" si="10"/>
        <v>1</v>
      </c>
      <c r="P42" s="10">
        <f t="shared" si="4"/>
        <v>45140</v>
      </c>
      <c r="Q42" s="10"/>
      <c r="R42" t="e">
        <f t="shared" si="0"/>
        <v>#N/A</v>
      </c>
      <c r="S42">
        <f t="shared" si="8"/>
        <v>1</v>
      </c>
      <c r="T42" s="10" t="e">
        <f t="shared" si="5"/>
        <v>#N/A</v>
      </c>
      <c r="Y42" s="1"/>
      <c r="AB42" s="9">
        <v>45116</v>
      </c>
      <c r="AC42" t="s">
        <v>20</v>
      </c>
    </row>
    <row r="43" spans="8:29" x14ac:dyDescent="0.25">
      <c r="H43">
        <v>40</v>
      </c>
      <c r="I43">
        <f t="shared" si="9"/>
        <v>5</v>
      </c>
      <c r="J43">
        <f t="shared" si="7"/>
        <v>1</v>
      </c>
      <c r="K43" s="10">
        <f t="shared" si="1"/>
        <v>45141</v>
      </c>
      <c r="L43" s="10" t="str">
        <f t="shared" si="2"/>
        <v/>
      </c>
      <c r="M43" s="10"/>
      <c r="N43" s="10">
        <f t="shared" si="3"/>
        <v>5</v>
      </c>
      <c r="O43">
        <f t="shared" si="10"/>
        <v>1</v>
      </c>
      <c r="P43" s="10">
        <f t="shared" si="4"/>
        <v>45141</v>
      </c>
      <c r="Q43" s="10"/>
      <c r="R43" t="e">
        <f t="shared" si="0"/>
        <v>#N/A</v>
      </c>
      <c r="S43">
        <f t="shared" si="8"/>
        <v>1</v>
      </c>
      <c r="T43" s="10" t="e">
        <f t="shared" si="5"/>
        <v>#N/A</v>
      </c>
      <c r="Y43" s="1"/>
      <c r="AB43" s="9">
        <v>45117</v>
      </c>
      <c r="AC43" t="s">
        <v>20</v>
      </c>
    </row>
    <row r="44" spans="8:29" x14ac:dyDescent="0.25">
      <c r="H44">
        <v>41</v>
      </c>
      <c r="I44">
        <f t="shared" si="9"/>
        <v>6</v>
      </c>
      <c r="J44">
        <f t="shared" si="7"/>
        <v>1</v>
      </c>
      <c r="K44" s="10">
        <f t="shared" si="1"/>
        <v>45142</v>
      </c>
      <c r="L44" s="10" t="str">
        <f t="shared" si="2"/>
        <v/>
      </c>
      <c r="M44" s="10"/>
      <c r="N44" s="10">
        <f t="shared" si="3"/>
        <v>6</v>
      </c>
      <c r="O44">
        <f t="shared" si="10"/>
        <v>1</v>
      </c>
      <c r="P44" s="10">
        <f t="shared" si="4"/>
        <v>45142</v>
      </c>
      <c r="Q44" s="10"/>
      <c r="R44">
        <f t="shared" si="0"/>
        <v>6</v>
      </c>
      <c r="S44">
        <f t="shared" si="8"/>
        <v>1</v>
      </c>
      <c r="T44" s="10">
        <f t="shared" si="5"/>
        <v>45142</v>
      </c>
      <c r="Y44" s="1"/>
      <c r="AB44" s="9">
        <v>45118</v>
      </c>
      <c r="AC44" t="s">
        <v>21</v>
      </c>
    </row>
    <row r="45" spans="8:29" x14ac:dyDescent="0.25">
      <c r="H45">
        <v>42</v>
      </c>
      <c r="I45">
        <f t="shared" si="9"/>
        <v>7</v>
      </c>
      <c r="J45">
        <f t="shared" si="7"/>
        <v>1</v>
      </c>
      <c r="K45" s="10">
        <f t="shared" si="1"/>
        <v>45143</v>
      </c>
      <c r="L45" s="10" t="str">
        <f t="shared" si="2"/>
        <v/>
      </c>
      <c r="M45" s="10"/>
      <c r="N45" s="10">
        <f t="shared" si="3"/>
        <v>7</v>
      </c>
      <c r="O45">
        <f t="shared" si="10"/>
        <v>1</v>
      </c>
      <c r="P45" s="10">
        <f t="shared" si="4"/>
        <v>45143</v>
      </c>
      <c r="Q45" s="10"/>
      <c r="R45" t="e">
        <f t="shared" si="0"/>
        <v>#N/A</v>
      </c>
      <c r="S45">
        <f t="shared" si="8"/>
        <v>1</v>
      </c>
      <c r="T45" s="10" t="e">
        <f t="shared" si="5"/>
        <v>#N/A</v>
      </c>
      <c r="Y45" s="1"/>
      <c r="AB45" s="9">
        <v>45119</v>
      </c>
      <c r="AC45" t="s">
        <v>21</v>
      </c>
    </row>
    <row r="46" spans="8:29" x14ac:dyDescent="0.25">
      <c r="Y46" s="1"/>
      <c r="AB46" s="9">
        <v>45120</v>
      </c>
      <c r="AC46" t="s">
        <v>21</v>
      </c>
    </row>
    <row r="47" spans="8:29" x14ac:dyDescent="0.25">
      <c r="Y47" s="1"/>
      <c r="AB47" s="9">
        <v>45121</v>
      </c>
      <c r="AC47" t="s">
        <v>20</v>
      </c>
    </row>
    <row r="48" spans="8:29" x14ac:dyDescent="0.25">
      <c r="Y48" s="1"/>
      <c r="AB48" s="9">
        <v>45122</v>
      </c>
      <c r="AC48" t="s">
        <v>20</v>
      </c>
    </row>
    <row r="49" spans="25:29" x14ac:dyDescent="0.25">
      <c r="Y49" s="1"/>
      <c r="AB49" s="9">
        <v>45123</v>
      </c>
      <c r="AC49" t="s">
        <v>20</v>
      </c>
    </row>
    <row r="50" spans="25:29" x14ac:dyDescent="0.25">
      <c r="Y50" s="1"/>
      <c r="AB50" s="9">
        <v>45124</v>
      </c>
      <c r="AC50" t="s">
        <v>21</v>
      </c>
    </row>
    <row r="51" spans="25:29" x14ac:dyDescent="0.25">
      <c r="Y51" s="1"/>
      <c r="AB51" s="9">
        <v>45125</v>
      </c>
      <c r="AC51" t="s">
        <v>20</v>
      </c>
    </row>
    <row r="52" spans="25:29" x14ac:dyDescent="0.25">
      <c r="Y52" s="1"/>
      <c r="AB52" s="9">
        <v>45126</v>
      </c>
      <c r="AC52" t="s">
        <v>20</v>
      </c>
    </row>
    <row r="53" spans="25:29" x14ac:dyDescent="0.25">
      <c r="Y53" s="1"/>
      <c r="AB53" s="9">
        <v>45127</v>
      </c>
      <c r="AC53" t="s">
        <v>20</v>
      </c>
    </row>
    <row r="54" spans="25:29" x14ac:dyDescent="0.25">
      <c r="Y54" s="1"/>
      <c r="AB54" s="9">
        <v>45128</v>
      </c>
      <c r="AC54" t="s">
        <v>20</v>
      </c>
    </row>
    <row r="55" spans="25:29" x14ac:dyDescent="0.25">
      <c r="Y55" s="1"/>
      <c r="AB55" s="9">
        <v>45129</v>
      </c>
      <c r="AC55" t="s">
        <v>20</v>
      </c>
    </row>
    <row r="56" spans="25:29" x14ac:dyDescent="0.25">
      <c r="Y56" s="1"/>
      <c r="AB56" s="9">
        <v>45130</v>
      </c>
      <c r="AC56" t="s">
        <v>21</v>
      </c>
    </row>
    <row r="57" spans="25:29" x14ac:dyDescent="0.25">
      <c r="Y57" s="1"/>
      <c r="AB57" s="9">
        <v>45131</v>
      </c>
      <c r="AC57" t="s">
        <v>20</v>
      </c>
    </row>
    <row r="58" spans="25:29" x14ac:dyDescent="0.25">
      <c r="Y58" s="1"/>
      <c r="AB58" s="9">
        <v>45132</v>
      </c>
      <c r="AC58" t="s">
        <v>20</v>
      </c>
    </row>
    <row r="59" spans="25:29" x14ac:dyDescent="0.25">
      <c r="Y59" s="1"/>
      <c r="AB59" s="9">
        <v>45133</v>
      </c>
      <c r="AC59" t="s">
        <v>20</v>
      </c>
    </row>
    <row r="60" spans="25:29" x14ac:dyDescent="0.25">
      <c r="Y60" s="1"/>
      <c r="AB60" s="9">
        <v>45134</v>
      </c>
      <c r="AC60" t="s">
        <v>20</v>
      </c>
    </row>
    <row r="61" spans="25:29" x14ac:dyDescent="0.25">
      <c r="Y61" s="1"/>
      <c r="AB61" s="9">
        <v>45135</v>
      </c>
      <c r="AC61" t="s">
        <v>21</v>
      </c>
    </row>
    <row r="62" spans="25:29" x14ac:dyDescent="0.25">
      <c r="Y62" s="1"/>
      <c r="AB62" s="9">
        <v>45136</v>
      </c>
      <c r="AC62" t="s">
        <v>20</v>
      </c>
    </row>
    <row r="63" spans="25:29" x14ac:dyDescent="0.25">
      <c r="Y63" s="1"/>
      <c r="AB63" s="9">
        <v>45137</v>
      </c>
      <c r="AC63" t="s">
        <v>20</v>
      </c>
    </row>
    <row r="64" spans="25:29" x14ac:dyDescent="0.25">
      <c r="Y64" s="1"/>
      <c r="AB64" s="9">
        <v>45138</v>
      </c>
      <c r="AC64" t="s">
        <v>20</v>
      </c>
    </row>
    <row r="65" spans="25:29" x14ac:dyDescent="0.25">
      <c r="Y65" s="1"/>
      <c r="AB65" s="9">
        <v>45139</v>
      </c>
      <c r="AC65" t="s">
        <v>20</v>
      </c>
    </row>
    <row r="66" spans="25:29" x14ac:dyDescent="0.25">
      <c r="Y66" s="1"/>
      <c r="AB66" s="9">
        <v>45140</v>
      </c>
      <c r="AC66" t="s">
        <v>21</v>
      </c>
    </row>
    <row r="67" spans="25:29" x14ac:dyDescent="0.25">
      <c r="Y67" s="1"/>
      <c r="AB67" s="9">
        <v>45141</v>
      </c>
      <c r="AC67" t="s">
        <v>21</v>
      </c>
    </row>
    <row r="68" spans="25:29" x14ac:dyDescent="0.25">
      <c r="Y68" s="1"/>
      <c r="AB68" s="9">
        <v>45142</v>
      </c>
      <c r="AC68" t="s">
        <v>20</v>
      </c>
    </row>
    <row r="69" spans="25:29" x14ac:dyDescent="0.25">
      <c r="Y69" s="1"/>
      <c r="AB69" s="9">
        <v>45143</v>
      </c>
      <c r="AC69" t="s">
        <v>21</v>
      </c>
    </row>
    <row r="70" spans="25:29" x14ac:dyDescent="0.25">
      <c r="Y70" s="1"/>
      <c r="AB70" s="9">
        <v>45144</v>
      </c>
      <c r="AC70" t="s">
        <v>21</v>
      </c>
    </row>
    <row r="71" spans="25:29" x14ac:dyDescent="0.25">
      <c r="Y71" s="1"/>
      <c r="AB71" s="9">
        <v>45145</v>
      </c>
      <c r="AC71" t="s">
        <v>21</v>
      </c>
    </row>
    <row r="72" spans="25:29" x14ac:dyDescent="0.25">
      <c r="Y72" s="1"/>
      <c r="AB72" s="9">
        <v>45146</v>
      </c>
      <c r="AC72" t="s">
        <v>20</v>
      </c>
    </row>
    <row r="73" spans="25:29" x14ac:dyDescent="0.25">
      <c r="Y73" s="1"/>
      <c r="AB73" s="9">
        <v>45147</v>
      </c>
      <c r="AC73" t="s">
        <v>20</v>
      </c>
    </row>
    <row r="74" spans="25:29" x14ac:dyDescent="0.25">
      <c r="Y74" s="1"/>
      <c r="AB74" s="9">
        <v>45148</v>
      </c>
      <c r="AC74" t="s">
        <v>20</v>
      </c>
    </row>
    <row r="75" spans="25:29" x14ac:dyDescent="0.25">
      <c r="Y75" s="1"/>
      <c r="AB75" s="9">
        <v>45149</v>
      </c>
      <c r="AC75" t="s">
        <v>20</v>
      </c>
    </row>
    <row r="76" spans="25:29" x14ac:dyDescent="0.25">
      <c r="Y76" s="1"/>
      <c r="AB76" s="9">
        <v>45150</v>
      </c>
      <c r="AC76" t="s">
        <v>20</v>
      </c>
    </row>
    <row r="77" spans="25:29" x14ac:dyDescent="0.25">
      <c r="Y77" s="1"/>
      <c r="AB77" s="9">
        <v>45151</v>
      </c>
      <c r="AC77" t="s">
        <v>20</v>
      </c>
    </row>
    <row r="78" spans="25:29" x14ac:dyDescent="0.25">
      <c r="Y78" s="1"/>
      <c r="AB78" s="9">
        <v>45152</v>
      </c>
      <c r="AC78" t="s">
        <v>21</v>
      </c>
    </row>
    <row r="79" spans="25:29" x14ac:dyDescent="0.25">
      <c r="Y79" s="1"/>
      <c r="AB79" s="9">
        <v>45153</v>
      </c>
      <c r="AC79" t="s">
        <v>20</v>
      </c>
    </row>
    <row r="80" spans="25:29" x14ac:dyDescent="0.25">
      <c r="Y80" s="1"/>
      <c r="AB80" s="9">
        <v>45154</v>
      </c>
      <c r="AC80" t="s">
        <v>20</v>
      </c>
    </row>
    <row r="81" spans="25:29" x14ac:dyDescent="0.25">
      <c r="Y81" s="1"/>
      <c r="AB81" s="9">
        <v>45155</v>
      </c>
      <c r="AC81" t="s">
        <v>20</v>
      </c>
    </row>
    <row r="82" spans="25:29" x14ac:dyDescent="0.25">
      <c r="Y82" s="1"/>
      <c r="AB82" s="9">
        <v>45156</v>
      </c>
      <c r="AC82" t="s">
        <v>20</v>
      </c>
    </row>
    <row r="83" spans="25:29" x14ac:dyDescent="0.25">
      <c r="Y83" s="1"/>
      <c r="AB83" s="9">
        <v>45157</v>
      </c>
      <c r="AC83" t="s">
        <v>20</v>
      </c>
    </row>
    <row r="84" spans="25:29" x14ac:dyDescent="0.25">
      <c r="Y84" s="1"/>
      <c r="AB84" s="9">
        <v>45158</v>
      </c>
      <c r="AC84" t="s">
        <v>20</v>
      </c>
    </row>
    <row r="85" spans="25:29" x14ac:dyDescent="0.25">
      <c r="Y85" s="1"/>
      <c r="AB85" s="9">
        <v>45159</v>
      </c>
      <c r="AC85" t="s">
        <v>20</v>
      </c>
    </row>
    <row r="86" spans="25:29" x14ac:dyDescent="0.25">
      <c r="Y86" s="1"/>
      <c r="AB86" s="9">
        <v>45160</v>
      </c>
      <c r="AC86" t="s">
        <v>20</v>
      </c>
    </row>
    <row r="87" spans="25:29" x14ac:dyDescent="0.25">
      <c r="Y87" s="1"/>
      <c r="AB87" s="9">
        <v>45161</v>
      </c>
      <c r="AC87" t="s">
        <v>21</v>
      </c>
    </row>
    <row r="88" spans="25:29" x14ac:dyDescent="0.25">
      <c r="Y88" s="1"/>
      <c r="AB88" s="9">
        <v>45162</v>
      </c>
      <c r="AC88" t="s">
        <v>20</v>
      </c>
    </row>
    <row r="89" spans="25:29" x14ac:dyDescent="0.25">
      <c r="Y89" s="1"/>
      <c r="AB89" s="9">
        <v>45163</v>
      </c>
      <c r="AC89" t="s">
        <v>20</v>
      </c>
    </row>
    <row r="90" spans="25:29" x14ac:dyDescent="0.25">
      <c r="Y90" s="1"/>
      <c r="AB90" s="9">
        <v>45164</v>
      </c>
      <c r="AC90" t="s">
        <v>20</v>
      </c>
    </row>
    <row r="91" spans="25:29" x14ac:dyDescent="0.25">
      <c r="Y91" s="1"/>
      <c r="AB91" s="9">
        <v>45165</v>
      </c>
      <c r="AC91" t="s">
        <v>20</v>
      </c>
    </row>
    <row r="92" spans="25:29" x14ac:dyDescent="0.25">
      <c r="Y92" s="1"/>
      <c r="AB92" s="9">
        <v>45166</v>
      </c>
      <c r="AC92" t="s">
        <v>21</v>
      </c>
    </row>
    <row r="93" spans="25:29" x14ac:dyDescent="0.25">
      <c r="Y93" s="1"/>
      <c r="AB93" s="9">
        <v>45167</v>
      </c>
      <c r="AC93" t="s">
        <v>21</v>
      </c>
    </row>
    <row r="94" spans="25:29" x14ac:dyDescent="0.25">
      <c r="Y94" s="1"/>
      <c r="AB94" s="9">
        <v>45168</v>
      </c>
      <c r="AC94" t="s">
        <v>20</v>
      </c>
    </row>
    <row r="95" spans="25:29" x14ac:dyDescent="0.25">
      <c r="Y95" s="1"/>
      <c r="AB95" s="9">
        <v>45169</v>
      </c>
      <c r="AC95" t="s">
        <v>20</v>
      </c>
    </row>
    <row r="96" spans="25:29" x14ac:dyDescent="0.25">
      <c r="Y96" s="1"/>
    </row>
    <row r="97" spans="25:25" x14ac:dyDescent="0.25">
      <c r="Y97" s="1"/>
    </row>
    <row r="98" spans="25:25" x14ac:dyDescent="0.25">
      <c r="Y98" s="1"/>
    </row>
    <row r="99" spans="25:25" x14ac:dyDescent="0.25">
      <c r="Y99" s="1"/>
    </row>
    <row r="100" spans="25:25" x14ac:dyDescent="0.25">
      <c r="Y100" s="1"/>
    </row>
    <row r="101" spans="25:25" x14ac:dyDescent="0.25">
      <c r="Y101" s="1"/>
    </row>
    <row r="102" spans="25:25" x14ac:dyDescent="0.25">
      <c r="Y102" s="1"/>
    </row>
    <row r="103" spans="25:25" x14ac:dyDescent="0.25">
      <c r="Y103" s="1"/>
    </row>
  </sheetData>
  <dataValidations count="1">
    <dataValidation type="list" allowBlank="1" showInputMessage="1" showErrorMessage="1" sqref="Z6" xr:uid="{88653F67-291A-4C5A-AA4D-3D60E33EC202}">
      <formula1>$AE$4:$AE$10</formula1>
    </dataValidation>
  </dataValidations>
  <hyperlinks>
    <hyperlink ref="A1" location="'TOC Gallery'!A1" tooltip="Go To: Table of Contents" display="'TOC Gallery'!A1" xr:uid="{A23B4FDE-A030-47CD-A654-ABA2871481D1}"/>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710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3F43-06E0-4FBC-A7CF-B91C467D55FD}">
  <sheetPr>
    <tabColor theme="1" tint="0.34998626667073579"/>
  </sheetPr>
  <dimension ref="A1:AK103"/>
  <sheetViews>
    <sheetView workbookViewId="0">
      <selection activeCell="C17" sqref="C17"/>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7" max="27" width="10.28515625" bestFit="1" customWidth="1"/>
    <col min="30" max="30" width="20.5703125" bestFit="1" customWidth="1"/>
    <col min="31" max="31" width="11.5703125" bestFit="1" customWidth="1"/>
    <col min="32" max="32" width="10.7109375" bestFit="1" customWidth="1"/>
    <col min="33" max="34" width="9.7109375" bestFit="1" customWidth="1"/>
    <col min="37" max="37" width="14.5703125" bestFit="1" customWidth="1"/>
  </cols>
  <sheetData>
    <row r="1" spans="1:37"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7" x14ac:dyDescent="0.25">
      <c r="H2" s="33" t="s">
        <v>51</v>
      </c>
      <c r="I2" s="34"/>
      <c r="J2" s="34"/>
      <c r="K2" s="34"/>
      <c r="L2" s="34"/>
      <c r="N2" s="32" t="s">
        <v>68</v>
      </c>
      <c r="O2" s="11"/>
      <c r="P2" s="11"/>
      <c r="R2" s="20" t="s">
        <v>65</v>
      </c>
      <c r="S2" s="21"/>
      <c r="T2" s="21"/>
      <c r="V2" s="35" t="s">
        <v>80</v>
      </c>
      <c r="W2" s="36"/>
      <c r="X2" s="36"/>
      <c r="Y2" s="36"/>
      <c r="AA2" s="25" t="s">
        <v>35</v>
      </c>
      <c r="AB2" s="26"/>
      <c r="AD2" s="23" t="s">
        <v>67</v>
      </c>
      <c r="AE2" s="24"/>
      <c r="AG2" s="22" t="s">
        <v>66</v>
      </c>
      <c r="AH2" s="22"/>
      <c r="AJ2" s="33" t="s">
        <v>77</v>
      </c>
      <c r="AK2" s="33"/>
    </row>
    <row r="3" spans="1:37" x14ac:dyDescent="0.25">
      <c r="H3" s="2" t="s">
        <v>64</v>
      </c>
      <c r="I3" s="2" t="s">
        <v>15</v>
      </c>
      <c r="J3" s="2" t="s">
        <v>16</v>
      </c>
      <c r="K3" s="2" t="s">
        <v>18</v>
      </c>
      <c r="L3" s="2" t="s">
        <v>19</v>
      </c>
      <c r="M3" s="2"/>
      <c r="N3" s="2" t="s">
        <v>15</v>
      </c>
      <c r="O3" s="2" t="s">
        <v>16</v>
      </c>
      <c r="P3" s="2" t="s">
        <v>19</v>
      </c>
      <c r="Q3" s="2"/>
      <c r="R3" s="2" t="s">
        <v>15</v>
      </c>
      <c r="S3" s="2" t="s">
        <v>16</v>
      </c>
      <c r="T3" s="2" t="s">
        <v>19</v>
      </c>
      <c r="U3" s="2"/>
      <c r="V3" s="2" t="s">
        <v>54</v>
      </c>
      <c r="W3" s="2" t="s">
        <v>55</v>
      </c>
      <c r="X3" s="2" t="s">
        <v>15</v>
      </c>
      <c r="Y3" s="2" t="s">
        <v>16</v>
      </c>
      <c r="Z3" s="2"/>
      <c r="AA3" s="2" t="s">
        <v>79</v>
      </c>
      <c r="AB3" s="2" t="s">
        <v>17</v>
      </c>
      <c r="AC3" s="2"/>
      <c r="AD3" s="2" t="s">
        <v>33</v>
      </c>
      <c r="AE3" s="9">
        <f>DATE(1900,AE5,1)</f>
        <v>45108</v>
      </c>
      <c r="AG3" s="2" t="s">
        <v>18</v>
      </c>
      <c r="AH3" s="2" t="s">
        <v>0</v>
      </c>
      <c r="AJ3" s="2" t="s">
        <v>22</v>
      </c>
      <c r="AK3" s="2" t="s">
        <v>78</v>
      </c>
    </row>
    <row r="4" spans="1:37" x14ac:dyDescent="0.25">
      <c r="H4">
        <v>1</v>
      </c>
      <c r="I4">
        <v>1</v>
      </c>
      <c r="J4">
        <v>6</v>
      </c>
      <c r="K4" s="10">
        <f>$AE$3-WEEKDAY($AE$3,$AE$7)+H4</f>
        <v>45102</v>
      </c>
      <c r="L4" s="10" t="str">
        <f>IF(MONTH($AE$3)=MONTH(K4),K4,"")</f>
        <v/>
      </c>
      <c r="M4" s="10"/>
      <c r="N4" s="10">
        <f>IF(MONTH($AE$3)&lt;&gt;MONTH(K4),I4,NA())</f>
        <v>1</v>
      </c>
      <c r="O4">
        <v>6</v>
      </c>
      <c r="P4" s="10">
        <f>IF(MONTH($AE$3)&lt;&gt;MONTH(K4),K4,"")</f>
        <v>45102</v>
      </c>
      <c r="Q4" s="10"/>
      <c r="R4" t="e">
        <f t="shared" ref="R4:R45" si="0">IF(COUNTIFS($AG$4:$AG$95,$K4,$AH$4:$AH$95,"Yes")&gt;0,I4,NA())</f>
        <v>#N/A</v>
      </c>
      <c r="S4">
        <v>6</v>
      </c>
      <c r="T4" s="10" t="e">
        <f>IF(R4&gt;=1,K4,"")</f>
        <v>#N/A</v>
      </c>
      <c r="V4">
        <f>WEEKNUM(K4)</f>
        <v>26</v>
      </c>
      <c r="W4">
        <f t="shared" ref="W4:W45" si="1">COUNTIFS($V$4:$V$45,V4,$R$4:$R$45,"&gt;0")</f>
        <v>4</v>
      </c>
      <c r="X4" t="e">
        <f>IF(W4&gt;=$AE$8,I4,NA())</f>
        <v>#N/A</v>
      </c>
      <c r="Y4">
        <v>6</v>
      </c>
      <c r="AA4" t="str">
        <f>LEFT(TEXT(K4,"DDD"),1)</f>
        <v>S</v>
      </c>
      <c r="AB4">
        <v>0</v>
      </c>
      <c r="AD4" s="2" t="s">
        <v>34</v>
      </c>
      <c r="AE4" t="str">
        <f>TEXT(AE3,"mmmm yyyy")</f>
        <v>July 2023</v>
      </c>
      <c r="AG4" s="9">
        <v>45078</v>
      </c>
      <c r="AH4" t="s">
        <v>21</v>
      </c>
      <c r="AJ4" t="s">
        <v>75</v>
      </c>
      <c r="AK4">
        <v>1</v>
      </c>
    </row>
    <row r="5" spans="1:37" x14ac:dyDescent="0.25">
      <c r="H5">
        <v>2</v>
      </c>
      <c r="I5">
        <v>2</v>
      </c>
      <c r="J5">
        <v>6</v>
      </c>
      <c r="K5" s="10">
        <f t="shared" ref="K5:K45" si="2">$AE$3-WEEKDAY($AE$3,$AE$7)+H5</f>
        <v>45103</v>
      </c>
      <c r="L5" s="10" t="str">
        <f t="shared" ref="L5:L45" si="3">IF(MONTH($AE$3)=MONTH(K5),K5,"")</f>
        <v/>
      </c>
      <c r="M5" s="10"/>
      <c r="N5" s="10">
        <f t="shared" ref="N5:N45" si="4">IF(MONTH($AE$3)&lt;&gt;MONTH(K5),I5,NA())</f>
        <v>2</v>
      </c>
      <c r="O5">
        <v>6</v>
      </c>
      <c r="P5" s="10">
        <f t="shared" ref="P5:P45" si="5">IF(MONTH($AE$3)&lt;&gt;MONTH(K5),K5,"")</f>
        <v>45103</v>
      </c>
      <c r="Q5" s="10"/>
      <c r="R5" t="e">
        <f t="shared" si="0"/>
        <v>#N/A</v>
      </c>
      <c r="S5">
        <v>6</v>
      </c>
      <c r="T5" s="10" t="e">
        <f t="shared" ref="T5:T45" si="6">IF(R5&gt;=1,K5,"")</f>
        <v>#N/A</v>
      </c>
      <c r="V5">
        <f t="shared" ref="V5:V10" si="7">WEEKNUM(K5)</f>
        <v>26</v>
      </c>
      <c r="W5">
        <f t="shared" si="1"/>
        <v>4</v>
      </c>
      <c r="X5" t="e">
        <f t="shared" ref="X5:X10" si="8">IF(W5&gt;=$AE$8,I5,NA())</f>
        <v>#N/A</v>
      </c>
      <c r="Y5">
        <v>6</v>
      </c>
      <c r="AA5" t="str">
        <f t="shared" ref="AA5:AA10" si="9">LEFT(TEXT(K5,"DDD"),1)</f>
        <v>M</v>
      </c>
      <c r="AB5">
        <v>0</v>
      </c>
      <c r="AD5" s="19" t="s">
        <v>52</v>
      </c>
      <c r="AE5">
        <v>1483</v>
      </c>
      <c r="AG5" s="9">
        <v>45079</v>
      </c>
      <c r="AH5" t="s">
        <v>20</v>
      </c>
      <c r="AJ5" t="s">
        <v>69</v>
      </c>
      <c r="AK5">
        <v>11</v>
      </c>
    </row>
    <row r="6" spans="1:37" x14ac:dyDescent="0.25">
      <c r="H6">
        <v>3</v>
      </c>
      <c r="I6">
        <v>3</v>
      </c>
      <c r="J6">
        <v>6</v>
      </c>
      <c r="K6" s="10">
        <f t="shared" si="2"/>
        <v>45104</v>
      </c>
      <c r="L6" s="10" t="str">
        <f t="shared" si="3"/>
        <v/>
      </c>
      <c r="M6" s="10"/>
      <c r="N6" s="10">
        <f t="shared" si="4"/>
        <v>3</v>
      </c>
      <c r="O6">
        <v>6</v>
      </c>
      <c r="P6" s="10">
        <f t="shared" si="5"/>
        <v>45104</v>
      </c>
      <c r="Q6" s="10"/>
      <c r="R6">
        <f t="shared" si="0"/>
        <v>3</v>
      </c>
      <c r="S6">
        <v>6</v>
      </c>
      <c r="T6" s="10">
        <f t="shared" si="6"/>
        <v>45104</v>
      </c>
      <c r="V6">
        <f t="shared" si="7"/>
        <v>26</v>
      </c>
      <c r="W6">
        <f t="shared" si="1"/>
        <v>4</v>
      </c>
      <c r="X6" t="e">
        <f t="shared" si="8"/>
        <v>#N/A</v>
      </c>
      <c r="Y6">
        <v>6</v>
      </c>
      <c r="AA6" t="str">
        <f t="shared" si="9"/>
        <v>T</v>
      </c>
      <c r="AB6">
        <v>0</v>
      </c>
      <c r="AD6" s="19" t="s">
        <v>33</v>
      </c>
      <c r="AE6" t="s">
        <v>75</v>
      </c>
      <c r="AG6" s="9">
        <v>45080</v>
      </c>
      <c r="AH6" t="s">
        <v>21</v>
      </c>
      <c r="AJ6" t="s">
        <v>70</v>
      </c>
      <c r="AK6">
        <v>12</v>
      </c>
    </row>
    <row r="7" spans="1:37" x14ac:dyDescent="0.25">
      <c r="H7">
        <v>4</v>
      </c>
      <c r="I7">
        <v>4</v>
      </c>
      <c r="J7">
        <v>6</v>
      </c>
      <c r="K7" s="10">
        <f t="shared" si="2"/>
        <v>45105</v>
      </c>
      <c r="L7" s="10" t="str">
        <f t="shared" si="3"/>
        <v/>
      </c>
      <c r="M7" s="10"/>
      <c r="N7" s="10">
        <f t="shared" si="4"/>
        <v>4</v>
      </c>
      <c r="O7">
        <v>6</v>
      </c>
      <c r="P7" s="10">
        <f t="shared" si="5"/>
        <v>45105</v>
      </c>
      <c r="Q7" s="10"/>
      <c r="R7">
        <f t="shared" si="0"/>
        <v>4</v>
      </c>
      <c r="S7">
        <v>6</v>
      </c>
      <c r="T7" s="10">
        <f t="shared" si="6"/>
        <v>45105</v>
      </c>
      <c r="V7">
        <f t="shared" si="7"/>
        <v>26</v>
      </c>
      <c r="W7">
        <f t="shared" si="1"/>
        <v>4</v>
      </c>
      <c r="X7" t="e">
        <f t="shared" si="8"/>
        <v>#N/A</v>
      </c>
      <c r="Y7">
        <v>6</v>
      </c>
      <c r="AA7" t="str">
        <f t="shared" si="9"/>
        <v>W</v>
      </c>
      <c r="AB7">
        <v>0</v>
      </c>
      <c r="AD7" s="19" t="s">
        <v>76</v>
      </c>
      <c r="AE7">
        <f>VLOOKUP(AE6,$AJ$4:$AK$10,2,FALSE)</f>
        <v>1</v>
      </c>
      <c r="AG7" s="9">
        <v>45081</v>
      </c>
      <c r="AH7" t="s">
        <v>20</v>
      </c>
      <c r="AJ7" t="s">
        <v>71</v>
      </c>
      <c r="AK7">
        <v>13</v>
      </c>
    </row>
    <row r="8" spans="1:37" x14ac:dyDescent="0.25">
      <c r="H8">
        <v>5</v>
      </c>
      <c r="I8">
        <v>5</v>
      </c>
      <c r="J8">
        <v>6</v>
      </c>
      <c r="K8" s="10">
        <f t="shared" si="2"/>
        <v>45106</v>
      </c>
      <c r="L8" s="10" t="str">
        <f t="shared" si="3"/>
        <v/>
      </c>
      <c r="M8" s="10"/>
      <c r="N8" s="10">
        <f t="shared" si="4"/>
        <v>5</v>
      </c>
      <c r="O8">
        <v>6</v>
      </c>
      <c r="P8" s="10">
        <f t="shared" si="5"/>
        <v>45106</v>
      </c>
      <c r="Q8" s="10"/>
      <c r="R8">
        <f t="shared" si="0"/>
        <v>5</v>
      </c>
      <c r="S8">
        <v>6</v>
      </c>
      <c r="T8" s="10">
        <f t="shared" si="6"/>
        <v>45106</v>
      </c>
      <c r="V8">
        <f t="shared" si="7"/>
        <v>26</v>
      </c>
      <c r="W8">
        <f t="shared" si="1"/>
        <v>4</v>
      </c>
      <c r="X8" t="e">
        <f t="shared" si="8"/>
        <v>#N/A</v>
      </c>
      <c r="Y8">
        <v>6</v>
      </c>
      <c r="AA8" t="str">
        <f t="shared" si="9"/>
        <v>T</v>
      </c>
      <c r="AB8">
        <v>0</v>
      </c>
      <c r="AD8" s="19" t="s">
        <v>81</v>
      </c>
      <c r="AE8">
        <v>5</v>
      </c>
      <c r="AG8" s="9">
        <v>45082</v>
      </c>
      <c r="AH8" t="s">
        <v>21</v>
      </c>
      <c r="AJ8" t="s">
        <v>72</v>
      </c>
      <c r="AK8">
        <v>14</v>
      </c>
    </row>
    <row r="9" spans="1:37" x14ac:dyDescent="0.25">
      <c r="H9">
        <v>6</v>
      </c>
      <c r="I9">
        <v>6</v>
      </c>
      <c r="J9">
        <v>6</v>
      </c>
      <c r="K9" s="10">
        <f t="shared" si="2"/>
        <v>45107</v>
      </c>
      <c r="L9" s="10" t="str">
        <f t="shared" si="3"/>
        <v/>
      </c>
      <c r="M9" s="10"/>
      <c r="N9" s="10">
        <f t="shared" si="4"/>
        <v>6</v>
      </c>
      <c r="O9">
        <v>6</v>
      </c>
      <c r="P9" s="10">
        <f t="shared" si="5"/>
        <v>45107</v>
      </c>
      <c r="Q9" s="10"/>
      <c r="R9" t="e">
        <f t="shared" si="0"/>
        <v>#N/A</v>
      </c>
      <c r="S9">
        <v>6</v>
      </c>
      <c r="T9" s="10" t="e">
        <f t="shared" si="6"/>
        <v>#N/A</v>
      </c>
      <c r="V9">
        <f t="shared" si="7"/>
        <v>26</v>
      </c>
      <c r="W9">
        <f t="shared" si="1"/>
        <v>4</v>
      </c>
      <c r="X9" t="e">
        <f t="shared" si="8"/>
        <v>#N/A</v>
      </c>
      <c r="Y9">
        <v>6</v>
      </c>
      <c r="AA9" t="str">
        <f t="shared" si="9"/>
        <v>F</v>
      </c>
      <c r="AB9">
        <v>0</v>
      </c>
      <c r="AD9" s="1"/>
      <c r="AG9" s="9">
        <v>45083</v>
      </c>
      <c r="AH9" t="s">
        <v>20</v>
      </c>
      <c r="AJ9" t="s">
        <v>73</v>
      </c>
      <c r="AK9">
        <v>15</v>
      </c>
    </row>
    <row r="10" spans="1:37" x14ac:dyDescent="0.25">
      <c r="H10">
        <v>7</v>
      </c>
      <c r="I10">
        <v>7</v>
      </c>
      <c r="J10">
        <v>6</v>
      </c>
      <c r="K10" s="10">
        <f t="shared" si="2"/>
        <v>45108</v>
      </c>
      <c r="L10" s="10">
        <f t="shared" si="3"/>
        <v>45108</v>
      </c>
      <c r="M10" s="10"/>
      <c r="N10" s="10" t="e">
        <f t="shared" si="4"/>
        <v>#N/A</v>
      </c>
      <c r="O10">
        <v>6</v>
      </c>
      <c r="P10" s="10" t="str">
        <f t="shared" si="5"/>
        <v/>
      </c>
      <c r="Q10" s="10"/>
      <c r="R10">
        <f t="shared" si="0"/>
        <v>7</v>
      </c>
      <c r="S10">
        <v>6</v>
      </c>
      <c r="T10" s="10">
        <f t="shared" si="6"/>
        <v>45108</v>
      </c>
      <c r="V10">
        <f t="shared" si="7"/>
        <v>26</v>
      </c>
      <c r="W10">
        <f t="shared" si="1"/>
        <v>4</v>
      </c>
      <c r="X10" t="e">
        <f t="shared" si="8"/>
        <v>#N/A</v>
      </c>
      <c r="Y10">
        <v>6</v>
      </c>
      <c r="AA10" t="str">
        <f t="shared" si="9"/>
        <v>S</v>
      </c>
      <c r="AB10">
        <v>0</v>
      </c>
      <c r="AD10" s="1"/>
      <c r="AG10" s="9">
        <v>45084</v>
      </c>
      <c r="AH10" t="s">
        <v>21</v>
      </c>
      <c r="AJ10" t="s">
        <v>74</v>
      </c>
      <c r="AK10">
        <v>16</v>
      </c>
    </row>
    <row r="11" spans="1:37" x14ac:dyDescent="0.25">
      <c r="H11">
        <v>8</v>
      </c>
      <c r="I11">
        <f>I4</f>
        <v>1</v>
      </c>
      <c r="J11">
        <f t="shared" ref="J11:J45" si="10">J4-1</f>
        <v>5</v>
      </c>
      <c r="K11" s="10">
        <f t="shared" si="2"/>
        <v>45109</v>
      </c>
      <c r="L11" s="10">
        <f t="shared" si="3"/>
        <v>45109</v>
      </c>
      <c r="M11" s="10"/>
      <c r="N11" s="10" t="e">
        <f t="shared" si="4"/>
        <v>#N/A</v>
      </c>
      <c r="O11">
        <f>O4-1</f>
        <v>5</v>
      </c>
      <c r="P11" s="10" t="str">
        <f t="shared" si="5"/>
        <v/>
      </c>
      <c r="Q11" s="10"/>
      <c r="R11">
        <f t="shared" si="0"/>
        <v>1</v>
      </c>
      <c r="S11">
        <f t="shared" ref="S11:S45" si="11">S4-1</f>
        <v>5</v>
      </c>
      <c r="T11" s="10">
        <f t="shared" si="6"/>
        <v>45109</v>
      </c>
      <c r="V11">
        <f t="shared" ref="V11:V45" si="12">WEEKNUM(K11)</f>
        <v>27</v>
      </c>
      <c r="W11">
        <f t="shared" si="1"/>
        <v>6</v>
      </c>
      <c r="AD11" s="1"/>
      <c r="AG11" s="9">
        <v>45085</v>
      </c>
      <c r="AH11" t="s">
        <v>21</v>
      </c>
    </row>
    <row r="12" spans="1:37" x14ac:dyDescent="0.25">
      <c r="H12">
        <v>9</v>
      </c>
      <c r="I12">
        <f t="shared" ref="I12:I45" si="13">I5</f>
        <v>2</v>
      </c>
      <c r="J12">
        <f t="shared" si="10"/>
        <v>5</v>
      </c>
      <c r="K12" s="10">
        <f t="shared" si="2"/>
        <v>45110</v>
      </c>
      <c r="L12" s="10">
        <f t="shared" si="3"/>
        <v>45110</v>
      </c>
      <c r="M12" s="10"/>
      <c r="N12" s="10" t="e">
        <f t="shared" si="4"/>
        <v>#N/A</v>
      </c>
      <c r="O12">
        <f t="shared" ref="O12:O45" si="14">O5-1</f>
        <v>5</v>
      </c>
      <c r="P12" s="10" t="str">
        <f t="shared" si="5"/>
        <v/>
      </c>
      <c r="Q12" s="10"/>
      <c r="R12">
        <f t="shared" si="0"/>
        <v>2</v>
      </c>
      <c r="S12">
        <f t="shared" si="11"/>
        <v>5</v>
      </c>
      <c r="T12" s="10">
        <f t="shared" si="6"/>
        <v>45110</v>
      </c>
      <c r="V12">
        <f t="shared" si="12"/>
        <v>27</v>
      </c>
      <c r="W12">
        <f t="shared" si="1"/>
        <v>6</v>
      </c>
      <c r="X12">
        <f t="shared" ref="X12:X18" si="15">IF(W11&gt;=$AE$8,I11,NA())</f>
        <v>1</v>
      </c>
      <c r="Y12">
        <v>5</v>
      </c>
      <c r="AD12" s="1"/>
      <c r="AG12" s="9">
        <v>45086</v>
      </c>
      <c r="AH12" t="s">
        <v>20</v>
      </c>
    </row>
    <row r="13" spans="1:37" x14ac:dyDescent="0.25">
      <c r="H13">
        <v>10</v>
      </c>
      <c r="I13">
        <f t="shared" si="13"/>
        <v>3</v>
      </c>
      <c r="J13">
        <f t="shared" si="10"/>
        <v>5</v>
      </c>
      <c r="K13" s="10">
        <f t="shared" si="2"/>
        <v>45111</v>
      </c>
      <c r="L13" s="10">
        <f t="shared" si="3"/>
        <v>45111</v>
      </c>
      <c r="M13" s="10"/>
      <c r="N13" s="10" t="e">
        <f t="shared" si="4"/>
        <v>#N/A</v>
      </c>
      <c r="O13">
        <f t="shared" si="14"/>
        <v>5</v>
      </c>
      <c r="P13" s="10" t="str">
        <f t="shared" si="5"/>
        <v/>
      </c>
      <c r="Q13" s="10"/>
      <c r="R13" t="e">
        <f t="shared" si="0"/>
        <v>#N/A</v>
      </c>
      <c r="S13">
        <f t="shared" si="11"/>
        <v>5</v>
      </c>
      <c r="T13" s="10" t="e">
        <f t="shared" si="6"/>
        <v>#N/A</v>
      </c>
      <c r="V13">
        <f t="shared" si="12"/>
        <v>27</v>
      </c>
      <c r="W13">
        <f t="shared" si="1"/>
        <v>6</v>
      </c>
      <c r="X13">
        <f t="shared" si="15"/>
        <v>2</v>
      </c>
      <c r="Y13">
        <v>5</v>
      </c>
      <c r="AD13" s="1"/>
      <c r="AG13" s="9">
        <v>45087</v>
      </c>
      <c r="AH13" t="s">
        <v>20</v>
      </c>
    </row>
    <row r="14" spans="1:37" x14ac:dyDescent="0.25">
      <c r="H14">
        <v>11</v>
      </c>
      <c r="I14">
        <f t="shared" si="13"/>
        <v>4</v>
      </c>
      <c r="J14">
        <f t="shared" si="10"/>
        <v>5</v>
      </c>
      <c r="K14" s="10">
        <f t="shared" si="2"/>
        <v>45112</v>
      </c>
      <c r="L14" s="10">
        <f t="shared" si="3"/>
        <v>45112</v>
      </c>
      <c r="M14" s="10"/>
      <c r="N14" s="10" t="e">
        <f t="shared" si="4"/>
        <v>#N/A</v>
      </c>
      <c r="O14">
        <f t="shared" si="14"/>
        <v>5</v>
      </c>
      <c r="P14" s="10" t="str">
        <f t="shared" si="5"/>
        <v/>
      </c>
      <c r="Q14" s="10"/>
      <c r="R14">
        <f t="shared" si="0"/>
        <v>4</v>
      </c>
      <c r="S14">
        <f t="shared" si="11"/>
        <v>5</v>
      </c>
      <c r="T14" s="10">
        <f t="shared" si="6"/>
        <v>45112</v>
      </c>
      <c r="V14">
        <f t="shared" si="12"/>
        <v>27</v>
      </c>
      <c r="W14">
        <f t="shared" si="1"/>
        <v>6</v>
      </c>
      <c r="X14">
        <f t="shared" si="15"/>
        <v>3</v>
      </c>
      <c r="Y14">
        <v>5</v>
      </c>
      <c r="AD14" s="1"/>
      <c r="AG14" s="9">
        <v>45088</v>
      </c>
      <c r="AH14" t="s">
        <v>20</v>
      </c>
    </row>
    <row r="15" spans="1:37" x14ac:dyDescent="0.25">
      <c r="H15">
        <v>12</v>
      </c>
      <c r="I15">
        <f t="shared" si="13"/>
        <v>5</v>
      </c>
      <c r="J15">
        <f t="shared" si="10"/>
        <v>5</v>
      </c>
      <c r="K15" s="10">
        <f t="shared" si="2"/>
        <v>45113</v>
      </c>
      <c r="L15" s="10">
        <f t="shared" si="3"/>
        <v>45113</v>
      </c>
      <c r="M15" s="10"/>
      <c r="N15" s="10" t="e">
        <f t="shared" si="4"/>
        <v>#N/A</v>
      </c>
      <c r="O15">
        <f t="shared" si="14"/>
        <v>5</v>
      </c>
      <c r="P15" s="10" t="str">
        <f t="shared" si="5"/>
        <v/>
      </c>
      <c r="Q15" s="10"/>
      <c r="R15">
        <f t="shared" si="0"/>
        <v>5</v>
      </c>
      <c r="S15">
        <f t="shared" si="11"/>
        <v>5</v>
      </c>
      <c r="T15" s="10">
        <f t="shared" si="6"/>
        <v>45113</v>
      </c>
      <c r="V15">
        <f t="shared" si="12"/>
        <v>27</v>
      </c>
      <c r="W15">
        <f t="shared" si="1"/>
        <v>6</v>
      </c>
      <c r="X15">
        <f t="shared" si="15"/>
        <v>4</v>
      </c>
      <c r="Y15">
        <v>5</v>
      </c>
      <c r="AD15" s="1"/>
      <c r="AG15" s="9">
        <v>45089</v>
      </c>
      <c r="AH15" t="s">
        <v>20</v>
      </c>
    </row>
    <row r="16" spans="1:37" x14ac:dyDescent="0.25">
      <c r="H16">
        <v>13</v>
      </c>
      <c r="I16">
        <f t="shared" si="13"/>
        <v>6</v>
      </c>
      <c r="J16">
        <f t="shared" si="10"/>
        <v>5</v>
      </c>
      <c r="K16" s="10">
        <f t="shared" si="2"/>
        <v>45114</v>
      </c>
      <c r="L16" s="10">
        <f t="shared" si="3"/>
        <v>45114</v>
      </c>
      <c r="M16" s="10"/>
      <c r="N16" s="10" t="e">
        <f t="shared" si="4"/>
        <v>#N/A</v>
      </c>
      <c r="O16">
        <f t="shared" si="14"/>
        <v>5</v>
      </c>
      <c r="P16" s="10" t="str">
        <f t="shared" si="5"/>
        <v/>
      </c>
      <c r="Q16" s="10"/>
      <c r="R16">
        <f t="shared" si="0"/>
        <v>6</v>
      </c>
      <c r="S16">
        <f t="shared" si="11"/>
        <v>5</v>
      </c>
      <c r="T16" s="10">
        <f t="shared" si="6"/>
        <v>45114</v>
      </c>
      <c r="V16">
        <f t="shared" si="12"/>
        <v>27</v>
      </c>
      <c r="W16">
        <f t="shared" si="1"/>
        <v>6</v>
      </c>
      <c r="X16">
        <f t="shared" si="15"/>
        <v>5</v>
      </c>
      <c r="Y16">
        <v>5</v>
      </c>
      <c r="AD16" s="1"/>
      <c r="AG16" s="9">
        <v>45090</v>
      </c>
      <c r="AH16" t="s">
        <v>21</v>
      </c>
    </row>
    <row r="17" spans="8:34" x14ac:dyDescent="0.25">
      <c r="H17">
        <v>14</v>
      </c>
      <c r="I17">
        <f t="shared" si="13"/>
        <v>7</v>
      </c>
      <c r="J17">
        <f t="shared" si="10"/>
        <v>5</v>
      </c>
      <c r="K17" s="10">
        <f t="shared" si="2"/>
        <v>45115</v>
      </c>
      <c r="L17" s="10">
        <f t="shared" si="3"/>
        <v>45115</v>
      </c>
      <c r="M17" s="10"/>
      <c r="N17" s="10" t="e">
        <f t="shared" si="4"/>
        <v>#N/A</v>
      </c>
      <c r="O17">
        <f t="shared" si="14"/>
        <v>5</v>
      </c>
      <c r="P17" s="10" t="str">
        <f t="shared" si="5"/>
        <v/>
      </c>
      <c r="Q17" s="10"/>
      <c r="R17">
        <f t="shared" si="0"/>
        <v>7</v>
      </c>
      <c r="S17">
        <f t="shared" si="11"/>
        <v>5</v>
      </c>
      <c r="T17" s="10">
        <f t="shared" si="6"/>
        <v>45115</v>
      </c>
      <c r="V17">
        <f t="shared" si="12"/>
        <v>27</v>
      </c>
      <c r="W17">
        <f t="shared" si="1"/>
        <v>6</v>
      </c>
      <c r="X17">
        <f t="shared" si="15"/>
        <v>6</v>
      </c>
      <c r="Y17">
        <v>5</v>
      </c>
      <c r="AD17" s="1"/>
      <c r="AG17" s="9">
        <v>45091</v>
      </c>
      <c r="AH17" t="s">
        <v>20</v>
      </c>
    </row>
    <row r="18" spans="8:34" x14ac:dyDescent="0.25">
      <c r="H18">
        <v>15</v>
      </c>
      <c r="I18">
        <f t="shared" si="13"/>
        <v>1</v>
      </c>
      <c r="J18">
        <f t="shared" si="10"/>
        <v>4</v>
      </c>
      <c r="K18" s="10">
        <f t="shared" si="2"/>
        <v>45116</v>
      </c>
      <c r="L18" s="10">
        <f t="shared" si="3"/>
        <v>45116</v>
      </c>
      <c r="M18" s="10"/>
      <c r="N18" s="10" t="e">
        <f t="shared" si="4"/>
        <v>#N/A</v>
      </c>
      <c r="O18">
        <f t="shared" si="14"/>
        <v>4</v>
      </c>
      <c r="P18" s="10" t="str">
        <f t="shared" si="5"/>
        <v/>
      </c>
      <c r="Q18" s="10"/>
      <c r="R18">
        <f t="shared" si="0"/>
        <v>1</v>
      </c>
      <c r="S18">
        <f t="shared" si="11"/>
        <v>4</v>
      </c>
      <c r="T18" s="10">
        <f t="shared" si="6"/>
        <v>45116</v>
      </c>
      <c r="V18">
        <f t="shared" si="12"/>
        <v>28</v>
      </c>
      <c r="W18">
        <f t="shared" si="1"/>
        <v>4</v>
      </c>
      <c r="X18">
        <f t="shared" si="15"/>
        <v>7</v>
      </c>
      <c r="Y18">
        <v>5</v>
      </c>
      <c r="AD18" s="1"/>
      <c r="AG18" s="9">
        <v>45092</v>
      </c>
      <c r="AH18" t="s">
        <v>21</v>
      </c>
    </row>
    <row r="19" spans="8:34" x14ac:dyDescent="0.25">
      <c r="H19">
        <v>16</v>
      </c>
      <c r="I19">
        <f t="shared" si="13"/>
        <v>2</v>
      </c>
      <c r="J19">
        <f t="shared" si="10"/>
        <v>4</v>
      </c>
      <c r="K19" s="10">
        <f t="shared" si="2"/>
        <v>45117</v>
      </c>
      <c r="L19" s="10">
        <f t="shared" si="3"/>
        <v>45117</v>
      </c>
      <c r="M19" s="10"/>
      <c r="N19" s="10" t="e">
        <f t="shared" si="4"/>
        <v>#N/A</v>
      </c>
      <c r="O19">
        <f t="shared" si="14"/>
        <v>4</v>
      </c>
      <c r="P19" s="10" t="str">
        <f t="shared" si="5"/>
        <v/>
      </c>
      <c r="Q19" s="10"/>
      <c r="R19">
        <f t="shared" si="0"/>
        <v>2</v>
      </c>
      <c r="S19">
        <f t="shared" si="11"/>
        <v>4</v>
      </c>
      <c r="T19" s="10">
        <f t="shared" si="6"/>
        <v>45117</v>
      </c>
      <c r="V19">
        <f t="shared" si="12"/>
        <v>28</v>
      </c>
      <c r="W19">
        <f t="shared" si="1"/>
        <v>4</v>
      </c>
      <c r="AD19" s="1"/>
      <c r="AG19" s="9">
        <v>45093</v>
      </c>
      <c r="AH19" t="s">
        <v>20</v>
      </c>
    </row>
    <row r="20" spans="8:34" x14ac:dyDescent="0.25">
      <c r="H20">
        <v>17</v>
      </c>
      <c r="I20">
        <f t="shared" si="13"/>
        <v>3</v>
      </c>
      <c r="J20">
        <f t="shared" si="10"/>
        <v>4</v>
      </c>
      <c r="K20" s="10">
        <f t="shared" si="2"/>
        <v>45118</v>
      </c>
      <c r="L20" s="10">
        <f t="shared" si="3"/>
        <v>45118</v>
      </c>
      <c r="M20" s="10"/>
      <c r="N20" s="10" t="e">
        <f t="shared" si="4"/>
        <v>#N/A</v>
      </c>
      <c r="O20">
        <f t="shared" si="14"/>
        <v>4</v>
      </c>
      <c r="P20" s="10" t="str">
        <f t="shared" si="5"/>
        <v/>
      </c>
      <c r="Q20" s="10"/>
      <c r="R20" t="e">
        <f t="shared" si="0"/>
        <v>#N/A</v>
      </c>
      <c r="S20">
        <f t="shared" si="11"/>
        <v>4</v>
      </c>
      <c r="T20" s="10" t="e">
        <f t="shared" si="6"/>
        <v>#N/A</v>
      </c>
      <c r="V20">
        <f t="shared" si="12"/>
        <v>28</v>
      </c>
      <c r="W20">
        <f t="shared" si="1"/>
        <v>4</v>
      </c>
      <c r="X20" t="e">
        <f t="shared" ref="X20:X26" si="16">IF(W18&gt;=$AE$8,I18,NA())</f>
        <v>#N/A</v>
      </c>
      <c r="Y20">
        <v>4</v>
      </c>
      <c r="AD20" s="1"/>
      <c r="AG20" s="9">
        <v>45094</v>
      </c>
      <c r="AH20" t="s">
        <v>20</v>
      </c>
    </row>
    <row r="21" spans="8:34" x14ac:dyDescent="0.25">
      <c r="H21">
        <v>18</v>
      </c>
      <c r="I21">
        <f t="shared" si="13"/>
        <v>4</v>
      </c>
      <c r="J21">
        <f t="shared" si="10"/>
        <v>4</v>
      </c>
      <c r="K21" s="10">
        <f t="shared" si="2"/>
        <v>45119</v>
      </c>
      <c r="L21" s="10">
        <f t="shared" si="3"/>
        <v>45119</v>
      </c>
      <c r="M21" s="10"/>
      <c r="N21" s="10" t="e">
        <f t="shared" si="4"/>
        <v>#N/A</v>
      </c>
      <c r="O21">
        <f t="shared" si="14"/>
        <v>4</v>
      </c>
      <c r="P21" s="10" t="str">
        <f t="shared" si="5"/>
        <v/>
      </c>
      <c r="Q21" s="10"/>
      <c r="R21" t="e">
        <f t="shared" si="0"/>
        <v>#N/A</v>
      </c>
      <c r="S21">
        <f t="shared" si="11"/>
        <v>4</v>
      </c>
      <c r="T21" s="10" t="e">
        <f t="shared" si="6"/>
        <v>#N/A</v>
      </c>
      <c r="V21">
        <f t="shared" si="12"/>
        <v>28</v>
      </c>
      <c r="W21">
        <f t="shared" si="1"/>
        <v>4</v>
      </c>
      <c r="X21" t="e">
        <f t="shared" si="16"/>
        <v>#N/A</v>
      </c>
      <c r="Y21">
        <v>4</v>
      </c>
      <c r="AD21" s="1"/>
      <c r="AG21" s="9">
        <v>45095</v>
      </c>
      <c r="AH21" t="s">
        <v>20</v>
      </c>
    </row>
    <row r="22" spans="8:34" x14ac:dyDescent="0.25">
      <c r="H22">
        <v>19</v>
      </c>
      <c r="I22">
        <f t="shared" si="13"/>
        <v>5</v>
      </c>
      <c r="J22">
        <f t="shared" si="10"/>
        <v>4</v>
      </c>
      <c r="K22" s="10">
        <f t="shared" si="2"/>
        <v>45120</v>
      </c>
      <c r="L22" s="10">
        <f t="shared" si="3"/>
        <v>45120</v>
      </c>
      <c r="M22" s="10"/>
      <c r="N22" s="10" t="e">
        <f t="shared" si="4"/>
        <v>#N/A</v>
      </c>
      <c r="O22">
        <f t="shared" si="14"/>
        <v>4</v>
      </c>
      <c r="P22" s="10" t="str">
        <f t="shared" si="5"/>
        <v/>
      </c>
      <c r="Q22" s="10"/>
      <c r="R22" t="e">
        <f t="shared" si="0"/>
        <v>#N/A</v>
      </c>
      <c r="S22">
        <f t="shared" si="11"/>
        <v>4</v>
      </c>
      <c r="T22" s="10" t="e">
        <f t="shared" si="6"/>
        <v>#N/A</v>
      </c>
      <c r="V22">
        <f t="shared" si="12"/>
        <v>28</v>
      </c>
      <c r="W22">
        <f t="shared" si="1"/>
        <v>4</v>
      </c>
      <c r="X22" t="e">
        <f t="shared" si="16"/>
        <v>#N/A</v>
      </c>
      <c r="Y22">
        <v>4</v>
      </c>
      <c r="AD22" s="1"/>
      <c r="AG22" s="9">
        <v>45096</v>
      </c>
      <c r="AH22" t="s">
        <v>20</v>
      </c>
    </row>
    <row r="23" spans="8:34" x14ac:dyDescent="0.25">
      <c r="H23">
        <v>20</v>
      </c>
      <c r="I23">
        <f t="shared" si="13"/>
        <v>6</v>
      </c>
      <c r="J23">
        <f t="shared" si="10"/>
        <v>4</v>
      </c>
      <c r="K23" s="10">
        <f t="shared" si="2"/>
        <v>45121</v>
      </c>
      <c r="L23" s="10">
        <f t="shared" si="3"/>
        <v>45121</v>
      </c>
      <c r="M23" s="10"/>
      <c r="N23" s="10" t="e">
        <f t="shared" si="4"/>
        <v>#N/A</v>
      </c>
      <c r="O23">
        <f t="shared" si="14"/>
        <v>4</v>
      </c>
      <c r="P23" s="10" t="str">
        <f t="shared" si="5"/>
        <v/>
      </c>
      <c r="Q23" s="10"/>
      <c r="R23">
        <f t="shared" si="0"/>
        <v>6</v>
      </c>
      <c r="S23">
        <f t="shared" si="11"/>
        <v>4</v>
      </c>
      <c r="T23" s="10">
        <f t="shared" si="6"/>
        <v>45121</v>
      </c>
      <c r="V23">
        <f t="shared" si="12"/>
        <v>28</v>
      </c>
      <c r="W23">
        <f t="shared" si="1"/>
        <v>4</v>
      </c>
      <c r="X23" t="e">
        <f t="shared" si="16"/>
        <v>#N/A</v>
      </c>
      <c r="Y23">
        <v>4</v>
      </c>
      <c r="AD23" s="1"/>
      <c r="AG23" s="9">
        <v>45097</v>
      </c>
      <c r="AH23" t="s">
        <v>20</v>
      </c>
    </row>
    <row r="24" spans="8:34" x14ac:dyDescent="0.25">
      <c r="H24">
        <v>21</v>
      </c>
      <c r="I24">
        <f t="shared" si="13"/>
        <v>7</v>
      </c>
      <c r="J24">
        <f t="shared" si="10"/>
        <v>4</v>
      </c>
      <c r="K24" s="10">
        <f t="shared" si="2"/>
        <v>45122</v>
      </c>
      <c r="L24" s="10">
        <f t="shared" si="3"/>
        <v>45122</v>
      </c>
      <c r="M24" s="10"/>
      <c r="N24" s="10" t="e">
        <f t="shared" si="4"/>
        <v>#N/A</v>
      </c>
      <c r="O24">
        <f t="shared" si="14"/>
        <v>4</v>
      </c>
      <c r="P24" s="10" t="str">
        <f t="shared" si="5"/>
        <v/>
      </c>
      <c r="Q24" s="10"/>
      <c r="R24">
        <f t="shared" si="0"/>
        <v>7</v>
      </c>
      <c r="S24">
        <f t="shared" si="11"/>
        <v>4</v>
      </c>
      <c r="T24" s="10">
        <f t="shared" si="6"/>
        <v>45122</v>
      </c>
      <c r="V24">
        <f t="shared" si="12"/>
        <v>28</v>
      </c>
      <c r="W24">
        <f t="shared" si="1"/>
        <v>4</v>
      </c>
      <c r="X24" t="e">
        <f t="shared" si="16"/>
        <v>#N/A</v>
      </c>
      <c r="Y24">
        <v>4</v>
      </c>
      <c r="AD24" s="1"/>
      <c r="AG24" s="9">
        <v>45098</v>
      </c>
      <c r="AH24" t="s">
        <v>21</v>
      </c>
    </row>
    <row r="25" spans="8:34" x14ac:dyDescent="0.25">
      <c r="H25">
        <v>22</v>
      </c>
      <c r="I25">
        <f t="shared" si="13"/>
        <v>1</v>
      </c>
      <c r="J25">
        <f t="shared" si="10"/>
        <v>3</v>
      </c>
      <c r="K25" s="10">
        <f t="shared" si="2"/>
        <v>45123</v>
      </c>
      <c r="L25" s="10">
        <f t="shared" si="3"/>
        <v>45123</v>
      </c>
      <c r="M25" s="10"/>
      <c r="N25" s="10" t="e">
        <f t="shared" si="4"/>
        <v>#N/A</v>
      </c>
      <c r="O25">
        <f t="shared" si="14"/>
        <v>3</v>
      </c>
      <c r="P25" s="10" t="str">
        <f t="shared" si="5"/>
        <v/>
      </c>
      <c r="Q25" s="10"/>
      <c r="R25">
        <f t="shared" si="0"/>
        <v>1</v>
      </c>
      <c r="S25">
        <f t="shared" si="11"/>
        <v>3</v>
      </c>
      <c r="T25" s="10">
        <f t="shared" si="6"/>
        <v>45123</v>
      </c>
      <c r="V25">
        <f t="shared" si="12"/>
        <v>29</v>
      </c>
      <c r="W25">
        <f t="shared" si="1"/>
        <v>6</v>
      </c>
      <c r="X25" t="e">
        <f t="shared" si="16"/>
        <v>#N/A</v>
      </c>
      <c r="Y25">
        <v>4</v>
      </c>
      <c r="AD25" s="1"/>
      <c r="AG25" s="9">
        <v>45099</v>
      </c>
      <c r="AH25" t="s">
        <v>20</v>
      </c>
    </row>
    <row r="26" spans="8:34" x14ac:dyDescent="0.25">
      <c r="H26">
        <v>23</v>
      </c>
      <c r="I26">
        <f t="shared" si="13"/>
        <v>2</v>
      </c>
      <c r="J26">
        <f t="shared" si="10"/>
        <v>3</v>
      </c>
      <c r="K26" s="10">
        <f t="shared" si="2"/>
        <v>45124</v>
      </c>
      <c r="L26" s="10">
        <f t="shared" si="3"/>
        <v>45124</v>
      </c>
      <c r="M26" s="10"/>
      <c r="N26" s="10" t="e">
        <f t="shared" si="4"/>
        <v>#N/A</v>
      </c>
      <c r="O26">
        <f t="shared" si="14"/>
        <v>3</v>
      </c>
      <c r="P26" s="10" t="str">
        <f t="shared" si="5"/>
        <v/>
      </c>
      <c r="Q26" s="10"/>
      <c r="R26" t="e">
        <f t="shared" si="0"/>
        <v>#N/A</v>
      </c>
      <c r="S26">
        <f t="shared" si="11"/>
        <v>3</v>
      </c>
      <c r="T26" s="10" t="e">
        <f t="shared" si="6"/>
        <v>#N/A</v>
      </c>
      <c r="V26">
        <f t="shared" si="12"/>
        <v>29</v>
      </c>
      <c r="W26">
        <f t="shared" si="1"/>
        <v>6</v>
      </c>
      <c r="X26" t="e">
        <f t="shared" si="16"/>
        <v>#N/A</v>
      </c>
      <c r="Y26">
        <v>4</v>
      </c>
      <c r="AD26" s="1"/>
      <c r="AG26" s="9">
        <v>45100</v>
      </c>
      <c r="AH26" t="s">
        <v>20</v>
      </c>
    </row>
    <row r="27" spans="8:34" x14ac:dyDescent="0.25">
      <c r="H27">
        <v>24</v>
      </c>
      <c r="I27">
        <f t="shared" si="13"/>
        <v>3</v>
      </c>
      <c r="J27">
        <f t="shared" si="10"/>
        <v>3</v>
      </c>
      <c r="K27" s="10">
        <f t="shared" si="2"/>
        <v>45125</v>
      </c>
      <c r="L27" s="10">
        <f t="shared" si="3"/>
        <v>45125</v>
      </c>
      <c r="M27" s="10"/>
      <c r="N27" s="10" t="e">
        <f t="shared" si="4"/>
        <v>#N/A</v>
      </c>
      <c r="O27">
        <f t="shared" si="14"/>
        <v>3</v>
      </c>
      <c r="P27" s="10" t="str">
        <f t="shared" si="5"/>
        <v/>
      </c>
      <c r="Q27" s="10"/>
      <c r="R27">
        <f t="shared" si="0"/>
        <v>3</v>
      </c>
      <c r="S27">
        <f t="shared" si="11"/>
        <v>3</v>
      </c>
      <c r="T27" s="10">
        <f t="shared" si="6"/>
        <v>45125</v>
      </c>
      <c r="V27">
        <f t="shared" si="12"/>
        <v>29</v>
      </c>
      <c r="W27">
        <f t="shared" si="1"/>
        <v>6</v>
      </c>
      <c r="AD27" s="1"/>
      <c r="AG27" s="9">
        <v>45101</v>
      </c>
      <c r="AH27" t="s">
        <v>21</v>
      </c>
    </row>
    <row r="28" spans="8:34" x14ac:dyDescent="0.25">
      <c r="H28">
        <v>25</v>
      </c>
      <c r="I28">
        <f t="shared" si="13"/>
        <v>4</v>
      </c>
      <c r="J28">
        <f t="shared" si="10"/>
        <v>3</v>
      </c>
      <c r="K28" s="10">
        <f t="shared" si="2"/>
        <v>45126</v>
      </c>
      <c r="L28" s="10">
        <f t="shared" si="3"/>
        <v>45126</v>
      </c>
      <c r="M28" s="10"/>
      <c r="N28" s="10" t="e">
        <f t="shared" si="4"/>
        <v>#N/A</v>
      </c>
      <c r="O28">
        <f t="shared" si="14"/>
        <v>3</v>
      </c>
      <c r="P28" s="10" t="str">
        <f t="shared" si="5"/>
        <v/>
      </c>
      <c r="Q28" s="10"/>
      <c r="R28">
        <f t="shared" si="0"/>
        <v>4</v>
      </c>
      <c r="S28">
        <f t="shared" si="11"/>
        <v>3</v>
      </c>
      <c r="T28" s="10">
        <f t="shared" si="6"/>
        <v>45126</v>
      </c>
      <c r="V28">
        <f t="shared" si="12"/>
        <v>29</v>
      </c>
      <c r="W28">
        <f t="shared" si="1"/>
        <v>6</v>
      </c>
      <c r="X28">
        <f t="shared" ref="X28:X34" si="17">IF(W25&gt;=$AE$8,I25,NA())</f>
        <v>1</v>
      </c>
      <c r="Y28">
        <v>3</v>
      </c>
      <c r="AD28" s="1"/>
      <c r="AG28" s="9">
        <v>45102</v>
      </c>
      <c r="AH28" t="s">
        <v>21</v>
      </c>
    </row>
    <row r="29" spans="8:34" x14ac:dyDescent="0.25">
      <c r="H29">
        <v>26</v>
      </c>
      <c r="I29">
        <f t="shared" si="13"/>
        <v>5</v>
      </c>
      <c r="J29">
        <f t="shared" si="10"/>
        <v>3</v>
      </c>
      <c r="K29" s="10">
        <f t="shared" si="2"/>
        <v>45127</v>
      </c>
      <c r="L29" s="10">
        <f t="shared" si="3"/>
        <v>45127</v>
      </c>
      <c r="M29" s="10"/>
      <c r="N29" s="10" t="e">
        <f t="shared" si="4"/>
        <v>#N/A</v>
      </c>
      <c r="O29">
        <f t="shared" si="14"/>
        <v>3</v>
      </c>
      <c r="P29" s="10" t="str">
        <f t="shared" si="5"/>
        <v/>
      </c>
      <c r="Q29" s="10"/>
      <c r="R29">
        <f t="shared" si="0"/>
        <v>5</v>
      </c>
      <c r="S29">
        <f t="shared" si="11"/>
        <v>3</v>
      </c>
      <c r="T29" s="10">
        <f t="shared" si="6"/>
        <v>45127</v>
      </c>
      <c r="V29">
        <f t="shared" si="12"/>
        <v>29</v>
      </c>
      <c r="W29">
        <f t="shared" si="1"/>
        <v>6</v>
      </c>
      <c r="X29">
        <f t="shared" si="17"/>
        <v>2</v>
      </c>
      <c r="Y29">
        <v>3</v>
      </c>
      <c r="AD29" s="1"/>
      <c r="AG29" s="9">
        <v>45103</v>
      </c>
      <c r="AH29" t="s">
        <v>21</v>
      </c>
    </row>
    <row r="30" spans="8:34" x14ac:dyDescent="0.25">
      <c r="H30">
        <v>27</v>
      </c>
      <c r="I30">
        <f t="shared" si="13"/>
        <v>6</v>
      </c>
      <c r="J30">
        <f t="shared" si="10"/>
        <v>3</v>
      </c>
      <c r="K30" s="10">
        <f t="shared" si="2"/>
        <v>45128</v>
      </c>
      <c r="L30" s="10">
        <f t="shared" si="3"/>
        <v>45128</v>
      </c>
      <c r="M30" s="10"/>
      <c r="N30" s="10" t="e">
        <f t="shared" si="4"/>
        <v>#N/A</v>
      </c>
      <c r="O30">
        <f t="shared" si="14"/>
        <v>3</v>
      </c>
      <c r="P30" s="10" t="str">
        <f t="shared" si="5"/>
        <v/>
      </c>
      <c r="Q30" s="10"/>
      <c r="R30">
        <f t="shared" si="0"/>
        <v>6</v>
      </c>
      <c r="S30">
        <f t="shared" si="11"/>
        <v>3</v>
      </c>
      <c r="T30" s="10">
        <f t="shared" si="6"/>
        <v>45128</v>
      </c>
      <c r="V30">
        <f t="shared" si="12"/>
        <v>29</v>
      </c>
      <c r="W30">
        <f t="shared" si="1"/>
        <v>6</v>
      </c>
      <c r="X30">
        <f t="shared" si="17"/>
        <v>3</v>
      </c>
      <c r="Y30">
        <v>3</v>
      </c>
      <c r="AD30" s="1"/>
      <c r="AG30" s="9">
        <v>45104</v>
      </c>
      <c r="AH30" t="s">
        <v>20</v>
      </c>
    </row>
    <row r="31" spans="8:34" x14ac:dyDescent="0.25">
      <c r="H31">
        <v>28</v>
      </c>
      <c r="I31">
        <f t="shared" si="13"/>
        <v>7</v>
      </c>
      <c r="J31">
        <f t="shared" si="10"/>
        <v>3</v>
      </c>
      <c r="K31" s="10">
        <f t="shared" si="2"/>
        <v>45129</v>
      </c>
      <c r="L31" s="10">
        <f t="shared" si="3"/>
        <v>45129</v>
      </c>
      <c r="M31" s="10"/>
      <c r="N31" s="10" t="e">
        <f t="shared" si="4"/>
        <v>#N/A</v>
      </c>
      <c r="O31">
        <f t="shared" si="14"/>
        <v>3</v>
      </c>
      <c r="P31" s="10" t="str">
        <f t="shared" si="5"/>
        <v/>
      </c>
      <c r="Q31" s="10"/>
      <c r="R31">
        <f t="shared" si="0"/>
        <v>7</v>
      </c>
      <c r="S31">
        <f t="shared" si="11"/>
        <v>3</v>
      </c>
      <c r="T31" s="10">
        <f t="shared" si="6"/>
        <v>45129</v>
      </c>
      <c r="V31">
        <f t="shared" si="12"/>
        <v>29</v>
      </c>
      <c r="W31">
        <f t="shared" si="1"/>
        <v>6</v>
      </c>
      <c r="X31">
        <f t="shared" si="17"/>
        <v>4</v>
      </c>
      <c r="Y31">
        <v>3</v>
      </c>
      <c r="AD31" s="1"/>
      <c r="AG31" s="9">
        <v>45105</v>
      </c>
      <c r="AH31" t="s">
        <v>20</v>
      </c>
    </row>
    <row r="32" spans="8:34" x14ac:dyDescent="0.25">
      <c r="H32">
        <v>29</v>
      </c>
      <c r="I32">
        <f t="shared" si="13"/>
        <v>1</v>
      </c>
      <c r="J32">
        <f t="shared" si="10"/>
        <v>2</v>
      </c>
      <c r="K32" s="10">
        <f t="shared" si="2"/>
        <v>45130</v>
      </c>
      <c r="L32" s="10">
        <f t="shared" si="3"/>
        <v>45130</v>
      </c>
      <c r="M32" s="10"/>
      <c r="N32" s="10" t="e">
        <f t="shared" si="4"/>
        <v>#N/A</v>
      </c>
      <c r="O32">
        <f t="shared" si="14"/>
        <v>2</v>
      </c>
      <c r="P32" s="10" t="str">
        <f t="shared" si="5"/>
        <v/>
      </c>
      <c r="Q32" s="10"/>
      <c r="R32" t="e">
        <f t="shared" si="0"/>
        <v>#N/A</v>
      </c>
      <c r="S32">
        <f t="shared" si="11"/>
        <v>2</v>
      </c>
      <c r="T32" s="10" t="e">
        <f t="shared" si="6"/>
        <v>#N/A</v>
      </c>
      <c r="V32">
        <f t="shared" si="12"/>
        <v>30</v>
      </c>
      <c r="W32">
        <f t="shared" si="1"/>
        <v>5</v>
      </c>
      <c r="X32">
        <f t="shared" si="17"/>
        <v>5</v>
      </c>
      <c r="Y32">
        <v>3</v>
      </c>
      <c r="AD32" s="1"/>
      <c r="AG32" s="9">
        <v>45106</v>
      </c>
      <c r="AH32" t="s">
        <v>20</v>
      </c>
    </row>
    <row r="33" spans="8:34" x14ac:dyDescent="0.25">
      <c r="H33">
        <v>30</v>
      </c>
      <c r="I33">
        <f t="shared" si="13"/>
        <v>2</v>
      </c>
      <c r="J33">
        <f t="shared" si="10"/>
        <v>2</v>
      </c>
      <c r="K33" s="10">
        <f t="shared" si="2"/>
        <v>45131</v>
      </c>
      <c r="L33" s="10">
        <f t="shared" si="3"/>
        <v>45131</v>
      </c>
      <c r="M33" s="10"/>
      <c r="N33" s="10" t="e">
        <f t="shared" si="4"/>
        <v>#N/A</v>
      </c>
      <c r="O33">
        <f t="shared" si="14"/>
        <v>2</v>
      </c>
      <c r="P33" s="10" t="str">
        <f t="shared" si="5"/>
        <v/>
      </c>
      <c r="Q33" s="10"/>
      <c r="R33">
        <f t="shared" si="0"/>
        <v>2</v>
      </c>
      <c r="S33">
        <f t="shared" si="11"/>
        <v>2</v>
      </c>
      <c r="T33" s="10">
        <f t="shared" si="6"/>
        <v>45131</v>
      </c>
      <c r="V33">
        <f t="shared" si="12"/>
        <v>30</v>
      </c>
      <c r="W33">
        <f t="shared" si="1"/>
        <v>5</v>
      </c>
      <c r="X33">
        <f t="shared" si="17"/>
        <v>6</v>
      </c>
      <c r="Y33">
        <v>3</v>
      </c>
      <c r="AD33" s="1"/>
      <c r="AG33" s="9">
        <v>45107</v>
      </c>
      <c r="AH33" t="s">
        <v>21</v>
      </c>
    </row>
    <row r="34" spans="8:34" x14ac:dyDescent="0.25">
      <c r="H34">
        <v>31</v>
      </c>
      <c r="I34">
        <f t="shared" si="13"/>
        <v>3</v>
      </c>
      <c r="J34">
        <f t="shared" si="10"/>
        <v>2</v>
      </c>
      <c r="K34" s="10">
        <f t="shared" si="2"/>
        <v>45132</v>
      </c>
      <c r="L34" s="10">
        <f t="shared" si="3"/>
        <v>45132</v>
      </c>
      <c r="M34" s="10"/>
      <c r="N34" s="10" t="e">
        <f t="shared" si="4"/>
        <v>#N/A</v>
      </c>
      <c r="O34">
        <f t="shared" si="14"/>
        <v>2</v>
      </c>
      <c r="P34" s="10" t="str">
        <f t="shared" si="5"/>
        <v/>
      </c>
      <c r="Q34" s="10"/>
      <c r="R34">
        <f t="shared" si="0"/>
        <v>3</v>
      </c>
      <c r="S34">
        <f t="shared" si="11"/>
        <v>2</v>
      </c>
      <c r="T34" s="10">
        <f t="shared" si="6"/>
        <v>45132</v>
      </c>
      <c r="V34">
        <f t="shared" si="12"/>
        <v>30</v>
      </c>
      <c r="W34">
        <f t="shared" si="1"/>
        <v>5</v>
      </c>
      <c r="X34">
        <f t="shared" si="17"/>
        <v>7</v>
      </c>
      <c r="Y34">
        <v>3</v>
      </c>
      <c r="AD34" s="1"/>
      <c r="AG34" s="9">
        <v>45108</v>
      </c>
      <c r="AH34" t="s">
        <v>20</v>
      </c>
    </row>
    <row r="35" spans="8:34" x14ac:dyDescent="0.25">
      <c r="H35">
        <v>32</v>
      </c>
      <c r="I35">
        <f t="shared" si="13"/>
        <v>4</v>
      </c>
      <c r="J35">
        <f t="shared" si="10"/>
        <v>2</v>
      </c>
      <c r="K35" s="10">
        <f t="shared" si="2"/>
        <v>45133</v>
      </c>
      <c r="L35" s="10">
        <f t="shared" si="3"/>
        <v>45133</v>
      </c>
      <c r="M35" s="10"/>
      <c r="N35" s="10" t="e">
        <f t="shared" si="4"/>
        <v>#N/A</v>
      </c>
      <c r="O35">
        <f t="shared" si="14"/>
        <v>2</v>
      </c>
      <c r="P35" s="10" t="str">
        <f t="shared" si="5"/>
        <v/>
      </c>
      <c r="Q35" s="10"/>
      <c r="R35">
        <f t="shared" si="0"/>
        <v>4</v>
      </c>
      <c r="S35">
        <f t="shared" si="11"/>
        <v>2</v>
      </c>
      <c r="T35" s="10">
        <f t="shared" si="6"/>
        <v>45133</v>
      </c>
      <c r="V35">
        <f t="shared" si="12"/>
        <v>30</v>
      </c>
      <c r="W35">
        <f t="shared" si="1"/>
        <v>5</v>
      </c>
      <c r="AD35" s="1"/>
      <c r="AG35" s="9">
        <v>45109</v>
      </c>
      <c r="AH35" t="s">
        <v>20</v>
      </c>
    </row>
    <row r="36" spans="8:34" x14ac:dyDescent="0.25">
      <c r="H36">
        <v>33</v>
      </c>
      <c r="I36">
        <f t="shared" si="13"/>
        <v>5</v>
      </c>
      <c r="J36">
        <f t="shared" si="10"/>
        <v>2</v>
      </c>
      <c r="K36" s="10">
        <f t="shared" si="2"/>
        <v>45134</v>
      </c>
      <c r="L36" s="10">
        <f t="shared" si="3"/>
        <v>45134</v>
      </c>
      <c r="M36" s="10"/>
      <c r="N36" s="10" t="e">
        <f>IF(MONTH($AE$3)&lt;&gt;MONTH(K36),I36,NA())</f>
        <v>#N/A</v>
      </c>
      <c r="O36">
        <f t="shared" si="14"/>
        <v>2</v>
      </c>
      <c r="P36" s="10" t="str">
        <f t="shared" si="5"/>
        <v/>
      </c>
      <c r="Q36" s="10"/>
      <c r="R36">
        <f t="shared" si="0"/>
        <v>5</v>
      </c>
      <c r="S36">
        <f t="shared" si="11"/>
        <v>2</v>
      </c>
      <c r="T36" s="10">
        <f t="shared" si="6"/>
        <v>45134</v>
      </c>
      <c r="V36">
        <f t="shared" si="12"/>
        <v>30</v>
      </c>
      <c r="W36">
        <f t="shared" si="1"/>
        <v>5</v>
      </c>
      <c r="X36">
        <f t="shared" ref="X36:X42" si="18">IF(W32&gt;=$AE$8,I32,NA())</f>
        <v>1</v>
      </c>
      <c r="Y36">
        <v>2</v>
      </c>
      <c r="AD36" s="1"/>
      <c r="AG36" s="9">
        <v>45110</v>
      </c>
      <c r="AH36" t="s">
        <v>20</v>
      </c>
    </row>
    <row r="37" spans="8:34" x14ac:dyDescent="0.25">
      <c r="H37">
        <v>34</v>
      </c>
      <c r="I37">
        <f t="shared" si="13"/>
        <v>6</v>
      </c>
      <c r="J37">
        <f t="shared" si="10"/>
        <v>2</v>
      </c>
      <c r="K37" s="10">
        <f t="shared" si="2"/>
        <v>45135</v>
      </c>
      <c r="L37" s="10">
        <f t="shared" si="3"/>
        <v>45135</v>
      </c>
      <c r="M37" s="10"/>
      <c r="N37" s="10" t="e">
        <f t="shared" si="4"/>
        <v>#N/A</v>
      </c>
      <c r="O37">
        <f t="shared" si="14"/>
        <v>2</v>
      </c>
      <c r="P37" s="10" t="str">
        <f t="shared" si="5"/>
        <v/>
      </c>
      <c r="Q37" s="10"/>
      <c r="R37" t="e">
        <f t="shared" si="0"/>
        <v>#N/A</v>
      </c>
      <c r="S37">
        <f t="shared" si="11"/>
        <v>2</v>
      </c>
      <c r="T37" s="10" t="e">
        <f t="shared" si="6"/>
        <v>#N/A</v>
      </c>
      <c r="V37">
        <f t="shared" si="12"/>
        <v>30</v>
      </c>
      <c r="W37">
        <f t="shared" si="1"/>
        <v>5</v>
      </c>
      <c r="X37">
        <f t="shared" si="18"/>
        <v>2</v>
      </c>
      <c r="Y37">
        <v>2</v>
      </c>
      <c r="AD37" s="1"/>
      <c r="AG37" s="9">
        <v>45111</v>
      </c>
      <c r="AH37" t="s">
        <v>21</v>
      </c>
    </row>
    <row r="38" spans="8:34" x14ac:dyDescent="0.25">
      <c r="H38">
        <v>35</v>
      </c>
      <c r="I38">
        <f t="shared" si="13"/>
        <v>7</v>
      </c>
      <c r="J38">
        <f t="shared" si="10"/>
        <v>2</v>
      </c>
      <c r="K38" s="10">
        <f t="shared" si="2"/>
        <v>45136</v>
      </c>
      <c r="L38" s="10">
        <f t="shared" si="3"/>
        <v>45136</v>
      </c>
      <c r="M38" s="10"/>
      <c r="N38" s="10" t="e">
        <f t="shared" si="4"/>
        <v>#N/A</v>
      </c>
      <c r="O38">
        <f t="shared" si="14"/>
        <v>2</v>
      </c>
      <c r="P38" s="10" t="str">
        <f t="shared" si="5"/>
        <v/>
      </c>
      <c r="Q38" s="10"/>
      <c r="R38">
        <f t="shared" si="0"/>
        <v>7</v>
      </c>
      <c r="S38">
        <f t="shared" si="11"/>
        <v>2</v>
      </c>
      <c r="T38" s="10">
        <f t="shared" si="6"/>
        <v>45136</v>
      </c>
      <c r="V38">
        <f t="shared" si="12"/>
        <v>30</v>
      </c>
      <c r="W38">
        <f t="shared" si="1"/>
        <v>5</v>
      </c>
      <c r="X38">
        <f t="shared" si="18"/>
        <v>3</v>
      </c>
      <c r="Y38">
        <v>2</v>
      </c>
      <c r="AD38" s="1"/>
      <c r="AG38" s="9">
        <v>45112</v>
      </c>
      <c r="AH38" t="s">
        <v>20</v>
      </c>
    </row>
    <row r="39" spans="8:34" x14ac:dyDescent="0.25">
      <c r="H39">
        <v>36</v>
      </c>
      <c r="I39">
        <f t="shared" si="13"/>
        <v>1</v>
      </c>
      <c r="J39">
        <f t="shared" si="10"/>
        <v>1</v>
      </c>
      <c r="K39" s="10">
        <f t="shared" si="2"/>
        <v>45137</v>
      </c>
      <c r="L39" s="10">
        <f t="shared" si="3"/>
        <v>45137</v>
      </c>
      <c r="M39" s="10"/>
      <c r="N39" s="10" t="e">
        <f t="shared" si="4"/>
        <v>#N/A</v>
      </c>
      <c r="O39">
        <f t="shared" si="14"/>
        <v>1</v>
      </c>
      <c r="P39" s="10" t="str">
        <f t="shared" si="5"/>
        <v/>
      </c>
      <c r="Q39" s="10"/>
      <c r="R39">
        <f t="shared" si="0"/>
        <v>1</v>
      </c>
      <c r="S39">
        <f t="shared" si="11"/>
        <v>1</v>
      </c>
      <c r="T39" s="10">
        <f t="shared" si="6"/>
        <v>45137</v>
      </c>
      <c r="V39">
        <f t="shared" si="12"/>
        <v>31</v>
      </c>
      <c r="W39">
        <f t="shared" si="1"/>
        <v>4</v>
      </c>
      <c r="X39">
        <f t="shared" si="18"/>
        <v>4</v>
      </c>
      <c r="Y39">
        <v>2</v>
      </c>
      <c r="AD39" s="1"/>
      <c r="AG39" s="9">
        <v>45113</v>
      </c>
      <c r="AH39" t="s">
        <v>20</v>
      </c>
    </row>
    <row r="40" spans="8:34" x14ac:dyDescent="0.25">
      <c r="H40">
        <v>37</v>
      </c>
      <c r="I40">
        <f t="shared" si="13"/>
        <v>2</v>
      </c>
      <c r="J40">
        <f t="shared" si="10"/>
        <v>1</v>
      </c>
      <c r="K40" s="10">
        <f t="shared" si="2"/>
        <v>45138</v>
      </c>
      <c r="L40" s="10">
        <f t="shared" si="3"/>
        <v>45138</v>
      </c>
      <c r="M40" s="10"/>
      <c r="N40" s="10" t="e">
        <f t="shared" si="4"/>
        <v>#N/A</v>
      </c>
      <c r="O40">
        <f t="shared" si="14"/>
        <v>1</v>
      </c>
      <c r="P40" s="10" t="str">
        <f t="shared" si="5"/>
        <v/>
      </c>
      <c r="Q40" s="10"/>
      <c r="R40">
        <f t="shared" si="0"/>
        <v>2</v>
      </c>
      <c r="S40">
        <f t="shared" si="11"/>
        <v>1</v>
      </c>
      <c r="T40" s="10">
        <f t="shared" si="6"/>
        <v>45138</v>
      </c>
      <c r="V40">
        <f t="shared" si="12"/>
        <v>31</v>
      </c>
      <c r="W40">
        <f t="shared" si="1"/>
        <v>4</v>
      </c>
      <c r="X40">
        <f t="shared" si="18"/>
        <v>5</v>
      </c>
      <c r="Y40">
        <v>2</v>
      </c>
      <c r="AD40" s="1"/>
      <c r="AG40" s="9">
        <v>45114</v>
      </c>
      <c r="AH40" t="s">
        <v>20</v>
      </c>
    </row>
    <row r="41" spans="8:34" x14ac:dyDescent="0.25">
      <c r="H41">
        <v>38</v>
      </c>
      <c r="I41">
        <f t="shared" si="13"/>
        <v>3</v>
      </c>
      <c r="J41">
        <f t="shared" si="10"/>
        <v>1</v>
      </c>
      <c r="K41" s="10">
        <f t="shared" si="2"/>
        <v>45139</v>
      </c>
      <c r="L41" s="10" t="str">
        <f t="shared" si="3"/>
        <v/>
      </c>
      <c r="M41" s="10"/>
      <c r="N41" s="10">
        <f t="shared" si="4"/>
        <v>3</v>
      </c>
      <c r="O41">
        <f t="shared" si="14"/>
        <v>1</v>
      </c>
      <c r="P41" s="10">
        <f t="shared" si="5"/>
        <v>45139</v>
      </c>
      <c r="Q41" s="10"/>
      <c r="R41">
        <f t="shared" si="0"/>
        <v>3</v>
      </c>
      <c r="S41">
        <f t="shared" si="11"/>
        <v>1</v>
      </c>
      <c r="T41" s="10">
        <f t="shared" si="6"/>
        <v>45139</v>
      </c>
      <c r="V41">
        <f t="shared" si="12"/>
        <v>31</v>
      </c>
      <c r="W41">
        <f t="shared" si="1"/>
        <v>4</v>
      </c>
      <c r="X41">
        <f t="shared" si="18"/>
        <v>6</v>
      </c>
      <c r="Y41">
        <v>2</v>
      </c>
      <c r="AD41" s="1"/>
      <c r="AG41" s="9">
        <v>45115</v>
      </c>
      <c r="AH41" t="s">
        <v>20</v>
      </c>
    </row>
    <row r="42" spans="8:34" x14ac:dyDescent="0.25">
      <c r="H42">
        <v>39</v>
      </c>
      <c r="I42">
        <f t="shared" si="13"/>
        <v>4</v>
      </c>
      <c r="J42">
        <f t="shared" si="10"/>
        <v>1</v>
      </c>
      <c r="K42" s="10">
        <f t="shared" si="2"/>
        <v>45140</v>
      </c>
      <c r="L42" s="10" t="str">
        <f t="shared" si="3"/>
        <v/>
      </c>
      <c r="M42" s="10"/>
      <c r="N42" s="10">
        <f t="shared" si="4"/>
        <v>4</v>
      </c>
      <c r="O42">
        <f t="shared" si="14"/>
        <v>1</v>
      </c>
      <c r="P42" s="10">
        <f t="shared" si="5"/>
        <v>45140</v>
      </c>
      <c r="Q42" s="10"/>
      <c r="R42" t="e">
        <f t="shared" si="0"/>
        <v>#N/A</v>
      </c>
      <c r="S42">
        <f t="shared" si="11"/>
        <v>1</v>
      </c>
      <c r="T42" s="10" t="e">
        <f t="shared" si="6"/>
        <v>#N/A</v>
      </c>
      <c r="V42">
        <f t="shared" si="12"/>
        <v>31</v>
      </c>
      <c r="W42">
        <f t="shared" si="1"/>
        <v>4</v>
      </c>
      <c r="X42">
        <f t="shared" si="18"/>
        <v>7</v>
      </c>
      <c r="Y42">
        <v>2</v>
      </c>
      <c r="AD42" s="1"/>
      <c r="AG42" s="9">
        <v>45116</v>
      </c>
      <c r="AH42" t="s">
        <v>20</v>
      </c>
    </row>
    <row r="43" spans="8:34" x14ac:dyDescent="0.25">
      <c r="H43">
        <v>40</v>
      </c>
      <c r="I43">
        <f t="shared" si="13"/>
        <v>5</v>
      </c>
      <c r="J43">
        <f t="shared" si="10"/>
        <v>1</v>
      </c>
      <c r="K43" s="10">
        <f t="shared" si="2"/>
        <v>45141</v>
      </c>
      <c r="L43" s="10" t="str">
        <f t="shared" si="3"/>
        <v/>
      </c>
      <c r="M43" s="10"/>
      <c r="N43" s="10">
        <f t="shared" si="4"/>
        <v>5</v>
      </c>
      <c r="O43">
        <f t="shared" si="14"/>
        <v>1</v>
      </c>
      <c r="P43" s="10">
        <f t="shared" si="5"/>
        <v>45141</v>
      </c>
      <c r="Q43" s="10"/>
      <c r="R43" t="e">
        <f t="shared" si="0"/>
        <v>#N/A</v>
      </c>
      <c r="S43">
        <f t="shared" si="11"/>
        <v>1</v>
      </c>
      <c r="T43" s="10" t="e">
        <f t="shared" si="6"/>
        <v>#N/A</v>
      </c>
      <c r="V43">
        <f t="shared" si="12"/>
        <v>31</v>
      </c>
      <c r="W43">
        <f t="shared" si="1"/>
        <v>4</v>
      </c>
      <c r="AD43" s="1"/>
      <c r="AG43" s="9">
        <v>45117</v>
      </c>
      <c r="AH43" t="s">
        <v>20</v>
      </c>
    </row>
    <row r="44" spans="8:34" x14ac:dyDescent="0.25">
      <c r="H44">
        <v>41</v>
      </c>
      <c r="I44">
        <f t="shared" si="13"/>
        <v>6</v>
      </c>
      <c r="J44">
        <f t="shared" si="10"/>
        <v>1</v>
      </c>
      <c r="K44" s="10">
        <f t="shared" si="2"/>
        <v>45142</v>
      </c>
      <c r="L44" s="10" t="str">
        <f t="shared" si="3"/>
        <v/>
      </c>
      <c r="M44" s="10"/>
      <c r="N44" s="10">
        <f t="shared" si="4"/>
        <v>6</v>
      </c>
      <c r="O44">
        <f t="shared" si="14"/>
        <v>1</v>
      </c>
      <c r="P44" s="10">
        <f t="shared" si="5"/>
        <v>45142</v>
      </c>
      <c r="Q44" s="10"/>
      <c r="R44">
        <f t="shared" si="0"/>
        <v>6</v>
      </c>
      <c r="S44">
        <f t="shared" si="11"/>
        <v>1</v>
      </c>
      <c r="T44" s="10">
        <f t="shared" si="6"/>
        <v>45142</v>
      </c>
      <c r="V44">
        <f t="shared" si="12"/>
        <v>31</v>
      </c>
      <c r="W44">
        <f t="shared" si="1"/>
        <v>4</v>
      </c>
      <c r="X44" t="e">
        <f t="shared" ref="X44:X50" si="19">IF(W39&gt;=$AE$8,I39,NA())</f>
        <v>#N/A</v>
      </c>
      <c r="Y44">
        <v>1</v>
      </c>
      <c r="AD44" s="1"/>
      <c r="AG44" s="9">
        <v>45118</v>
      </c>
      <c r="AH44" t="s">
        <v>21</v>
      </c>
    </row>
    <row r="45" spans="8:34" x14ac:dyDescent="0.25">
      <c r="H45">
        <v>42</v>
      </c>
      <c r="I45">
        <f t="shared" si="13"/>
        <v>7</v>
      </c>
      <c r="J45">
        <f t="shared" si="10"/>
        <v>1</v>
      </c>
      <c r="K45" s="10">
        <f t="shared" si="2"/>
        <v>45143</v>
      </c>
      <c r="L45" s="10" t="str">
        <f t="shared" si="3"/>
        <v/>
      </c>
      <c r="M45" s="10"/>
      <c r="N45" s="10">
        <f t="shared" si="4"/>
        <v>7</v>
      </c>
      <c r="O45">
        <f t="shared" si="14"/>
        <v>1</v>
      </c>
      <c r="P45" s="10">
        <f t="shared" si="5"/>
        <v>45143</v>
      </c>
      <c r="Q45" s="10"/>
      <c r="R45" t="e">
        <f t="shared" si="0"/>
        <v>#N/A</v>
      </c>
      <c r="S45">
        <f t="shared" si="11"/>
        <v>1</v>
      </c>
      <c r="T45" s="10" t="e">
        <f t="shared" si="6"/>
        <v>#N/A</v>
      </c>
      <c r="V45">
        <f t="shared" si="12"/>
        <v>31</v>
      </c>
      <c r="W45">
        <f t="shared" si="1"/>
        <v>4</v>
      </c>
      <c r="X45" t="e">
        <f t="shared" si="19"/>
        <v>#N/A</v>
      </c>
      <c r="Y45">
        <v>1</v>
      </c>
      <c r="AD45" s="1"/>
      <c r="AG45" s="9">
        <v>45119</v>
      </c>
      <c r="AH45" t="s">
        <v>21</v>
      </c>
    </row>
    <row r="46" spans="8:34" x14ac:dyDescent="0.25">
      <c r="X46" t="e">
        <f t="shared" si="19"/>
        <v>#N/A</v>
      </c>
      <c r="Y46">
        <v>1</v>
      </c>
      <c r="AD46" s="1"/>
      <c r="AG46" s="9">
        <v>45120</v>
      </c>
      <c r="AH46" t="s">
        <v>21</v>
      </c>
    </row>
    <row r="47" spans="8:34" x14ac:dyDescent="0.25">
      <c r="X47" t="e">
        <f t="shared" si="19"/>
        <v>#N/A</v>
      </c>
      <c r="Y47">
        <v>1</v>
      </c>
      <c r="AD47" s="1"/>
      <c r="AG47" s="9">
        <v>45121</v>
      </c>
      <c r="AH47" t="s">
        <v>20</v>
      </c>
    </row>
    <row r="48" spans="8:34" x14ac:dyDescent="0.25">
      <c r="X48" t="e">
        <f t="shared" si="19"/>
        <v>#N/A</v>
      </c>
      <c r="Y48">
        <v>1</v>
      </c>
      <c r="AD48" s="1"/>
      <c r="AG48" s="9">
        <v>45122</v>
      </c>
      <c r="AH48" t="s">
        <v>20</v>
      </c>
    </row>
    <row r="49" spans="24:34" x14ac:dyDescent="0.25">
      <c r="X49" t="e">
        <f t="shared" si="19"/>
        <v>#N/A</v>
      </c>
      <c r="Y49">
        <v>1</v>
      </c>
      <c r="AD49" s="1"/>
      <c r="AG49" s="9">
        <v>45123</v>
      </c>
      <c r="AH49" t="s">
        <v>20</v>
      </c>
    </row>
    <row r="50" spans="24:34" x14ac:dyDescent="0.25">
      <c r="X50" t="e">
        <f t="shared" si="19"/>
        <v>#N/A</v>
      </c>
      <c r="Y50">
        <v>1</v>
      </c>
      <c r="AD50" s="1"/>
      <c r="AG50" s="9">
        <v>45124</v>
      </c>
      <c r="AH50" t="s">
        <v>21</v>
      </c>
    </row>
    <row r="51" spans="24:34" x14ac:dyDescent="0.25">
      <c r="AD51" s="1"/>
      <c r="AG51" s="9">
        <v>45125</v>
      </c>
      <c r="AH51" t="s">
        <v>20</v>
      </c>
    </row>
    <row r="52" spans="24:34" x14ac:dyDescent="0.25">
      <c r="AD52" s="1"/>
      <c r="AG52" s="9">
        <v>45126</v>
      </c>
      <c r="AH52" t="s">
        <v>20</v>
      </c>
    </row>
    <row r="53" spans="24:34" x14ac:dyDescent="0.25">
      <c r="AD53" s="1"/>
      <c r="AG53" s="9">
        <v>45127</v>
      </c>
      <c r="AH53" t="s">
        <v>20</v>
      </c>
    </row>
    <row r="54" spans="24:34" x14ac:dyDescent="0.25">
      <c r="AD54" s="1"/>
      <c r="AG54" s="9">
        <v>45128</v>
      </c>
      <c r="AH54" t="s">
        <v>20</v>
      </c>
    </row>
    <row r="55" spans="24:34" x14ac:dyDescent="0.25">
      <c r="AD55" s="1"/>
      <c r="AG55" s="9">
        <v>45129</v>
      </c>
      <c r="AH55" t="s">
        <v>20</v>
      </c>
    </row>
    <row r="56" spans="24:34" x14ac:dyDescent="0.25">
      <c r="AD56" s="1"/>
      <c r="AG56" s="9">
        <v>45130</v>
      </c>
      <c r="AH56" t="s">
        <v>21</v>
      </c>
    </row>
    <row r="57" spans="24:34" x14ac:dyDescent="0.25">
      <c r="AD57" s="1"/>
      <c r="AG57" s="9">
        <v>45131</v>
      </c>
      <c r="AH57" t="s">
        <v>20</v>
      </c>
    </row>
    <row r="58" spans="24:34" x14ac:dyDescent="0.25">
      <c r="AD58" s="1"/>
      <c r="AG58" s="9">
        <v>45132</v>
      </c>
      <c r="AH58" t="s">
        <v>20</v>
      </c>
    </row>
    <row r="59" spans="24:34" x14ac:dyDescent="0.25">
      <c r="AD59" s="1"/>
      <c r="AG59" s="9">
        <v>45133</v>
      </c>
      <c r="AH59" t="s">
        <v>20</v>
      </c>
    </row>
    <row r="60" spans="24:34" x14ac:dyDescent="0.25">
      <c r="AD60" s="1"/>
      <c r="AG60" s="9">
        <v>45134</v>
      </c>
      <c r="AH60" t="s">
        <v>20</v>
      </c>
    </row>
    <row r="61" spans="24:34" x14ac:dyDescent="0.25">
      <c r="AD61" s="1"/>
      <c r="AG61" s="9">
        <v>45135</v>
      </c>
      <c r="AH61" t="s">
        <v>21</v>
      </c>
    </row>
    <row r="62" spans="24:34" x14ac:dyDescent="0.25">
      <c r="AD62" s="1"/>
      <c r="AG62" s="9">
        <v>45136</v>
      </c>
      <c r="AH62" t="s">
        <v>20</v>
      </c>
    </row>
    <row r="63" spans="24:34" x14ac:dyDescent="0.25">
      <c r="AD63" s="1"/>
      <c r="AG63" s="9">
        <v>45137</v>
      </c>
      <c r="AH63" t="s">
        <v>20</v>
      </c>
    </row>
    <row r="64" spans="24:34" x14ac:dyDescent="0.25">
      <c r="AD64" s="1"/>
      <c r="AG64" s="9">
        <v>45138</v>
      </c>
      <c r="AH64" t="s">
        <v>20</v>
      </c>
    </row>
    <row r="65" spans="30:34" x14ac:dyDescent="0.25">
      <c r="AD65" s="1"/>
      <c r="AG65" s="9">
        <v>45139</v>
      </c>
      <c r="AH65" t="s">
        <v>20</v>
      </c>
    </row>
    <row r="66" spans="30:34" x14ac:dyDescent="0.25">
      <c r="AD66" s="1"/>
      <c r="AG66" s="9">
        <v>45140</v>
      </c>
      <c r="AH66" t="s">
        <v>21</v>
      </c>
    </row>
    <row r="67" spans="30:34" x14ac:dyDescent="0.25">
      <c r="AD67" s="1"/>
      <c r="AG67" s="9">
        <v>45141</v>
      </c>
      <c r="AH67" t="s">
        <v>21</v>
      </c>
    </row>
    <row r="68" spans="30:34" x14ac:dyDescent="0.25">
      <c r="AD68" s="1"/>
      <c r="AG68" s="9">
        <v>45142</v>
      </c>
      <c r="AH68" t="s">
        <v>20</v>
      </c>
    </row>
    <row r="69" spans="30:34" x14ac:dyDescent="0.25">
      <c r="AD69" s="1"/>
      <c r="AG69" s="9">
        <v>45143</v>
      </c>
      <c r="AH69" t="s">
        <v>21</v>
      </c>
    </row>
    <row r="70" spans="30:34" x14ac:dyDescent="0.25">
      <c r="AD70" s="1"/>
      <c r="AG70" s="9">
        <v>45144</v>
      </c>
      <c r="AH70" t="s">
        <v>21</v>
      </c>
    </row>
    <row r="71" spans="30:34" x14ac:dyDescent="0.25">
      <c r="AD71" s="1"/>
      <c r="AG71" s="9">
        <v>45145</v>
      </c>
      <c r="AH71" t="s">
        <v>21</v>
      </c>
    </row>
    <row r="72" spans="30:34" x14ac:dyDescent="0.25">
      <c r="AD72" s="1"/>
      <c r="AG72" s="9">
        <v>45146</v>
      </c>
      <c r="AH72" t="s">
        <v>20</v>
      </c>
    </row>
    <row r="73" spans="30:34" x14ac:dyDescent="0.25">
      <c r="AD73" s="1"/>
      <c r="AG73" s="9">
        <v>45147</v>
      </c>
      <c r="AH73" t="s">
        <v>20</v>
      </c>
    </row>
    <row r="74" spans="30:34" x14ac:dyDescent="0.25">
      <c r="AD74" s="1"/>
      <c r="AG74" s="9">
        <v>45148</v>
      </c>
      <c r="AH74" t="s">
        <v>20</v>
      </c>
    </row>
    <row r="75" spans="30:34" x14ac:dyDescent="0.25">
      <c r="AD75" s="1"/>
      <c r="AG75" s="9">
        <v>45149</v>
      </c>
      <c r="AH75" t="s">
        <v>20</v>
      </c>
    </row>
    <row r="76" spans="30:34" x14ac:dyDescent="0.25">
      <c r="AD76" s="1"/>
      <c r="AG76" s="9">
        <v>45150</v>
      </c>
      <c r="AH76" t="s">
        <v>20</v>
      </c>
    </row>
    <row r="77" spans="30:34" x14ac:dyDescent="0.25">
      <c r="AD77" s="1"/>
      <c r="AG77" s="9">
        <v>45151</v>
      </c>
      <c r="AH77" t="s">
        <v>20</v>
      </c>
    </row>
    <row r="78" spans="30:34" x14ac:dyDescent="0.25">
      <c r="AD78" s="1"/>
      <c r="AG78" s="9">
        <v>45152</v>
      </c>
      <c r="AH78" t="s">
        <v>21</v>
      </c>
    </row>
    <row r="79" spans="30:34" x14ac:dyDescent="0.25">
      <c r="AD79" s="1"/>
      <c r="AG79" s="9">
        <v>45153</v>
      </c>
      <c r="AH79" t="s">
        <v>20</v>
      </c>
    </row>
    <row r="80" spans="30:34" x14ac:dyDescent="0.25">
      <c r="AD80" s="1"/>
      <c r="AG80" s="9">
        <v>45154</v>
      </c>
      <c r="AH80" t="s">
        <v>20</v>
      </c>
    </row>
    <row r="81" spans="30:34" x14ac:dyDescent="0.25">
      <c r="AD81" s="1"/>
      <c r="AG81" s="9">
        <v>45155</v>
      </c>
      <c r="AH81" t="s">
        <v>20</v>
      </c>
    </row>
    <row r="82" spans="30:34" x14ac:dyDescent="0.25">
      <c r="AD82" s="1"/>
      <c r="AG82" s="9">
        <v>45156</v>
      </c>
      <c r="AH82" t="s">
        <v>20</v>
      </c>
    </row>
    <row r="83" spans="30:34" x14ac:dyDescent="0.25">
      <c r="AD83" s="1"/>
      <c r="AG83" s="9">
        <v>45157</v>
      </c>
      <c r="AH83" t="s">
        <v>20</v>
      </c>
    </row>
    <row r="84" spans="30:34" x14ac:dyDescent="0.25">
      <c r="AD84" s="1"/>
      <c r="AG84" s="9">
        <v>45158</v>
      </c>
      <c r="AH84" t="s">
        <v>20</v>
      </c>
    </row>
    <row r="85" spans="30:34" x14ac:dyDescent="0.25">
      <c r="AD85" s="1"/>
      <c r="AG85" s="9">
        <v>45159</v>
      </c>
      <c r="AH85" t="s">
        <v>20</v>
      </c>
    </row>
    <row r="86" spans="30:34" x14ac:dyDescent="0.25">
      <c r="AD86" s="1"/>
      <c r="AG86" s="9">
        <v>45160</v>
      </c>
      <c r="AH86" t="s">
        <v>20</v>
      </c>
    </row>
    <row r="87" spans="30:34" x14ac:dyDescent="0.25">
      <c r="AD87" s="1"/>
      <c r="AG87" s="9">
        <v>45161</v>
      </c>
      <c r="AH87" t="s">
        <v>21</v>
      </c>
    </row>
    <row r="88" spans="30:34" x14ac:dyDescent="0.25">
      <c r="AD88" s="1"/>
      <c r="AG88" s="9">
        <v>45162</v>
      </c>
      <c r="AH88" t="s">
        <v>20</v>
      </c>
    </row>
    <row r="89" spans="30:34" x14ac:dyDescent="0.25">
      <c r="AD89" s="1"/>
      <c r="AG89" s="9">
        <v>45163</v>
      </c>
      <c r="AH89" t="s">
        <v>20</v>
      </c>
    </row>
    <row r="90" spans="30:34" x14ac:dyDescent="0.25">
      <c r="AD90" s="1"/>
      <c r="AG90" s="9">
        <v>45164</v>
      </c>
      <c r="AH90" t="s">
        <v>20</v>
      </c>
    </row>
    <row r="91" spans="30:34" x14ac:dyDescent="0.25">
      <c r="AD91" s="1"/>
      <c r="AG91" s="9">
        <v>45165</v>
      </c>
      <c r="AH91" t="s">
        <v>20</v>
      </c>
    </row>
    <row r="92" spans="30:34" x14ac:dyDescent="0.25">
      <c r="AD92" s="1"/>
      <c r="AG92" s="9">
        <v>45166</v>
      </c>
      <c r="AH92" t="s">
        <v>21</v>
      </c>
    </row>
    <row r="93" spans="30:34" x14ac:dyDescent="0.25">
      <c r="AD93" s="1"/>
      <c r="AG93" s="9">
        <v>45167</v>
      </c>
      <c r="AH93" t="s">
        <v>21</v>
      </c>
    </row>
    <row r="94" spans="30:34" x14ac:dyDescent="0.25">
      <c r="AD94" s="1"/>
      <c r="AG94" s="9">
        <v>45168</v>
      </c>
      <c r="AH94" t="s">
        <v>20</v>
      </c>
    </row>
    <row r="95" spans="30:34" x14ac:dyDescent="0.25">
      <c r="AD95" s="1"/>
      <c r="AG95" s="9">
        <v>45169</v>
      </c>
      <c r="AH95" t="s">
        <v>20</v>
      </c>
    </row>
    <row r="96" spans="30:34" x14ac:dyDescent="0.25">
      <c r="AD96" s="1"/>
    </row>
    <row r="97" spans="30:30" x14ac:dyDescent="0.25">
      <c r="AD97" s="1"/>
    </row>
    <row r="98" spans="30:30" x14ac:dyDescent="0.25">
      <c r="AD98" s="1"/>
    </row>
    <row r="99" spans="30:30" x14ac:dyDescent="0.25">
      <c r="AD99" s="1"/>
    </row>
    <row r="100" spans="30:30" x14ac:dyDescent="0.25">
      <c r="AD100" s="1"/>
    </row>
    <row r="101" spans="30:30" x14ac:dyDescent="0.25">
      <c r="AD101" s="1"/>
    </row>
    <row r="102" spans="30:30" x14ac:dyDescent="0.25">
      <c r="AD102" s="1"/>
    </row>
    <row r="103" spans="30:30" x14ac:dyDescent="0.25">
      <c r="AD103" s="1"/>
    </row>
  </sheetData>
  <dataValidations count="1">
    <dataValidation type="list" allowBlank="1" showInputMessage="1" showErrorMessage="1" sqref="AE6" xr:uid="{FA7F38D0-86D8-4B3E-8E8B-0A7DA64FD4C8}">
      <formula1>$AJ$4:$AJ$10</formula1>
    </dataValidation>
  </dataValidations>
  <hyperlinks>
    <hyperlink ref="A1" location="'TOC Gallery'!A1" tooltip="Go To: Table of Contents" display="'TOC Gallery'!A1" xr:uid="{A66CDDD0-4048-48A9-8B71-B341555DB224}"/>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7889"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BE75-20B8-4D4B-BE7A-6EBBA9C8E1CC}">
  <sheetPr codeName="Sheet4"/>
  <dimension ref="A1:L3"/>
  <sheetViews>
    <sheetView workbookViewId="0"/>
  </sheetViews>
  <sheetFormatPr defaultRowHeight="15" x14ac:dyDescent="0.25"/>
  <cols>
    <col min="1" max="1" width="2.7109375" customWidth="1"/>
    <col min="11" max="11" width="12.28515625" customWidth="1"/>
  </cols>
  <sheetData>
    <row r="1" spans="1:12" x14ac:dyDescent="0.25">
      <c r="A1" s="15">
        <v>3</v>
      </c>
      <c r="B1" s="2" t="s">
        <v>12</v>
      </c>
      <c r="K1" s="2" t="s">
        <v>1</v>
      </c>
    </row>
    <row r="2" spans="1:12" x14ac:dyDescent="0.25">
      <c r="K2" t="s">
        <v>0</v>
      </c>
      <c r="L2" s="5">
        <v>0.85</v>
      </c>
    </row>
    <row r="3" spans="1:12" x14ac:dyDescent="0.25">
      <c r="K3" t="s">
        <v>3</v>
      </c>
      <c r="L3" s="6">
        <f>1-L2</f>
        <v>0.15000000000000002</v>
      </c>
    </row>
  </sheetData>
  <hyperlinks>
    <hyperlink ref="A1" location="'TOC Gallery'!A1" tooltip="Go To: Table of Contents" display="'TOC Gallery'!A1" xr:uid="{F72B85D6-93EF-4592-97BD-6BB3E2F1F47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4595-5AE1-473D-AF8B-8405B49469E9}">
  <sheetPr codeName="Sheet1"/>
  <dimension ref="A1:M4"/>
  <sheetViews>
    <sheetView workbookViewId="0"/>
  </sheetViews>
  <sheetFormatPr defaultRowHeight="15" x14ac:dyDescent="0.25"/>
  <cols>
    <col min="1" max="1" width="2.7109375" customWidth="1"/>
    <col min="8" max="8" width="11.42578125" bestFit="1" customWidth="1"/>
    <col min="10" max="10" width="9.140625" customWidth="1"/>
    <col min="12" max="12" width="9.7109375" bestFit="1" customWidth="1"/>
    <col min="13" max="13" width="10.7109375" bestFit="1" customWidth="1"/>
  </cols>
  <sheetData>
    <row r="1" spans="1:13" x14ac:dyDescent="0.25">
      <c r="A1" s="15">
        <v>3</v>
      </c>
      <c r="B1" s="2" t="s">
        <v>43</v>
      </c>
      <c r="K1" s="2" t="s">
        <v>1</v>
      </c>
    </row>
    <row r="2" spans="1:13" x14ac:dyDescent="0.25">
      <c r="L2" s="2" t="s">
        <v>0</v>
      </c>
      <c r="M2" s="2" t="s">
        <v>3</v>
      </c>
    </row>
    <row r="3" spans="1:13" x14ac:dyDescent="0.25">
      <c r="K3" s="2" t="s">
        <v>2</v>
      </c>
      <c r="L3" s="1">
        <v>0.54</v>
      </c>
      <c r="M3" s="1">
        <f>1-L3</f>
        <v>0.45999999999999996</v>
      </c>
    </row>
    <row r="4" spans="1:13" x14ac:dyDescent="0.25">
      <c r="L4" s="1"/>
      <c r="M4" s="1"/>
    </row>
  </sheetData>
  <hyperlinks>
    <hyperlink ref="A1" location="'TOC Gallery'!A1" tooltip="Go To: Table of Contents" display="'TOC Gallery'!A1" xr:uid="{4C4AFA70-9D46-44BD-ACAC-5CC83FBB8067}"/>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AB4F-E0AF-4D9F-991B-60F5956B1845}">
  <sheetPr codeName="Sheet5"/>
  <dimension ref="A1:M22"/>
  <sheetViews>
    <sheetView workbookViewId="0"/>
  </sheetViews>
  <sheetFormatPr defaultRowHeight="15" x14ac:dyDescent="0.25"/>
  <cols>
    <col min="1" max="1" width="2.7109375" customWidth="1"/>
    <col min="9" max="9" width="10.140625" bestFit="1" customWidth="1"/>
  </cols>
  <sheetData>
    <row r="1" spans="1:13" x14ac:dyDescent="0.25">
      <c r="A1" s="15">
        <v>3</v>
      </c>
      <c r="B1" s="2" t="s">
        <v>29</v>
      </c>
      <c r="I1" s="2" t="s">
        <v>1</v>
      </c>
    </row>
    <row r="2" spans="1:13" x14ac:dyDescent="0.25">
      <c r="I2" s="2" t="s">
        <v>41</v>
      </c>
      <c r="J2" s="2" t="s">
        <v>5</v>
      </c>
      <c r="K2" s="2" t="s">
        <v>40</v>
      </c>
      <c r="L2" s="2" t="s">
        <v>13</v>
      </c>
      <c r="M2" s="2" t="s">
        <v>0</v>
      </c>
    </row>
    <row r="3" spans="1:13" x14ac:dyDescent="0.25">
      <c r="I3" cm="1">
        <f t="array" ref="I3:I22">_xlfn.SEQUENCE(20)</f>
        <v>1</v>
      </c>
      <c r="J3" cm="1">
        <f t="array" ref="J3:J22">_xlfn.ANCHORARRAY(I3)*0+1</f>
        <v>1</v>
      </c>
      <c r="K3" cm="1">
        <f t="array" ref="K3:K22">IF(_xlfn.ANCHORARRAY(I3)&lt;=MAX(_xlfn.ANCHORARRAY(I3))*M3,1,NA())</f>
        <v>1</v>
      </c>
      <c r="L3" s="5" t="str">
        <f>IFERROR(IF(AND(K3=1,ISERROR(K4)),$M$3,""),"")</f>
        <v/>
      </c>
      <c r="M3" s="5">
        <v>0.45</v>
      </c>
    </row>
    <row r="4" spans="1:13" x14ac:dyDescent="0.25">
      <c r="I4">
        <v>2</v>
      </c>
      <c r="J4">
        <v>1</v>
      </c>
      <c r="K4">
        <v>1</v>
      </c>
      <c r="L4" s="5" t="str">
        <f t="shared" ref="L4:L22" si="0">IFERROR(IF(AND(K4=1,ISERROR(K5)),$M$3,""),"")</f>
        <v/>
      </c>
    </row>
    <row r="5" spans="1:13" x14ac:dyDescent="0.25">
      <c r="I5">
        <v>3</v>
      </c>
      <c r="J5">
        <v>1</v>
      </c>
      <c r="K5">
        <v>1</v>
      </c>
      <c r="L5" s="5" t="str">
        <f t="shared" si="0"/>
        <v/>
      </c>
    </row>
    <row r="6" spans="1:13" x14ac:dyDescent="0.25">
      <c r="I6">
        <v>4</v>
      </c>
      <c r="J6">
        <v>1</v>
      </c>
      <c r="K6">
        <v>1</v>
      </c>
      <c r="L6" s="5" t="str">
        <f t="shared" si="0"/>
        <v/>
      </c>
    </row>
    <row r="7" spans="1:13" x14ac:dyDescent="0.25">
      <c r="I7">
        <v>5</v>
      </c>
      <c r="J7">
        <v>1</v>
      </c>
      <c r="K7">
        <v>1</v>
      </c>
      <c r="L7" s="5" t="str">
        <f t="shared" si="0"/>
        <v/>
      </c>
    </row>
    <row r="8" spans="1:13" x14ac:dyDescent="0.25">
      <c r="I8">
        <v>6</v>
      </c>
      <c r="J8">
        <v>1</v>
      </c>
      <c r="K8">
        <v>1</v>
      </c>
      <c r="L8" s="5" t="str">
        <f t="shared" si="0"/>
        <v/>
      </c>
    </row>
    <row r="9" spans="1:13" x14ac:dyDescent="0.25">
      <c r="I9">
        <v>7</v>
      </c>
      <c r="J9">
        <v>1</v>
      </c>
      <c r="K9">
        <v>1</v>
      </c>
      <c r="L9" s="5" t="str">
        <f t="shared" si="0"/>
        <v/>
      </c>
    </row>
    <row r="10" spans="1:13" x14ac:dyDescent="0.25">
      <c r="I10">
        <v>8</v>
      </c>
      <c r="J10">
        <v>1</v>
      </c>
      <c r="K10">
        <v>1</v>
      </c>
      <c r="L10" s="5" t="str">
        <f t="shared" si="0"/>
        <v/>
      </c>
    </row>
    <row r="11" spans="1:13" x14ac:dyDescent="0.25">
      <c r="I11">
        <v>9</v>
      </c>
      <c r="J11">
        <v>1</v>
      </c>
      <c r="K11">
        <v>1</v>
      </c>
      <c r="L11" s="5">
        <f t="shared" si="0"/>
        <v>0.45</v>
      </c>
    </row>
    <row r="12" spans="1:13" x14ac:dyDescent="0.25">
      <c r="I12">
        <v>10</v>
      </c>
      <c r="J12">
        <v>1</v>
      </c>
      <c r="K12" t="e">
        <v>#N/A</v>
      </c>
      <c r="L12" s="5" t="str">
        <f t="shared" si="0"/>
        <v/>
      </c>
    </row>
    <row r="13" spans="1:13" x14ac:dyDescent="0.25">
      <c r="I13">
        <v>11</v>
      </c>
      <c r="J13">
        <v>1</v>
      </c>
      <c r="K13" t="e">
        <v>#N/A</v>
      </c>
      <c r="L13" s="5" t="str">
        <f t="shared" si="0"/>
        <v/>
      </c>
    </row>
    <row r="14" spans="1:13" x14ac:dyDescent="0.25">
      <c r="I14">
        <v>12</v>
      </c>
      <c r="J14">
        <v>1</v>
      </c>
      <c r="K14" t="e">
        <v>#N/A</v>
      </c>
      <c r="L14" s="5" t="str">
        <f t="shared" si="0"/>
        <v/>
      </c>
    </row>
    <row r="15" spans="1:13" x14ac:dyDescent="0.25">
      <c r="I15">
        <v>13</v>
      </c>
      <c r="J15">
        <v>1</v>
      </c>
      <c r="K15" t="e">
        <v>#N/A</v>
      </c>
      <c r="L15" s="5" t="str">
        <f t="shared" si="0"/>
        <v/>
      </c>
    </row>
    <row r="16" spans="1:13" x14ac:dyDescent="0.25">
      <c r="I16">
        <v>14</v>
      </c>
      <c r="J16">
        <v>1</v>
      </c>
      <c r="K16" t="e">
        <v>#N/A</v>
      </c>
      <c r="L16" s="5" t="str">
        <f t="shared" si="0"/>
        <v/>
      </c>
    </row>
    <row r="17" spans="9:12" x14ac:dyDescent="0.25">
      <c r="I17">
        <v>15</v>
      </c>
      <c r="J17">
        <v>1</v>
      </c>
      <c r="K17" t="e">
        <v>#N/A</v>
      </c>
      <c r="L17" s="5" t="str">
        <f t="shared" si="0"/>
        <v/>
      </c>
    </row>
    <row r="18" spans="9:12" x14ac:dyDescent="0.25">
      <c r="I18">
        <v>16</v>
      </c>
      <c r="J18">
        <v>1</v>
      </c>
      <c r="K18" t="e">
        <v>#N/A</v>
      </c>
      <c r="L18" s="5" t="str">
        <f t="shared" si="0"/>
        <v/>
      </c>
    </row>
    <row r="19" spans="9:12" x14ac:dyDescent="0.25">
      <c r="I19">
        <v>17</v>
      </c>
      <c r="J19">
        <v>1</v>
      </c>
      <c r="K19" t="e">
        <v>#N/A</v>
      </c>
      <c r="L19" s="5" t="str">
        <f t="shared" si="0"/>
        <v/>
      </c>
    </row>
    <row r="20" spans="9:12" x14ac:dyDescent="0.25">
      <c r="I20">
        <v>18</v>
      </c>
      <c r="J20">
        <v>1</v>
      </c>
      <c r="K20" t="e">
        <v>#N/A</v>
      </c>
      <c r="L20" s="5" t="str">
        <f t="shared" si="0"/>
        <v/>
      </c>
    </row>
    <row r="21" spans="9:12" x14ac:dyDescent="0.25">
      <c r="I21">
        <v>19</v>
      </c>
      <c r="J21">
        <v>1</v>
      </c>
      <c r="K21" t="e">
        <v>#N/A</v>
      </c>
      <c r="L21" s="5" t="str">
        <f t="shared" si="0"/>
        <v/>
      </c>
    </row>
    <row r="22" spans="9:12" x14ac:dyDescent="0.25">
      <c r="I22">
        <v>20</v>
      </c>
      <c r="J22">
        <v>1</v>
      </c>
      <c r="K22" t="e">
        <v>#N/A</v>
      </c>
      <c r="L22" s="5" t="str">
        <f t="shared" si="0"/>
        <v/>
      </c>
    </row>
  </sheetData>
  <hyperlinks>
    <hyperlink ref="A1" location="'TOC Gallery'!A1" tooltip="Go To: Table of Contents" display="'TOC Gallery'!A1" xr:uid="{2A59A94C-37E8-401B-9013-F29108A714B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FB5F-DBF1-4C9B-95B9-FD007E956DBB}">
  <sheetPr codeName="Sheet3"/>
  <dimension ref="A1:O6"/>
  <sheetViews>
    <sheetView workbookViewId="0"/>
  </sheetViews>
  <sheetFormatPr defaultRowHeight="15" x14ac:dyDescent="0.25"/>
  <cols>
    <col min="1" max="1" width="2.7109375" customWidth="1"/>
    <col min="10" max="10" width="15.28515625" bestFit="1" customWidth="1"/>
    <col min="11" max="15" width="11.42578125" customWidth="1"/>
  </cols>
  <sheetData>
    <row r="1" spans="1:15" x14ac:dyDescent="0.25">
      <c r="A1" s="15">
        <v>3</v>
      </c>
      <c r="B1" s="2" t="s">
        <v>30</v>
      </c>
      <c r="J1" s="2" t="s">
        <v>1</v>
      </c>
    </row>
    <row r="2" spans="1:15" x14ac:dyDescent="0.25">
      <c r="J2" s="3" t="s">
        <v>4</v>
      </c>
      <c r="K2" s="4">
        <v>1</v>
      </c>
      <c r="L2" s="4">
        <v>2</v>
      </c>
      <c r="M2" s="4">
        <v>3</v>
      </c>
      <c r="N2" s="4">
        <v>4</v>
      </c>
      <c r="O2" s="4">
        <v>5</v>
      </c>
    </row>
    <row r="3" spans="1:15" x14ac:dyDescent="0.25">
      <c r="J3" t="s">
        <v>5</v>
      </c>
      <c r="K3">
        <v>1</v>
      </c>
      <c r="L3">
        <v>1</v>
      </c>
      <c r="M3">
        <v>1</v>
      </c>
      <c r="N3">
        <v>1</v>
      </c>
      <c r="O3">
        <v>1</v>
      </c>
    </row>
    <row r="4" spans="1:15" x14ac:dyDescent="0.25">
      <c r="J4" t="s">
        <v>0</v>
      </c>
      <c r="K4">
        <f>IF(K2&lt;=$K$6,1,NA())</f>
        <v>1</v>
      </c>
      <c r="L4">
        <f>IF(L2&lt;=$K$6,1,NA())</f>
        <v>1</v>
      </c>
      <c r="M4">
        <f>IF(M2&lt;=$K$6,1,NA())</f>
        <v>1</v>
      </c>
      <c r="N4" t="e">
        <f>IF(N2&lt;=$K$6,1,NA())</f>
        <v>#N/A</v>
      </c>
      <c r="O4" t="e">
        <f>IF(O2&lt;=$K$6,1,NA())</f>
        <v>#N/A</v>
      </c>
    </row>
    <row r="6" spans="1:15" x14ac:dyDescent="0.25">
      <c r="K6">
        <v>3</v>
      </c>
    </row>
  </sheetData>
  <hyperlinks>
    <hyperlink ref="A1" location="'TOC Gallery'!A1" tooltip="Go To: Table of Contents" display="'TOC Gallery'!A1" xr:uid="{75746C2D-F62D-4EFF-A07B-F5068F7FF50B}"/>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2195-10C8-4F5F-B682-3CF9447CF991}">
  <sheetPr codeName="Sheet2"/>
  <dimension ref="A1:M7"/>
  <sheetViews>
    <sheetView workbookViewId="0"/>
  </sheetViews>
  <sheetFormatPr defaultRowHeight="15" x14ac:dyDescent="0.25"/>
  <cols>
    <col min="1" max="1" width="2.7109375" customWidth="1"/>
    <col min="8" max="8" width="15.28515625" bestFit="1" customWidth="1"/>
    <col min="9" max="13" width="11.42578125" customWidth="1"/>
  </cols>
  <sheetData>
    <row r="1" spans="1:13" x14ac:dyDescent="0.25">
      <c r="A1" s="15">
        <v>3</v>
      </c>
      <c r="B1" s="2" t="s">
        <v>31</v>
      </c>
      <c r="H1" s="2" t="s">
        <v>1</v>
      </c>
    </row>
    <row r="2" spans="1:13" x14ac:dyDescent="0.25">
      <c r="H2" s="3" t="s">
        <v>4</v>
      </c>
      <c r="I2" s="3" t="s">
        <v>7</v>
      </c>
      <c r="J2" s="3" t="s">
        <v>8</v>
      </c>
      <c r="K2" s="3" t="s">
        <v>9</v>
      </c>
      <c r="L2" s="3" t="s">
        <v>10</v>
      </c>
      <c r="M2" s="3" t="s">
        <v>11</v>
      </c>
    </row>
    <row r="3" spans="1:13" x14ac:dyDescent="0.25">
      <c r="H3" t="s">
        <v>5</v>
      </c>
      <c r="I3">
        <f>IF(I7=1,1,0)</f>
        <v>0</v>
      </c>
      <c r="J3">
        <f>IF(J7=1,1,0)</f>
        <v>0</v>
      </c>
      <c r="K3">
        <f>IF(K7=1,1,0)</f>
        <v>1</v>
      </c>
      <c r="L3">
        <f>IF(L7=1,1,0)</f>
        <v>0</v>
      </c>
      <c r="M3">
        <f>IF(M7=1,1,0)</f>
        <v>1</v>
      </c>
    </row>
    <row r="4" spans="1:13" x14ac:dyDescent="0.25">
      <c r="H4" t="s">
        <v>6</v>
      </c>
      <c r="I4">
        <f>IF(I7=2,1,0)</f>
        <v>1</v>
      </c>
      <c r="J4">
        <f>IF(J7=2,1,0)</f>
        <v>0</v>
      </c>
      <c r="K4">
        <f>IF(K7=2,1,0)</f>
        <v>0</v>
      </c>
      <c r="L4">
        <f>IF(L7=2,1,0)</f>
        <v>1</v>
      </c>
      <c r="M4">
        <f>IF(M7=2,1,0)</f>
        <v>0</v>
      </c>
    </row>
    <row r="5" spans="1:13" x14ac:dyDescent="0.25">
      <c r="H5" t="s">
        <v>28</v>
      </c>
      <c r="I5">
        <f>IF(I7=3,1,0)</f>
        <v>0</v>
      </c>
      <c r="J5">
        <f>IF(J7=3,1,0)</f>
        <v>1</v>
      </c>
      <c r="K5">
        <f>IF(K7=3,1,0)</f>
        <v>0</v>
      </c>
      <c r="L5">
        <f>IF(L7=3,1,0)</f>
        <v>0</v>
      </c>
      <c r="M5">
        <f>IF(M7=3,1,0)</f>
        <v>0</v>
      </c>
    </row>
    <row r="7" spans="1:13" x14ac:dyDescent="0.25">
      <c r="I7">
        <v>2</v>
      </c>
      <c r="J7">
        <v>3</v>
      </c>
      <c r="K7">
        <v>1</v>
      </c>
      <c r="L7">
        <v>2</v>
      </c>
      <c r="M7">
        <v>1</v>
      </c>
    </row>
  </sheetData>
  <phoneticPr fontId="3" type="noConversion"/>
  <hyperlinks>
    <hyperlink ref="A1" location="'TOC Gallery'!A1" tooltip="Go To: Table of Contents" display="'TOC Gallery'!A1" xr:uid="{92CE0BB0-3E87-46AC-BF9F-5379B61258E4}"/>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43DB-72CE-4AB2-8A87-2940D9CCC62B}">
  <sheetPr codeName="Sheet8"/>
  <dimension ref="A1:AE103"/>
  <sheetViews>
    <sheetView workbookViewId="0"/>
  </sheetViews>
  <sheetFormatPr defaultRowHeight="15" x14ac:dyDescent="0.25"/>
  <cols>
    <col min="1" max="1" width="2.7109375" customWidth="1"/>
    <col min="11" max="11" width="10.28515625" bestFit="1" customWidth="1"/>
    <col min="12" max="15" width="10.28515625" customWidth="1"/>
    <col min="24" max="24" width="10.28515625" bestFit="1" customWidth="1"/>
    <col min="25" max="25" width="11.42578125" customWidth="1"/>
    <col min="26" max="26" width="10.7109375" bestFit="1" customWidth="1"/>
    <col min="27" max="28" width="9.7109375" bestFit="1" customWidth="1"/>
  </cols>
  <sheetData>
    <row r="1" spans="1:31" x14ac:dyDescent="0.25">
      <c r="A1" s="15">
        <v>3</v>
      </c>
      <c r="B1" s="2" t="s">
        <v>32</v>
      </c>
      <c r="H1" s="2" t="s">
        <v>1</v>
      </c>
    </row>
    <row r="2" spans="1:31" x14ac:dyDescent="0.25">
      <c r="I2" s="2" t="s">
        <v>51</v>
      </c>
      <c r="M2" s="2" t="s">
        <v>50</v>
      </c>
      <c r="P2" s="2" t="s">
        <v>40</v>
      </c>
      <c r="U2" s="2" t="s">
        <v>53</v>
      </c>
      <c r="V2">
        <v>5</v>
      </c>
      <c r="X2" s="2" t="s">
        <v>33</v>
      </c>
      <c r="Y2" s="8">
        <f>DATE(1900,Y4,1)</f>
        <v>45078</v>
      </c>
      <c r="AD2" s="2" t="s">
        <v>35</v>
      </c>
    </row>
    <row r="3" spans="1:31" x14ac:dyDescent="0.25">
      <c r="H3" s="2" t="s">
        <v>14</v>
      </c>
      <c r="I3" s="2" t="s">
        <v>15</v>
      </c>
      <c r="J3" s="2" t="s">
        <v>16</v>
      </c>
      <c r="K3" s="2" t="s">
        <v>19</v>
      </c>
      <c r="L3" s="2"/>
      <c r="M3" s="2" t="s">
        <v>15</v>
      </c>
      <c r="N3" s="2" t="s">
        <v>16</v>
      </c>
      <c r="O3" s="2"/>
      <c r="P3" s="2" t="s">
        <v>15</v>
      </c>
      <c r="Q3" s="2" t="s">
        <v>16</v>
      </c>
      <c r="R3" s="2"/>
      <c r="S3" s="2" t="s">
        <v>54</v>
      </c>
      <c r="T3" s="2" t="s">
        <v>55</v>
      </c>
      <c r="U3" s="2" t="s">
        <v>15</v>
      </c>
      <c r="V3" s="2" t="s">
        <v>16</v>
      </c>
      <c r="W3" s="2"/>
      <c r="X3" s="2" t="s">
        <v>34</v>
      </c>
      <c r="Y3" t="str">
        <f>TEXT(Y2,"mmmm yyyy")</f>
        <v>June 2023</v>
      </c>
      <c r="AA3" s="2" t="s">
        <v>18</v>
      </c>
      <c r="AB3" s="2" t="s">
        <v>0</v>
      </c>
      <c r="AD3" s="2" t="s">
        <v>22</v>
      </c>
      <c r="AE3" s="2" t="s">
        <v>17</v>
      </c>
    </row>
    <row r="4" spans="1:31" x14ac:dyDescent="0.25">
      <c r="H4" cm="1">
        <f t="array" ref="H4:H45">_xlfn.SEQUENCE(42)</f>
        <v>1</v>
      </c>
      <c r="I4">
        <v>1</v>
      </c>
      <c r="J4">
        <v>6</v>
      </c>
      <c r="K4" s="10" cm="1">
        <f t="array" ref="K4:K45">DATE(YEAR($Y$2),MONTH($Y$2),_xlfn.SEQUENCE(42,1,-MOD(WEEKDAY($Y$2,2),7)+1))</f>
        <v>45074</v>
      </c>
      <c r="L4" s="10"/>
      <c r="M4" s="10">
        <f>IF(MONTH($Y$2)&lt;&gt;MONTH(K4),I4,NA())</f>
        <v>1</v>
      </c>
      <c r="N4">
        <v>6</v>
      </c>
      <c r="P4" t="e">
        <f t="shared" ref="P4:P45" si="0">IF(COUNTIFS($AA$4:$AA$33,$K4,$AB$4:$AB$33,"Yes")&gt;0,I4,NA())</f>
        <v>#N/A</v>
      </c>
      <c r="Q4">
        <v>6</v>
      </c>
      <c r="S4">
        <f>WEEKNUM(K4)</f>
        <v>22</v>
      </c>
      <c r="T4">
        <f t="shared" ref="T4:T45" si="1">COUNTIFS($S$4:$S$45,S4,$P$4:$P$45,"&gt;0")</f>
        <v>1</v>
      </c>
      <c r="U4" t="e">
        <f>IF(T4&gt;=$V$2,I4,NA())</f>
        <v>#N/A</v>
      </c>
      <c r="V4">
        <v>6</v>
      </c>
      <c r="X4" s="19" t="s">
        <v>52</v>
      </c>
      <c r="Y4">
        <v>1482</v>
      </c>
      <c r="AA4" s="9">
        <v>45078</v>
      </c>
      <c r="AB4" t="s">
        <v>21</v>
      </c>
      <c r="AD4" t="s">
        <v>23</v>
      </c>
      <c r="AE4">
        <v>0</v>
      </c>
    </row>
    <row r="5" spans="1:31" x14ac:dyDescent="0.25">
      <c r="H5">
        <v>2</v>
      </c>
      <c r="I5">
        <v>2</v>
      </c>
      <c r="J5">
        <v>6</v>
      </c>
      <c r="K5" s="10">
        <v>45075</v>
      </c>
      <c r="L5" s="10"/>
      <c r="M5" s="10">
        <f t="shared" ref="M5:M45" si="2">IF(MONTH($Y$2)&lt;&gt;MONTH(K5),I5,NA())</f>
        <v>2</v>
      </c>
      <c r="N5">
        <v>6</v>
      </c>
      <c r="P5" t="e">
        <f t="shared" si="0"/>
        <v>#N/A</v>
      </c>
      <c r="Q5">
        <v>6</v>
      </c>
      <c r="S5">
        <f t="shared" ref="S5:S45" si="3">WEEKNUM(K5)</f>
        <v>22</v>
      </c>
      <c r="T5">
        <f t="shared" si="1"/>
        <v>1</v>
      </c>
      <c r="U5" t="e">
        <f t="shared" ref="U5:U10" si="4">IF(T5&gt;=$V$2,I5,NA())</f>
        <v>#N/A</v>
      </c>
      <c r="V5">
        <v>6</v>
      </c>
      <c r="X5" s="1"/>
      <c r="AA5" s="9">
        <v>45079</v>
      </c>
      <c r="AB5" t="s">
        <v>20</v>
      </c>
      <c r="AD5" t="s">
        <v>24</v>
      </c>
      <c r="AE5">
        <v>0</v>
      </c>
    </row>
    <row r="6" spans="1:31" x14ac:dyDescent="0.25">
      <c r="H6">
        <v>3</v>
      </c>
      <c r="I6">
        <v>3</v>
      </c>
      <c r="J6">
        <v>6</v>
      </c>
      <c r="K6" s="10">
        <v>45076</v>
      </c>
      <c r="L6" s="10"/>
      <c r="M6" s="10">
        <f t="shared" si="2"/>
        <v>3</v>
      </c>
      <c r="N6">
        <v>6</v>
      </c>
      <c r="P6" t="e">
        <f t="shared" si="0"/>
        <v>#N/A</v>
      </c>
      <c r="Q6">
        <v>6</v>
      </c>
      <c r="S6">
        <f t="shared" si="3"/>
        <v>22</v>
      </c>
      <c r="T6">
        <f t="shared" si="1"/>
        <v>1</v>
      </c>
      <c r="U6" t="e">
        <f t="shared" si="4"/>
        <v>#N/A</v>
      </c>
      <c r="V6">
        <v>6</v>
      </c>
      <c r="X6" s="1"/>
      <c r="AA6" s="9">
        <v>45080</v>
      </c>
      <c r="AB6" t="s">
        <v>21</v>
      </c>
      <c r="AD6" t="s">
        <v>25</v>
      </c>
      <c r="AE6">
        <v>0</v>
      </c>
    </row>
    <row r="7" spans="1:31" x14ac:dyDescent="0.25">
      <c r="H7">
        <v>4</v>
      </c>
      <c r="I7">
        <v>4</v>
      </c>
      <c r="J7">
        <v>6</v>
      </c>
      <c r="K7" s="10">
        <v>45077</v>
      </c>
      <c r="L7" s="10"/>
      <c r="M7" s="10">
        <f t="shared" si="2"/>
        <v>4</v>
      </c>
      <c r="N7">
        <v>6</v>
      </c>
      <c r="P7" t="e">
        <f t="shared" si="0"/>
        <v>#N/A</v>
      </c>
      <c r="Q7">
        <v>6</v>
      </c>
      <c r="S7">
        <f t="shared" si="3"/>
        <v>22</v>
      </c>
      <c r="T7">
        <f t="shared" si="1"/>
        <v>1</v>
      </c>
      <c r="U7" t="e">
        <f t="shared" si="4"/>
        <v>#N/A</v>
      </c>
      <c r="V7">
        <v>6</v>
      </c>
      <c r="X7" s="1"/>
      <c r="AA7" s="9">
        <v>45081</v>
      </c>
      <c r="AB7" t="s">
        <v>20</v>
      </c>
      <c r="AD7" t="s">
        <v>26</v>
      </c>
      <c r="AE7">
        <v>0</v>
      </c>
    </row>
    <row r="8" spans="1:31" x14ac:dyDescent="0.25">
      <c r="H8">
        <v>5</v>
      </c>
      <c r="I8">
        <v>5</v>
      </c>
      <c r="J8">
        <v>6</v>
      </c>
      <c r="K8" s="10">
        <v>45078</v>
      </c>
      <c r="L8" s="10"/>
      <c r="M8" s="10" t="e">
        <f t="shared" si="2"/>
        <v>#N/A</v>
      </c>
      <c r="N8">
        <v>6</v>
      </c>
      <c r="P8" t="e">
        <f t="shared" si="0"/>
        <v>#N/A</v>
      </c>
      <c r="Q8">
        <v>6</v>
      </c>
      <c r="S8">
        <f t="shared" si="3"/>
        <v>22</v>
      </c>
      <c r="T8">
        <f t="shared" si="1"/>
        <v>1</v>
      </c>
      <c r="U8" t="e">
        <f t="shared" si="4"/>
        <v>#N/A</v>
      </c>
      <c r="V8">
        <v>6</v>
      </c>
      <c r="X8" s="1"/>
      <c r="AA8" s="9">
        <v>45082</v>
      </c>
      <c r="AB8" t="s">
        <v>21</v>
      </c>
      <c r="AD8" t="s">
        <v>25</v>
      </c>
      <c r="AE8">
        <v>0</v>
      </c>
    </row>
    <row r="9" spans="1:31" x14ac:dyDescent="0.25">
      <c r="H9">
        <v>6</v>
      </c>
      <c r="I9">
        <v>6</v>
      </c>
      <c r="J9">
        <v>6</v>
      </c>
      <c r="K9" s="10">
        <v>45079</v>
      </c>
      <c r="L9" s="10"/>
      <c r="M9" s="10" t="e">
        <f t="shared" si="2"/>
        <v>#N/A</v>
      </c>
      <c r="N9">
        <v>6</v>
      </c>
      <c r="P9">
        <f t="shared" si="0"/>
        <v>6</v>
      </c>
      <c r="Q9">
        <v>6</v>
      </c>
      <c r="S9">
        <f t="shared" si="3"/>
        <v>22</v>
      </c>
      <c r="T9">
        <f t="shared" si="1"/>
        <v>1</v>
      </c>
      <c r="U9" t="e">
        <f t="shared" si="4"/>
        <v>#N/A</v>
      </c>
      <c r="V9">
        <v>6</v>
      </c>
      <c r="X9" s="1"/>
      <c r="AA9" s="9">
        <v>45083</v>
      </c>
      <c r="AB9" t="s">
        <v>20</v>
      </c>
      <c r="AD9" t="s">
        <v>27</v>
      </c>
      <c r="AE9">
        <v>0</v>
      </c>
    </row>
    <row r="10" spans="1:31" x14ac:dyDescent="0.25">
      <c r="H10">
        <v>7</v>
      </c>
      <c r="I10">
        <v>7</v>
      </c>
      <c r="J10">
        <v>6</v>
      </c>
      <c r="K10" s="10">
        <v>45080</v>
      </c>
      <c r="L10" s="10"/>
      <c r="M10" s="10" t="e">
        <f t="shared" si="2"/>
        <v>#N/A</v>
      </c>
      <c r="N10">
        <v>6</v>
      </c>
      <c r="P10" t="e">
        <f t="shared" si="0"/>
        <v>#N/A</v>
      </c>
      <c r="Q10">
        <v>6</v>
      </c>
      <c r="S10">
        <f t="shared" si="3"/>
        <v>22</v>
      </c>
      <c r="T10">
        <f t="shared" si="1"/>
        <v>1</v>
      </c>
      <c r="U10" t="e">
        <f t="shared" si="4"/>
        <v>#N/A</v>
      </c>
      <c r="V10">
        <v>6</v>
      </c>
      <c r="X10" s="1"/>
      <c r="AA10" s="9">
        <v>45084</v>
      </c>
      <c r="AB10" t="s">
        <v>21</v>
      </c>
      <c r="AD10" t="s">
        <v>23</v>
      </c>
      <c r="AE10">
        <v>0</v>
      </c>
    </row>
    <row r="11" spans="1:31" x14ac:dyDescent="0.25">
      <c r="H11">
        <v>8</v>
      </c>
      <c r="I11">
        <f>I4</f>
        <v>1</v>
      </c>
      <c r="J11">
        <f t="shared" ref="J11:J45" si="5">J4-1</f>
        <v>5</v>
      </c>
      <c r="K11" s="10">
        <v>45081</v>
      </c>
      <c r="L11" s="10"/>
      <c r="M11" s="10" t="e">
        <f t="shared" si="2"/>
        <v>#N/A</v>
      </c>
      <c r="N11">
        <f t="shared" ref="N11:N45" si="6">N4-1</f>
        <v>5</v>
      </c>
      <c r="P11">
        <f t="shared" si="0"/>
        <v>1</v>
      </c>
      <c r="Q11">
        <f t="shared" ref="Q11:Q45" si="7">Q4-1</f>
        <v>5</v>
      </c>
      <c r="S11">
        <f t="shared" si="3"/>
        <v>23</v>
      </c>
      <c r="T11">
        <f t="shared" si="1"/>
        <v>4</v>
      </c>
      <c r="X11" s="1"/>
      <c r="AA11" s="9">
        <v>45085</v>
      </c>
      <c r="AB11" t="s">
        <v>21</v>
      </c>
    </row>
    <row r="12" spans="1:31" x14ac:dyDescent="0.25">
      <c r="H12">
        <v>9</v>
      </c>
      <c r="I12">
        <f t="shared" ref="I12:I45" si="8">I5</f>
        <v>2</v>
      </c>
      <c r="J12">
        <f t="shared" si="5"/>
        <v>5</v>
      </c>
      <c r="K12" s="10">
        <v>45082</v>
      </c>
      <c r="L12" s="10"/>
      <c r="M12" s="10" t="e">
        <f t="shared" si="2"/>
        <v>#N/A</v>
      </c>
      <c r="N12">
        <f t="shared" si="6"/>
        <v>5</v>
      </c>
      <c r="P12" t="e">
        <f t="shared" si="0"/>
        <v>#N/A</v>
      </c>
      <c r="Q12">
        <f t="shared" si="7"/>
        <v>5</v>
      </c>
      <c r="S12">
        <f t="shared" si="3"/>
        <v>23</v>
      </c>
      <c r="T12">
        <f t="shared" si="1"/>
        <v>4</v>
      </c>
      <c r="U12" t="e">
        <f t="shared" ref="U12:U18" si="9">IF(T11&gt;=$V$2,I11,NA())</f>
        <v>#N/A</v>
      </c>
      <c r="V12">
        <v>5</v>
      </c>
      <c r="X12" s="1"/>
      <c r="AA12" s="9">
        <v>45086</v>
      </c>
      <c r="AB12" t="s">
        <v>20</v>
      </c>
    </row>
    <row r="13" spans="1:31" x14ac:dyDescent="0.25">
      <c r="H13">
        <v>10</v>
      </c>
      <c r="I13">
        <f t="shared" si="8"/>
        <v>3</v>
      </c>
      <c r="J13">
        <f t="shared" si="5"/>
        <v>5</v>
      </c>
      <c r="K13" s="10">
        <v>45083</v>
      </c>
      <c r="L13" s="10"/>
      <c r="M13" s="10" t="e">
        <f t="shared" si="2"/>
        <v>#N/A</v>
      </c>
      <c r="N13">
        <f t="shared" si="6"/>
        <v>5</v>
      </c>
      <c r="P13">
        <f t="shared" si="0"/>
        <v>3</v>
      </c>
      <c r="Q13">
        <f t="shared" si="7"/>
        <v>5</v>
      </c>
      <c r="S13">
        <f t="shared" si="3"/>
        <v>23</v>
      </c>
      <c r="T13">
        <f t="shared" si="1"/>
        <v>4</v>
      </c>
      <c r="U13" t="e">
        <f t="shared" si="9"/>
        <v>#N/A</v>
      </c>
      <c r="V13">
        <v>5</v>
      </c>
      <c r="X13" s="1"/>
      <c r="AA13" s="9">
        <v>45087</v>
      </c>
      <c r="AB13" t="s">
        <v>20</v>
      </c>
    </row>
    <row r="14" spans="1:31" x14ac:dyDescent="0.25">
      <c r="H14">
        <v>11</v>
      </c>
      <c r="I14">
        <f t="shared" si="8"/>
        <v>4</v>
      </c>
      <c r="J14">
        <f t="shared" si="5"/>
        <v>5</v>
      </c>
      <c r="K14" s="10">
        <v>45084</v>
      </c>
      <c r="L14" s="10"/>
      <c r="M14" s="10" t="e">
        <f t="shared" si="2"/>
        <v>#N/A</v>
      </c>
      <c r="N14">
        <f t="shared" si="6"/>
        <v>5</v>
      </c>
      <c r="P14" t="e">
        <f t="shared" si="0"/>
        <v>#N/A</v>
      </c>
      <c r="Q14">
        <f t="shared" si="7"/>
        <v>5</v>
      </c>
      <c r="S14">
        <f t="shared" si="3"/>
        <v>23</v>
      </c>
      <c r="T14">
        <f t="shared" si="1"/>
        <v>4</v>
      </c>
      <c r="U14" t="e">
        <f t="shared" si="9"/>
        <v>#N/A</v>
      </c>
      <c r="V14">
        <v>5</v>
      </c>
      <c r="X14" s="1"/>
      <c r="AA14" s="9">
        <v>45088</v>
      </c>
      <c r="AB14" t="s">
        <v>20</v>
      </c>
    </row>
    <row r="15" spans="1:31" x14ac:dyDescent="0.25">
      <c r="H15">
        <v>12</v>
      </c>
      <c r="I15">
        <f t="shared" si="8"/>
        <v>5</v>
      </c>
      <c r="J15">
        <f t="shared" si="5"/>
        <v>5</v>
      </c>
      <c r="K15" s="10">
        <v>45085</v>
      </c>
      <c r="L15" s="10"/>
      <c r="M15" s="10" t="e">
        <f t="shared" si="2"/>
        <v>#N/A</v>
      </c>
      <c r="N15">
        <f t="shared" si="6"/>
        <v>5</v>
      </c>
      <c r="P15" t="e">
        <f t="shared" si="0"/>
        <v>#N/A</v>
      </c>
      <c r="Q15">
        <f t="shared" si="7"/>
        <v>5</v>
      </c>
      <c r="S15">
        <f t="shared" si="3"/>
        <v>23</v>
      </c>
      <c r="T15">
        <f t="shared" si="1"/>
        <v>4</v>
      </c>
      <c r="U15" t="e">
        <f t="shared" si="9"/>
        <v>#N/A</v>
      </c>
      <c r="V15">
        <v>5</v>
      </c>
      <c r="X15" s="1"/>
      <c r="AA15" s="9">
        <v>45089</v>
      </c>
      <c r="AB15" t="s">
        <v>20</v>
      </c>
    </row>
    <row r="16" spans="1:31" x14ac:dyDescent="0.25">
      <c r="H16">
        <v>13</v>
      </c>
      <c r="I16">
        <f t="shared" si="8"/>
        <v>6</v>
      </c>
      <c r="J16">
        <f t="shared" si="5"/>
        <v>5</v>
      </c>
      <c r="K16" s="10">
        <v>45086</v>
      </c>
      <c r="L16" s="10"/>
      <c r="M16" s="10" t="e">
        <f t="shared" si="2"/>
        <v>#N/A</v>
      </c>
      <c r="N16">
        <f t="shared" si="6"/>
        <v>5</v>
      </c>
      <c r="P16">
        <f t="shared" si="0"/>
        <v>6</v>
      </c>
      <c r="Q16">
        <f t="shared" si="7"/>
        <v>5</v>
      </c>
      <c r="S16">
        <f t="shared" si="3"/>
        <v>23</v>
      </c>
      <c r="T16">
        <f t="shared" si="1"/>
        <v>4</v>
      </c>
      <c r="U16" t="e">
        <f t="shared" si="9"/>
        <v>#N/A</v>
      </c>
      <c r="V16">
        <v>5</v>
      </c>
      <c r="X16" s="1"/>
      <c r="AA16" s="9">
        <v>45090</v>
      </c>
      <c r="AB16" t="s">
        <v>21</v>
      </c>
    </row>
    <row r="17" spans="8:28" x14ac:dyDescent="0.25">
      <c r="H17">
        <v>14</v>
      </c>
      <c r="I17">
        <f t="shared" si="8"/>
        <v>7</v>
      </c>
      <c r="J17">
        <f t="shared" si="5"/>
        <v>5</v>
      </c>
      <c r="K17" s="10">
        <v>45087</v>
      </c>
      <c r="L17" s="10"/>
      <c r="M17" s="10" t="e">
        <f t="shared" si="2"/>
        <v>#N/A</v>
      </c>
      <c r="N17">
        <f t="shared" si="6"/>
        <v>5</v>
      </c>
      <c r="P17">
        <f t="shared" si="0"/>
        <v>7</v>
      </c>
      <c r="Q17">
        <f t="shared" si="7"/>
        <v>5</v>
      </c>
      <c r="S17">
        <f t="shared" si="3"/>
        <v>23</v>
      </c>
      <c r="T17">
        <f t="shared" si="1"/>
        <v>4</v>
      </c>
      <c r="U17" t="e">
        <f t="shared" si="9"/>
        <v>#N/A</v>
      </c>
      <c r="V17">
        <v>5</v>
      </c>
      <c r="X17" s="1"/>
      <c r="AA17" s="9">
        <v>45091</v>
      </c>
      <c r="AB17" t="s">
        <v>20</v>
      </c>
    </row>
    <row r="18" spans="8:28" x14ac:dyDescent="0.25">
      <c r="H18">
        <v>15</v>
      </c>
      <c r="I18">
        <f t="shared" si="8"/>
        <v>1</v>
      </c>
      <c r="J18">
        <f t="shared" si="5"/>
        <v>4</v>
      </c>
      <c r="K18" s="10">
        <v>45088</v>
      </c>
      <c r="L18" s="10"/>
      <c r="M18" s="10" t="e">
        <f t="shared" si="2"/>
        <v>#N/A</v>
      </c>
      <c r="N18">
        <f t="shared" si="6"/>
        <v>4</v>
      </c>
      <c r="P18">
        <f t="shared" si="0"/>
        <v>1</v>
      </c>
      <c r="Q18">
        <f t="shared" si="7"/>
        <v>4</v>
      </c>
      <c r="S18">
        <f t="shared" si="3"/>
        <v>24</v>
      </c>
      <c r="T18">
        <f t="shared" si="1"/>
        <v>5</v>
      </c>
      <c r="U18" t="e">
        <f t="shared" si="9"/>
        <v>#N/A</v>
      </c>
      <c r="V18">
        <v>5</v>
      </c>
      <c r="X18" s="1"/>
      <c r="AA18" s="9">
        <v>45092</v>
      </c>
      <c r="AB18" t="s">
        <v>21</v>
      </c>
    </row>
    <row r="19" spans="8:28" x14ac:dyDescent="0.25">
      <c r="H19">
        <v>16</v>
      </c>
      <c r="I19">
        <f t="shared" si="8"/>
        <v>2</v>
      </c>
      <c r="J19">
        <f t="shared" si="5"/>
        <v>4</v>
      </c>
      <c r="K19" s="10">
        <v>45089</v>
      </c>
      <c r="L19" s="10"/>
      <c r="M19" s="10" t="e">
        <f t="shared" si="2"/>
        <v>#N/A</v>
      </c>
      <c r="N19">
        <f t="shared" si="6"/>
        <v>4</v>
      </c>
      <c r="P19">
        <f t="shared" si="0"/>
        <v>2</v>
      </c>
      <c r="Q19">
        <f t="shared" si="7"/>
        <v>4</v>
      </c>
      <c r="S19">
        <f t="shared" si="3"/>
        <v>24</v>
      </c>
      <c r="T19">
        <f t="shared" si="1"/>
        <v>5</v>
      </c>
      <c r="X19" s="1"/>
      <c r="AA19" s="9">
        <v>45093</v>
      </c>
      <c r="AB19" t="s">
        <v>20</v>
      </c>
    </row>
    <row r="20" spans="8:28" x14ac:dyDescent="0.25">
      <c r="H20">
        <v>17</v>
      </c>
      <c r="I20">
        <f t="shared" si="8"/>
        <v>3</v>
      </c>
      <c r="J20">
        <f t="shared" si="5"/>
        <v>4</v>
      </c>
      <c r="K20" s="10">
        <v>45090</v>
      </c>
      <c r="L20" s="10"/>
      <c r="M20" s="10" t="e">
        <f t="shared" si="2"/>
        <v>#N/A</v>
      </c>
      <c r="N20">
        <f t="shared" si="6"/>
        <v>4</v>
      </c>
      <c r="P20" t="e">
        <f t="shared" si="0"/>
        <v>#N/A</v>
      </c>
      <c r="Q20">
        <f t="shared" si="7"/>
        <v>4</v>
      </c>
      <c r="S20">
        <f t="shared" si="3"/>
        <v>24</v>
      </c>
      <c r="T20">
        <f t="shared" si="1"/>
        <v>5</v>
      </c>
      <c r="U20">
        <f t="shared" ref="U20:U26" si="10">IF(T18&gt;=$V$2,I18,NA())</f>
        <v>1</v>
      </c>
      <c r="V20">
        <v>4</v>
      </c>
      <c r="X20" s="1"/>
      <c r="AA20" s="9">
        <v>45094</v>
      </c>
      <c r="AB20" t="s">
        <v>20</v>
      </c>
    </row>
    <row r="21" spans="8:28" x14ac:dyDescent="0.25">
      <c r="H21">
        <v>18</v>
      </c>
      <c r="I21">
        <f t="shared" si="8"/>
        <v>4</v>
      </c>
      <c r="J21">
        <f t="shared" si="5"/>
        <v>4</v>
      </c>
      <c r="K21" s="10">
        <v>45091</v>
      </c>
      <c r="L21" s="10"/>
      <c r="M21" s="10" t="e">
        <f t="shared" si="2"/>
        <v>#N/A</v>
      </c>
      <c r="N21">
        <f t="shared" si="6"/>
        <v>4</v>
      </c>
      <c r="P21">
        <f t="shared" si="0"/>
        <v>4</v>
      </c>
      <c r="Q21">
        <f t="shared" si="7"/>
        <v>4</v>
      </c>
      <c r="S21">
        <f t="shared" si="3"/>
        <v>24</v>
      </c>
      <c r="T21">
        <f t="shared" si="1"/>
        <v>5</v>
      </c>
      <c r="U21">
        <f t="shared" si="10"/>
        <v>2</v>
      </c>
      <c r="V21">
        <v>4</v>
      </c>
      <c r="X21" s="1"/>
      <c r="AA21" s="9">
        <v>45095</v>
      </c>
      <c r="AB21" t="s">
        <v>20</v>
      </c>
    </row>
    <row r="22" spans="8:28" x14ac:dyDescent="0.25">
      <c r="H22">
        <v>19</v>
      </c>
      <c r="I22">
        <f t="shared" si="8"/>
        <v>5</v>
      </c>
      <c r="J22">
        <f t="shared" si="5"/>
        <v>4</v>
      </c>
      <c r="K22" s="10">
        <v>45092</v>
      </c>
      <c r="L22" s="10"/>
      <c r="M22" s="10" t="e">
        <f t="shared" si="2"/>
        <v>#N/A</v>
      </c>
      <c r="N22">
        <f t="shared" si="6"/>
        <v>4</v>
      </c>
      <c r="P22" t="e">
        <f t="shared" si="0"/>
        <v>#N/A</v>
      </c>
      <c r="Q22">
        <f t="shared" si="7"/>
        <v>4</v>
      </c>
      <c r="S22">
        <f t="shared" si="3"/>
        <v>24</v>
      </c>
      <c r="T22">
        <f t="shared" si="1"/>
        <v>5</v>
      </c>
      <c r="U22">
        <f t="shared" si="10"/>
        <v>3</v>
      </c>
      <c r="V22">
        <v>4</v>
      </c>
      <c r="X22" s="1"/>
      <c r="AA22" s="9">
        <v>45096</v>
      </c>
      <c r="AB22" t="s">
        <v>20</v>
      </c>
    </row>
    <row r="23" spans="8:28" x14ac:dyDescent="0.25">
      <c r="H23">
        <v>20</v>
      </c>
      <c r="I23">
        <f t="shared" si="8"/>
        <v>6</v>
      </c>
      <c r="J23">
        <f t="shared" si="5"/>
        <v>4</v>
      </c>
      <c r="K23" s="10">
        <v>45093</v>
      </c>
      <c r="L23" s="10"/>
      <c r="M23" s="10" t="e">
        <f t="shared" si="2"/>
        <v>#N/A</v>
      </c>
      <c r="N23">
        <f t="shared" si="6"/>
        <v>4</v>
      </c>
      <c r="P23">
        <f t="shared" si="0"/>
        <v>6</v>
      </c>
      <c r="Q23">
        <f t="shared" si="7"/>
        <v>4</v>
      </c>
      <c r="S23">
        <f t="shared" si="3"/>
        <v>24</v>
      </c>
      <c r="T23">
        <f t="shared" si="1"/>
        <v>5</v>
      </c>
      <c r="U23">
        <f t="shared" si="10"/>
        <v>4</v>
      </c>
      <c r="V23">
        <v>4</v>
      </c>
      <c r="X23" s="1"/>
      <c r="AA23" s="9">
        <v>45097</v>
      </c>
      <c r="AB23" t="s">
        <v>20</v>
      </c>
    </row>
    <row r="24" spans="8:28" x14ac:dyDescent="0.25">
      <c r="H24">
        <v>21</v>
      </c>
      <c r="I24">
        <f t="shared" si="8"/>
        <v>7</v>
      </c>
      <c r="J24">
        <f t="shared" si="5"/>
        <v>4</v>
      </c>
      <c r="K24" s="10">
        <v>45094</v>
      </c>
      <c r="L24" s="10"/>
      <c r="M24" s="10" t="e">
        <f t="shared" si="2"/>
        <v>#N/A</v>
      </c>
      <c r="N24">
        <f t="shared" si="6"/>
        <v>4</v>
      </c>
      <c r="P24">
        <f t="shared" si="0"/>
        <v>7</v>
      </c>
      <c r="Q24">
        <f t="shared" si="7"/>
        <v>4</v>
      </c>
      <c r="S24">
        <f t="shared" si="3"/>
        <v>24</v>
      </c>
      <c r="T24">
        <f t="shared" si="1"/>
        <v>5</v>
      </c>
      <c r="U24">
        <f t="shared" si="10"/>
        <v>5</v>
      </c>
      <c r="V24">
        <v>4</v>
      </c>
      <c r="X24" s="1"/>
      <c r="AA24" s="9">
        <v>45098</v>
      </c>
      <c r="AB24" t="s">
        <v>21</v>
      </c>
    </row>
    <row r="25" spans="8:28" x14ac:dyDescent="0.25">
      <c r="H25">
        <v>22</v>
      </c>
      <c r="I25">
        <f t="shared" si="8"/>
        <v>1</v>
      </c>
      <c r="J25">
        <f t="shared" si="5"/>
        <v>3</v>
      </c>
      <c r="K25" s="10">
        <v>45095</v>
      </c>
      <c r="L25" s="10"/>
      <c r="M25" s="10" t="e">
        <f t="shared" si="2"/>
        <v>#N/A</v>
      </c>
      <c r="N25">
        <f t="shared" si="6"/>
        <v>3</v>
      </c>
      <c r="P25">
        <f t="shared" si="0"/>
        <v>1</v>
      </c>
      <c r="Q25">
        <f t="shared" si="7"/>
        <v>3</v>
      </c>
      <c r="S25">
        <f t="shared" si="3"/>
        <v>25</v>
      </c>
      <c r="T25">
        <f t="shared" si="1"/>
        <v>5</v>
      </c>
      <c r="U25">
        <f t="shared" si="10"/>
        <v>6</v>
      </c>
      <c r="V25">
        <v>4</v>
      </c>
      <c r="X25" s="1"/>
      <c r="AA25" s="9">
        <v>45099</v>
      </c>
      <c r="AB25" t="s">
        <v>20</v>
      </c>
    </row>
    <row r="26" spans="8:28" x14ac:dyDescent="0.25">
      <c r="H26">
        <v>23</v>
      </c>
      <c r="I26">
        <f t="shared" si="8"/>
        <v>2</v>
      </c>
      <c r="J26">
        <f t="shared" si="5"/>
        <v>3</v>
      </c>
      <c r="K26" s="10">
        <v>45096</v>
      </c>
      <c r="L26" s="10"/>
      <c r="M26" s="10" t="e">
        <f t="shared" si="2"/>
        <v>#N/A</v>
      </c>
      <c r="N26">
        <f t="shared" si="6"/>
        <v>3</v>
      </c>
      <c r="P26">
        <f t="shared" si="0"/>
        <v>2</v>
      </c>
      <c r="Q26">
        <f t="shared" si="7"/>
        <v>3</v>
      </c>
      <c r="S26">
        <f t="shared" si="3"/>
        <v>25</v>
      </c>
      <c r="T26">
        <f t="shared" si="1"/>
        <v>5</v>
      </c>
      <c r="U26">
        <f t="shared" si="10"/>
        <v>7</v>
      </c>
      <c r="V26">
        <v>4</v>
      </c>
      <c r="X26" s="1"/>
      <c r="AA26" s="9">
        <v>45100</v>
      </c>
      <c r="AB26" t="s">
        <v>20</v>
      </c>
    </row>
    <row r="27" spans="8:28" x14ac:dyDescent="0.25">
      <c r="H27">
        <v>24</v>
      </c>
      <c r="I27">
        <f t="shared" si="8"/>
        <v>3</v>
      </c>
      <c r="J27">
        <f t="shared" si="5"/>
        <v>3</v>
      </c>
      <c r="K27" s="10">
        <v>45097</v>
      </c>
      <c r="L27" s="10"/>
      <c r="M27" s="10" t="e">
        <f t="shared" si="2"/>
        <v>#N/A</v>
      </c>
      <c r="N27">
        <f t="shared" si="6"/>
        <v>3</v>
      </c>
      <c r="P27">
        <f t="shared" si="0"/>
        <v>3</v>
      </c>
      <c r="Q27">
        <f t="shared" si="7"/>
        <v>3</v>
      </c>
      <c r="S27">
        <f t="shared" si="3"/>
        <v>25</v>
      </c>
      <c r="T27">
        <f t="shared" si="1"/>
        <v>5</v>
      </c>
      <c r="X27" s="1"/>
      <c r="AA27" s="9">
        <v>45101</v>
      </c>
      <c r="AB27" t="s">
        <v>21</v>
      </c>
    </row>
    <row r="28" spans="8:28" x14ac:dyDescent="0.25">
      <c r="H28">
        <v>25</v>
      </c>
      <c r="I28">
        <f t="shared" si="8"/>
        <v>4</v>
      </c>
      <c r="J28">
        <f t="shared" si="5"/>
        <v>3</v>
      </c>
      <c r="K28" s="10">
        <v>45098</v>
      </c>
      <c r="L28" s="10"/>
      <c r="M28" s="10" t="e">
        <f t="shared" si="2"/>
        <v>#N/A</v>
      </c>
      <c r="N28">
        <f t="shared" si="6"/>
        <v>3</v>
      </c>
      <c r="P28" t="e">
        <f t="shared" si="0"/>
        <v>#N/A</v>
      </c>
      <c r="Q28">
        <f t="shared" si="7"/>
        <v>3</v>
      </c>
      <c r="S28">
        <f t="shared" si="3"/>
        <v>25</v>
      </c>
      <c r="T28">
        <f t="shared" si="1"/>
        <v>5</v>
      </c>
      <c r="U28">
        <f t="shared" ref="U28:U34" si="11">IF(T25&gt;=$V$2,I25,NA())</f>
        <v>1</v>
      </c>
      <c r="V28">
        <v>3</v>
      </c>
      <c r="X28" s="1"/>
      <c r="AA28" s="9">
        <v>45102</v>
      </c>
      <c r="AB28" t="s">
        <v>21</v>
      </c>
    </row>
    <row r="29" spans="8:28" x14ac:dyDescent="0.25">
      <c r="H29">
        <v>26</v>
      </c>
      <c r="I29">
        <f t="shared" si="8"/>
        <v>5</v>
      </c>
      <c r="J29">
        <f t="shared" si="5"/>
        <v>3</v>
      </c>
      <c r="K29" s="10">
        <v>45099</v>
      </c>
      <c r="L29" s="10"/>
      <c r="M29" s="10" t="e">
        <f t="shared" si="2"/>
        <v>#N/A</v>
      </c>
      <c r="N29">
        <f t="shared" si="6"/>
        <v>3</v>
      </c>
      <c r="P29">
        <f t="shared" si="0"/>
        <v>5</v>
      </c>
      <c r="Q29">
        <f t="shared" si="7"/>
        <v>3</v>
      </c>
      <c r="S29">
        <f t="shared" si="3"/>
        <v>25</v>
      </c>
      <c r="T29">
        <f t="shared" si="1"/>
        <v>5</v>
      </c>
      <c r="U29">
        <f t="shared" si="11"/>
        <v>2</v>
      </c>
      <c r="V29">
        <v>3</v>
      </c>
      <c r="X29" s="1"/>
      <c r="AA29" s="9">
        <v>45103</v>
      </c>
      <c r="AB29" t="s">
        <v>21</v>
      </c>
    </row>
    <row r="30" spans="8:28" x14ac:dyDescent="0.25">
      <c r="H30">
        <v>27</v>
      </c>
      <c r="I30">
        <f t="shared" si="8"/>
        <v>6</v>
      </c>
      <c r="J30">
        <f t="shared" si="5"/>
        <v>3</v>
      </c>
      <c r="K30" s="10">
        <v>45100</v>
      </c>
      <c r="L30" s="10"/>
      <c r="M30" s="10" t="e">
        <f t="shared" si="2"/>
        <v>#N/A</v>
      </c>
      <c r="N30">
        <f t="shared" si="6"/>
        <v>3</v>
      </c>
      <c r="P30">
        <f t="shared" si="0"/>
        <v>6</v>
      </c>
      <c r="Q30">
        <f t="shared" si="7"/>
        <v>3</v>
      </c>
      <c r="S30">
        <f t="shared" si="3"/>
        <v>25</v>
      </c>
      <c r="T30">
        <f t="shared" si="1"/>
        <v>5</v>
      </c>
      <c r="U30">
        <f t="shared" si="11"/>
        <v>3</v>
      </c>
      <c r="V30">
        <v>3</v>
      </c>
      <c r="X30" s="1"/>
      <c r="AA30" s="9">
        <v>45104</v>
      </c>
      <c r="AB30" t="s">
        <v>20</v>
      </c>
    </row>
    <row r="31" spans="8:28" x14ac:dyDescent="0.25">
      <c r="H31">
        <v>28</v>
      </c>
      <c r="I31">
        <f t="shared" si="8"/>
        <v>7</v>
      </c>
      <c r="J31">
        <f t="shared" si="5"/>
        <v>3</v>
      </c>
      <c r="K31" s="10">
        <v>45101</v>
      </c>
      <c r="L31" s="10"/>
      <c r="M31" s="10" t="e">
        <f t="shared" si="2"/>
        <v>#N/A</v>
      </c>
      <c r="N31">
        <f t="shared" si="6"/>
        <v>3</v>
      </c>
      <c r="P31" t="e">
        <f t="shared" si="0"/>
        <v>#N/A</v>
      </c>
      <c r="Q31">
        <f t="shared" si="7"/>
        <v>3</v>
      </c>
      <c r="S31">
        <f t="shared" si="3"/>
        <v>25</v>
      </c>
      <c r="T31">
        <f t="shared" si="1"/>
        <v>5</v>
      </c>
      <c r="U31">
        <f t="shared" si="11"/>
        <v>4</v>
      </c>
      <c r="V31">
        <v>3</v>
      </c>
      <c r="X31" s="1"/>
      <c r="AA31" s="9">
        <v>45105</v>
      </c>
      <c r="AB31" t="s">
        <v>20</v>
      </c>
    </row>
    <row r="32" spans="8:28" x14ac:dyDescent="0.25">
      <c r="H32">
        <v>29</v>
      </c>
      <c r="I32">
        <f t="shared" si="8"/>
        <v>1</v>
      </c>
      <c r="J32">
        <f t="shared" si="5"/>
        <v>2</v>
      </c>
      <c r="K32" s="10">
        <v>45102</v>
      </c>
      <c r="L32" s="10"/>
      <c r="M32" s="10" t="e">
        <f t="shared" si="2"/>
        <v>#N/A</v>
      </c>
      <c r="N32">
        <f t="shared" si="6"/>
        <v>2</v>
      </c>
      <c r="P32" t="e">
        <f t="shared" si="0"/>
        <v>#N/A</v>
      </c>
      <c r="Q32">
        <f t="shared" si="7"/>
        <v>2</v>
      </c>
      <c r="S32">
        <f t="shared" si="3"/>
        <v>26</v>
      </c>
      <c r="T32">
        <f t="shared" si="1"/>
        <v>3</v>
      </c>
      <c r="U32">
        <f t="shared" si="11"/>
        <v>5</v>
      </c>
      <c r="V32">
        <v>3</v>
      </c>
      <c r="X32" s="1"/>
      <c r="AA32" s="9">
        <v>45106</v>
      </c>
      <c r="AB32" t="s">
        <v>20</v>
      </c>
    </row>
    <row r="33" spans="8:28" x14ac:dyDescent="0.25">
      <c r="H33">
        <v>30</v>
      </c>
      <c r="I33">
        <f t="shared" si="8"/>
        <v>2</v>
      </c>
      <c r="J33">
        <f t="shared" si="5"/>
        <v>2</v>
      </c>
      <c r="K33" s="10">
        <v>45103</v>
      </c>
      <c r="L33" s="10"/>
      <c r="M33" s="10" t="e">
        <f t="shared" si="2"/>
        <v>#N/A</v>
      </c>
      <c r="N33">
        <f t="shared" si="6"/>
        <v>2</v>
      </c>
      <c r="P33" t="e">
        <f t="shared" si="0"/>
        <v>#N/A</v>
      </c>
      <c r="Q33">
        <f t="shared" si="7"/>
        <v>2</v>
      </c>
      <c r="S33">
        <f t="shared" si="3"/>
        <v>26</v>
      </c>
      <c r="T33">
        <f t="shared" si="1"/>
        <v>3</v>
      </c>
      <c r="U33">
        <f t="shared" si="11"/>
        <v>6</v>
      </c>
      <c r="V33">
        <v>3</v>
      </c>
      <c r="X33" s="1"/>
      <c r="AA33" s="9">
        <v>45107</v>
      </c>
      <c r="AB33" t="s">
        <v>21</v>
      </c>
    </row>
    <row r="34" spans="8:28" x14ac:dyDescent="0.25">
      <c r="H34">
        <v>31</v>
      </c>
      <c r="I34">
        <f t="shared" si="8"/>
        <v>3</v>
      </c>
      <c r="J34">
        <f t="shared" si="5"/>
        <v>2</v>
      </c>
      <c r="K34" s="10">
        <v>45104</v>
      </c>
      <c r="L34" s="10"/>
      <c r="M34" s="10" t="e">
        <f t="shared" si="2"/>
        <v>#N/A</v>
      </c>
      <c r="N34">
        <f t="shared" si="6"/>
        <v>2</v>
      </c>
      <c r="P34">
        <f t="shared" si="0"/>
        <v>3</v>
      </c>
      <c r="Q34">
        <f t="shared" si="7"/>
        <v>2</v>
      </c>
      <c r="S34">
        <f t="shared" si="3"/>
        <v>26</v>
      </c>
      <c r="T34">
        <f t="shared" si="1"/>
        <v>3</v>
      </c>
      <c r="U34">
        <f t="shared" si="11"/>
        <v>7</v>
      </c>
      <c r="V34">
        <v>3</v>
      </c>
      <c r="X34" s="1"/>
    </row>
    <row r="35" spans="8:28" x14ac:dyDescent="0.25">
      <c r="H35">
        <v>32</v>
      </c>
      <c r="I35">
        <f t="shared" si="8"/>
        <v>4</v>
      </c>
      <c r="J35">
        <f t="shared" si="5"/>
        <v>2</v>
      </c>
      <c r="K35" s="10">
        <v>45105</v>
      </c>
      <c r="L35" s="10"/>
      <c r="M35" s="10" t="e">
        <f t="shared" si="2"/>
        <v>#N/A</v>
      </c>
      <c r="N35">
        <f t="shared" si="6"/>
        <v>2</v>
      </c>
      <c r="P35">
        <f t="shared" si="0"/>
        <v>4</v>
      </c>
      <c r="Q35">
        <f t="shared" si="7"/>
        <v>2</v>
      </c>
      <c r="S35">
        <f t="shared" si="3"/>
        <v>26</v>
      </c>
      <c r="T35">
        <f t="shared" si="1"/>
        <v>3</v>
      </c>
      <c r="X35" s="1"/>
    </row>
    <row r="36" spans="8:28" x14ac:dyDescent="0.25">
      <c r="H36">
        <v>33</v>
      </c>
      <c r="I36">
        <f t="shared" si="8"/>
        <v>5</v>
      </c>
      <c r="J36">
        <f t="shared" si="5"/>
        <v>2</v>
      </c>
      <c r="K36" s="10">
        <v>45106</v>
      </c>
      <c r="L36" s="10"/>
      <c r="M36" s="10" t="e">
        <f t="shared" si="2"/>
        <v>#N/A</v>
      </c>
      <c r="N36">
        <f t="shared" si="6"/>
        <v>2</v>
      </c>
      <c r="P36">
        <f t="shared" si="0"/>
        <v>5</v>
      </c>
      <c r="Q36">
        <f t="shared" si="7"/>
        <v>2</v>
      </c>
      <c r="S36">
        <f t="shared" si="3"/>
        <v>26</v>
      </c>
      <c r="T36">
        <f t="shared" si="1"/>
        <v>3</v>
      </c>
      <c r="U36" t="e">
        <f t="shared" ref="U36:U42" si="12">IF(T32&gt;=$V$2,I32,NA())</f>
        <v>#N/A</v>
      </c>
      <c r="V36">
        <v>2</v>
      </c>
      <c r="X36" s="1"/>
    </row>
    <row r="37" spans="8:28" x14ac:dyDescent="0.25">
      <c r="H37">
        <v>34</v>
      </c>
      <c r="I37">
        <f t="shared" si="8"/>
        <v>6</v>
      </c>
      <c r="J37">
        <f t="shared" si="5"/>
        <v>2</v>
      </c>
      <c r="K37" s="10">
        <v>45107</v>
      </c>
      <c r="L37" s="10"/>
      <c r="M37" s="10" t="e">
        <f t="shared" si="2"/>
        <v>#N/A</v>
      </c>
      <c r="N37">
        <f t="shared" si="6"/>
        <v>2</v>
      </c>
      <c r="P37" t="e">
        <f t="shared" si="0"/>
        <v>#N/A</v>
      </c>
      <c r="Q37">
        <f t="shared" si="7"/>
        <v>2</v>
      </c>
      <c r="S37">
        <f t="shared" si="3"/>
        <v>26</v>
      </c>
      <c r="T37">
        <f t="shared" si="1"/>
        <v>3</v>
      </c>
      <c r="U37" t="e">
        <f t="shared" si="12"/>
        <v>#N/A</v>
      </c>
      <c r="V37">
        <v>2</v>
      </c>
      <c r="X37" s="1"/>
    </row>
    <row r="38" spans="8:28" x14ac:dyDescent="0.25">
      <c r="H38">
        <v>35</v>
      </c>
      <c r="I38">
        <f t="shared" si="8"/>
        <v>7</v>
      </c>
      <c r="J38">
        <f t="shared" si="5"/>
        <v>2</v>
      </c>
      <c r="K38" s="10">
        <v>45108</v>
      </c>
      <c r="L38" s="10"/>
      <c r="M38" s="10">
        <f t="shared" si="2"/>
        <v>7</v>
      </c>
      <c r="N38">
        <f t="shared" si="6"/>
        <v>2</v>
      </c>
      <c r="P38" t="e">
        <f t="shared" si="0"/>
        <v>#N/A</v>
      </c>
      <c r="Q38">
        <f t="shared" si="7"/>
        <v>2</v>
      </c>
      <c r="S38">
        <f t="shared" si="3"/>
        <v>26</v>
      </c>
      <c r="T38">
        <f t="shared" si="1"/>
        <v>3</v>
      </c>
      <c r="U38" t="e">
        <f t="shared" si="12"/>
        <v>#N/A</v>
      </c>
      <c r="V38">
        <v>2</v>
      </c>
      <c r="X38" s="1"/>
    </row>
    <row r="39" spans="8:28" x14ac:dyDescent="0.25">
      <c r="H39">
        <v>36</v>
      </c>
      <c r="I39">
        <f t="shared" si="8"/>
        <v>1</v>
      </c>
      <c r="J39">
        <f t="shared" si="5"/>
        <v>1</v>
      </c>
      <c r="K39" s="10">
        <v>45109</v>
      </c>
      <c r="L39" s="10"/>
      <c r="M39" s="10">
        <f t="shared" si="2"/>
        <v>1</v>
      </c>
      <c r="N39">
        <f t="shared" si="6"/>
        <v>1</v>
      </c>
      <c r="P39" t="e">
        <f t="shared" si="0"/>
        <v>#N/A</v>
      </c>
      <c r="Q39">
        <f t="shared" si="7"/>
        <v>1</v>
      </c>
      <c r="S39">
        <f t="shared" si="3"/>
        <v>27</v>
      </c>
      <c r="T39">
        <f t="shared" si="1"/>
        <v>0</v>
      </c>
      <c r="U39" t="e">
        <f t="shared" si="12"/>
        <v>#N/A</v>
      </c>
      <c r="V39">
        <v>2</v>
      </c>
      <c r="X39" s="1"/>
    </row>
    <row r="40" spans="8:28" x14ac:dyDescent="0.25">
      <c r="H40">
        <v>37</v>
      </c>
      <c r="I40">
        <f t="shared" si="8"/>
        <v>2</v>
      </c>
      <c r="J40">
        <f t="shared" si="5"/>
        <v>1</v>
      </c>
      <c r="K40" s="10">
        <v>45110</v>
      </c>
      <c r="L40" s="10"/>
      <c r="M40" s="10">
        <f t="shared" si="2"/>
        <v>2</v>
      </c>
      <c r="N40">
        <f t="shared" si="6"/>
        <v>1</v>
      </c>
      <c r="P40" t="e">
        <f t="shared" si="0"/>
        <v>#N/A</v>
      </c>
      <c r="Q40">
        <f t="shared" si="7"/>
        <v>1</v>
      </c>
      <c r="S40">
        <f t="shared" si="3"/>
        <v>27</v>
      </c>
      <c r="T40">
        <f t="shared" si="1"/>
        <v>0</v>
      </c>
      <c r="U40" t="e">
        <f t="shared" si="12"/>
        <v>#N/A</v>
      </c>
      <c r="V40">
        <v>2</v>
      </c>
      <c r="X40" s="1"/>
    </row>
    <row r="41" spans="8:28" x14ac:dyDescent="0.25">
      <c r="H41">
        <v>38</v>
      </c>
      <c r="I41">
        <f t="shared" si="8"/>
        <v>3</v>
      </c>
      <c r="J41">
        <f t="shared" si="5"/>
        <v>1</v>
      </c>
      <c r="K41" s="10">
        <v>45111</v>
      </c>
      <c r="L41" s="10"/>
      <c r="M41" s="10">
        <f t="shared" si="2"/>
        <v>3</v>
      </c>
      <c r="N41">
        <f t="shared" si="6"/>
        <v>1</v>
      </c>
      <c r="P41" t="e">
        <f t="shared" si="0"/>
        <v>#N/A</v>
      </c>
      <c r="Q41">
        <f t="shared" si="7"/>
        <v>1</v>
      </c>
      <c r="S41">
        <f t="shared" si="3"/>
        <v>27</v>
      </c>
      <c r="T41">
        <f t="shared" si="1"/>
        <v>0</v>
      </c>
      <c r="U41" t="e">
        <f t="shared" si="12"/>
        <v>#N/A</v>
      </c>
      <c r="V41">
        <v>2</v>
      </c>
      <c r="X41" s="1"/>
    </row>
    <row r="42" spans="8:28" x14ac:dyDescent="0.25">
      <c r="H42">
        <v>39</v>
      </c>
      <c r="I42">
        <f t="shared" si="8"/>
        <v>4</v>
      </c>
      <c r="J42">
        <f t="shared" si="5"/>
        <v>1</v>
      </c>
      <c r="K42" s="10">
        <v>45112</v>
      </c>
      <c r="L42" s="10"/>
      <c r="M42" s="10">
        <f t="shared" si="2"/>
        <v>4</v>
      </c>
      <c r="N42">
        <f t="shared" si="6"/>
        <v>1</v>
      </c>
      <c r="P42" t="e">
        <f t="shared" si="0"/>
        <v>#N/A</v>
      </c>
      <c r="Q42">
        <f t="shared" si="7"/>
        <v>1</v>
      </c>
      <c r="S42">
        <f t="shared" si="3"/>
        <v>27</v>
      </c>
      <c r="T42">
        <f t="shared" si="1"/>
        <v>0</v>
      </c>
      <c r="U42" t="e">
        <f t="shared" si="12"/>
        <v>#N/A</v>
      </c>
      <c r="V42">
        <v>2</v>
      </c>
      <c r="X42" s="1"/>
    </row>
    <row r="43" spans="8:28" x14ac:dyDescent="0.25">
      <c r="H43">
        <v>40</v>
      </c>
      <c r="I43">
        <f t="shared" si="8"/>
        <v>5</v>
      </c>
      <c r="J43">
        <f t="shared" si="5"/>
        <v>1</v>
      </c>
      <c r="K43" s="10">
        <v>45113</v>
      </c>
      <c r="L43" s="10"/>
      <c r="M43" s="10">
        <f t="shared" si="2"/>
        <v>5</v>
      </c>
      <c r="N43">
        <f t="shared" si="6"/>
        <v>1</v>
      </c>
      <c r="P43" t="e">
        <f t="shared" si="0"/>
        <v>#N/A</v>
      </c>
      <c r="Q43">
        <f t="shared" si="7"/>
        <v>1</v>
      </c>
      <c r="S43">
        <f t="shared" si="3"/>
        <v>27</v>
      </c>
      <c r="T43">
        <f t="shared" si="1"/>
        <v>0</v>
      </c>
      <c r="X43" s="1"/>
    </row>
    <row r="44" spans="8:28" x14ac:dyDescent="0.25">
      <c r="H44">
        <v>41</v>
      </c>
      <c r="I44">
        <f t="shared" si="8"/>
        <v>6</v>
      </c>
      <c r="J44">
        <f t="shared" si="5"/>
        <v>1</v>
      </c>
      <c r="K44" s="10">
        <v>45114</v>
      </c>
      <c r="L44" s="10"/>
      <c r="M44" s="10">
        <f t="shared" si="2"/>
        <v>6</v>
      </c>
      <c r="N44">
        <f t="shared" si="6"/>
        <v>1</v>
      </c>
      <c r="P44" t="e">
        <f t="shared" si="0"/>
        <v>#N/A</v>
      </c>
      <c r="Q44">
        <f t="shared" si="7"/>
        <v>1</v>
      </c>
      <c r="S44">
        <f t="shared" si="3"/>
        <v>27</v>
      </c>
      <c r="T44">
        <f t="shared" si="1"/>
        <v>0</v>
      </c>
      <c r="U44" t="e">
        <f t="shared" ref="U44:U50" si="13">IF(T39&gt;=$V$2,I39,NA())</f>
        <v>#N/A</v>
      </c>
      <c r="V44">
        <v>1</v>
      </c>
      <c r="X44" s="1"/>
    </row>
    <row r="45" spans="8:28" x14ac:dyDescent="0.25">
      <c r="H45">
        <v>42</v>
      </c>
      <c r="I45">
        <f t="shared" si="8"/>
        <v>7</v>
      </c>
      <c r="J45">
        <f t="shared" si="5"/>
        <v>1</v>
      </c>
      <c r="K45" s="10">
        <v>45115</v>
      </c>
      <c r="L45" s="10"/>
      <c r="M45" s="10">
        <f t="shared" si="2"/>
        <v>7</v>
      </c>
      <c r="N45">
        <f t="shared" si="6"/>
        <v>1</v>
      </c>
      <c r="P45" t="e">
        <f t="shared" si="0"/>
        <v>#N/A</v>
      </c>
      <c r="Q45">
        <f t="shared" si="7"/>
        <v>1</v>
      </c>
      <c r="S45">
        <f t="shared" si="3"/>
        <v>27</v>
      </c>
      <c r="T45">
        <f t="shared" si="1"/>
        <v>0</v>
      </c>
      <c r="U45" t="e">
        <f t="shared" si="13"/>
        <v>#N/A</v>
      </c>
      <c r="V45">
        <v>1</v>
      </c>
      <c r="X45" s="1"/>
    </row>
    <row r="46" spans="8:28" x14ac:dyDescent="0.25">
      <c r="U46" t="e">
        <f t="shared" si="13"/>
        <v>#N/A</v>
      </c>
      <c r="V46">
        <v>1</v>
      </c>
      <c r="X46" s="1"/>
    </row>
    <row r="47" spans="8:28" x14ac:dyDescent="0.25">
      <c r="U47" t="e">
        <f t="shared" si="13"/>
        <v>#N/A</v>
      </c>
      <c r="V47">
        <v>1</v>
      </c>
      <c r="X47" s="1"/>
    </row>
    <row r="48" spans="8:28" x14ac:dyDescent="0.25">
      <c r="U48" t="e">
        <f t="shared" si="13"/>
        <v>#N/A</v>
      </c>
      <c r="V48">
        <v>1</v>
      </c>
      <c r="X48" s="1"/>
    </row>
    <row r="49" spans="21:24" x14ac:dyDescent="0.25">
      <c r="U49" t="e">
        <f t="shared" si="13"/>
        <v>#N/A</v>
      </c>
      <c r="V49">
        <v>1</v>
      </c>
      <c r="X49" s="1"/>
    </row>
    <row r="50" spans="21:24" x14ac:dyDescent="0.25">
      <c r="U50" t="e">
        <f t="shared" si="13"/>
        <v>#N/A</v>
      </c>
      <c r="V50">
        <v>1</v>
      </c>
      <c r="X50" s="1"/>
    </row>
    <row r="51" spans="21:24" x14ac:dyDescent="0.25">
      <c r="X51" s="1"/>
    </row>
    <row r="52" spans="21:24" x14ac:dyDescent="0.25">
      <c r="X52" s="1"/>
    </row>
    <row r="53" spans="21:24" x14ac:dyDescent="0.25">
      <c r="X53" s="1"/>
    </row>
    <row r="54" spans="21:24" x14ac:dyDescent="0.25">
      <c r="X54" s="1"/>
    </row>
    <row r="55" spans="21:24" x14ac:dyDescent="0.25">
      <c r="X55" s="1"/>
    </row>
    <row r="56" spans="21:24" x14ac:dyDescent="0.25">
      <c r="X56" s="1"/>
    </row>
    <row r="57" spans="21:24" x14ac:dyDescent="0.25">
      <c r="X57" s="1"/>
    </row>
    <row r="58" spans="21:24" x14ac:dyDescent="0.25">
      <c r="X58" s="1"/>
    </row>
    <row r="59" spans="21:24" x14ac:dyDescent="0.25">
      <c r="X59" s="1"/>
    </row>
    <row r="60" spans="21:24" x14ac:dyDescent="0.25">
      <c r="X60" s="1"/>
    </row>
    <row r="61" spans="21:24" x14ac:dyDescent="0.25">
      <c r="X61" s="1"/>
    </row>
    <row r="62" spans="21:24" x14ac:dyDescent="0.25">
      <c r="X62" s="1"/>
    </row>
    <row r="63" spans="21:24" x14ac:dyDescent="0.25">
      <c r="X63" s="1"/>
    </row>
    <row r="64" spans="21:24" x14ac:dyDescent="0.25">
      <c r="X64" s="1"/>
    </row>
    <row r="65" spans="24:24" x14ac:dyDescent="0.25">
      <c r="X65" s="1"/>
    </row>
    <row r="66" spans="24:24" x14ac:dyDescent="0.25">
      <c r="X66" s="1"/>
    </row>
    <row r="67" spans="24:24" x14ac:dyDescent="0.25">
      <c r="X67" s="1"/>
    </row>
    <row r="68" spans="24:24" x14ac:dyDescent="0.25">
      <c r="X68" s="1"/>
    </row>
    <row r="69" spans="24:24" x14ac:dyDescent="0.25">
      <c r="X69" s="1"/>
    </row>
    <row r="70" spans="24:24" x14ac:dyDescent="0.25">
      <c r="X70" s="1"/>
    </row>
    <row r="71" spans="24:24" x14ac:dyDescent="0.25">
      <c r="X71" s="1"/>
    </row>
    <row r="72" spans="24:24" x14ac:dyDescent="0.25">
      <c r="X72" s="1"/>
    </row>
    <row r="73" spans="24:24" x14ac:dyDescent="0.25">
      <c r="X73" s="1"/>
    </row>
    <row r="74" spans="24:24" x14ac:dyDescent="0.25">
      <c r="X74" s="1"/>
    </row>
    <row r="75" spans="24:24" x14ac:dyDescent="0.25">
      <c r="X75" s="1"/>
    </row>
    <row r="76" spans="24:24" x14ac:dyDescent="0.25">
      <c r="X76" s="1"/>
    </row>
    <row r="77" spans="24:24" x14ac:dyDescent="0.25">
      <c r="X77" s="1"/>
    </row>
    <row r="78" spans="24:24" x14ac:dyDescent="0.25">
      <c r="X78" s="1"/>
    </row>
    <row r="79" spans="24:24" x14ac:dyDescent="0.25">
      <c r="X79" s="1"/>
    </row>
    <row r="80" spans="24:24" x14ac:dyDescent="0.25">
      <c r="X80" s="1"/>
    </row>
    <row r="81" spans="24:24" x14ac:dyDescent="0.25">
      <c r="X81" s="1"/>
    </row>
    <row r="82" spans="24:24" x14ac:dyDescent="0.25">
      <c r="X82" s="1"/>
    </row>
    <row r="83" spans="24:24" x14ac:dyDescent="0.25">
      <c r="X83" s="1"/>
    </row>
    <row r="84" spans="24:24" x14ac:dyDescent="0.25">
      <c r="X84" s="1"/>
    </row>
    <row r="85" spans="24:24" x14ac:dyDescent="0.25">
      <c r="X85" s="1"/>
    </row>
    <row r="86" spans="24:24" x14ac:dyDescent="0.25">
      <c r="X86" s="1"/>
    </row>
    <row r="87" spans="24:24" x14ac:dyDescent="0.25">
      <c r="X87" s="1"/>
    </row>
    <row r="88" spans="24:24" x14ac:dyDescent="0.25">
      <c r="X88" s="1"/>
    </row>
    <row r="89" spans="24:24" x14ac:dyDescent="0.25">
      <c r="X89" s="1"/>
    </row>
    <row r="90" spans="24:24" x14ac:dyDescent="0.25">
      <c r="X90" s="1"/>
    </row>
    <row r="91" spans="24:24" x14ac:dyDescent="0.25">
      <c r="X91" s="1"/>
    </row>
    <row r="92" spans="24:24" x14ac:dyDescent="0.25">
      <c r="X92" s="1"/>
    </row>
    <row r="93" spans="24:24" x14ac:dyDescent="0.25">
      <c r="X93" s="1"/>
    </row>
    <row r="94" spans="24:24" x14ac:dyDescent="0.25">
      <c r="X94" s="1"/>
    </row>
    <row r="95" spans="24:24" x14ac:dyDescent="0.25">
      <c r="X95" s="1"/>
    </row>
    <row r="96" spans="24:24" x14ac:dyDescent="0.25">
      <c r="X96" s="1"/>
    </row>
    <row r="97" spans="24:24" x14ac:dyDescent="0.25">
      <c r="X97" s="1"/>
    </row>
    <row r="98" spans="24:24" x14ac:dyDescent="0.25">
      <c r="X98" s="1"/>
    </row>
    <row r="99" spans="24:24" x14ac:dyDescent="0.25">
      <c r="X99" s="1"/>
    </row>
    <row r="100" spans="24:24" x14ac:dyDescent="0.25">
      <c r="X100" s="1"/>
    </row>
    <row r="101" spans="24:24" x14ac:dyDescent="0.25">
      <c r="X101" s="1"/>
    </row>
    <row r="102" spans="24:24" x14ac:dyDescent="0.25">
      <c r="X102" s="1"/>
    </row>
    <row r="103" spans="24:24" x14ac:dyDescent="0.25">
      <c r="X103" s="1"/>
    </row>
  </sheetData>
  <hyperlinks>
    <hyperlink ref="A1" location="'TOC Gallery'!A1" tooltip="Go To: Table of Contents" display="'TOC Gallery'!A1" xr:uid="{3CB59F56-64B1-4E7A-B758-8CBCCAE6F91A}"/>
  </hyperlinks>
  <pageMargins left="0.7" right="0.7" top="0.75" bottom="0.75" header="0.3" footer="0.3"/>
  <ignoredErrors>
    <ignoredError sqref="P1:P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9224" r:id="rId3" name="Spinner 8">
              <controlPr defaultSize="0" autoPict="0">
                <anchor moveWithCells="1" sizeWithCells="1">
                  <from>
                    <xdr:col>4</xdr:col>
                    <xdr:colOff>285750</xdr:colOff>
                    <xdr:row>1</xdr:row>
                    <xdr:rowOff>104775</xdr:rowOff>
                  </from>
                  <to>
                    <xdr:col>4</xdr:col>
                    <xdr:colOff>457200</xdr:colOff>
                    <xdr:row>3</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ACCB-9211-45C4-A66C-39704E94A4EE}">
  <dimension ref="A1:A8"/>
  <sheetViews>
    <sheetView workbookViewId="0">
      <selection sqref="A1:A8"/>
    </sheetView>
  </sheetViews>
  <sheetFormatPr defaultRowHeight="15" x14ac:dyDescent="0.25"/>
  <sheetData>
    <row r="1" spans="1:1" x14ac:dyDescent="0.25">
      <c r="A1" t="s">
        <v>56</v>
      </c>
    </row>
    <row r="2" spans="1:1" x14ac:dyDescent="0.25">
      <c r="A2" t="s">
        <v>61</v>
      </c>
    </row>
    <row r="3" spans="1:1" x14ac:dyDescent="0.25">
      <c r="A3" t="s">
        <v>62</v>
      </c>
    </row>
    <row r="4" spans="1:1" x14ac:dyDescent="0.25">
      <c r="A4" t="s">
        <v>63</v>
      </c>
    </row>
    <row r="5" spans="1:1" x14ac:dyDescent="0.25">
      <c r="A5" t="s">
        <v>57</v>
      </c>
    </row>
    <row r="6" spans="1:1" x14ac:dyDescent="0.25">
      <c r="A6" t="s">
        <v>58</v>
      </c>
    </row>
    <row r="7" spans="1:1" x14ac:dyDescent="0.25">
      <c r="A7" t="s">
        <v>59</v>
      </c>
    </row>
    <row r="8" spans="1:1" x14ac:dyDescent="0.25">
      <c r="A8" t="s">
        <v>60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3609-5A13-4CD6-86AC-3C2AA26B4ED8}">
  <sheetPr codeName="Sheet7"/>
  <dimension ref="A1:Q103"/>
  <sheetViews>
    <sheetView workbookViewId="0"/>
  </sheetViews>
  <sheetFormatPr defaultRowHeight="15" x14ac:dyDescent="0.25"/>
  <cols>
    <col min="1" max="1" width="2.7109375" customWidth="1"/>
    <col min="16" max="16" width="10.28515625" bestFit="1" customWidth="1"/>
  </cols>
  <sheetData>
    <row r="1" spans="1:17" x14ac:dyDescent="0.25">
      <c r="A1" s="15">
        <v>3</v>
      </c>
      <c r="B1" s="2" t="s">
        <v>36</v>
      </c>
      <c r="G1" s="2" t="s">
        <v>1</v>
      </c>
    </row>
    <row r="2" spans="1:17" x14ac:dyDescent="0.25">
      <c r="H2" s="2" t="s">
        <v>5</v>
      </c>
      <c r="J2" s="2" t="s">
        <v>40</v>
      </c>
      <c r="L2" s="2" t="s">
        <v>13</v>
      </c>
      <c r="P2" s="2" t="s">
        <v>37</v>
      </c>
      <c r="Q2" s="7">
        <v>0.65</v>
      </c>
    </row>
    <row r="3" spans="1:17" x14ac:dyDescent="0.25">
      <c r="G3" s="2" t="s">
        <v>14</v>
      </c>
      <c r="H3" s="2" t="s">
        <v>15</v>
      </c>
      <c r="I3" s="2" t="s">
        <v>16</v>
      </c>
      <c r="J3" s="2" t="s">
        <v>15</v>
      </c>
      <c r="K3" s="2" t="s">
        <v>16</v>
      </c>
      <c r="L3" s="2" t="s">
        <v>15</v>
      </c>
      <c r="M3" s="2" t="s">
        <v>16</v>
      </c>
      <c r="N3" s="2" t="s">
        <v>17</v>
      </c>
      <c r="O3" s="2"/>
      <c r="P3" s="2" t="s">
        <v>38</v>
      </c>
      <c r="Q3">
        <f>Q2*100</f>
        <v>65</v>
      </c>
    </row>
    <row r="4" spans="1:17" x14ac:dyDescent="0.25">
      <c r="G4" cm="1">
        <f t="array" ref="G4:G103">_xlfn.SEQUENCE(100)</f>
        <v>1</v>
      </c>
      <c r="H4">
        <v>1</v>
      </c>
      <c r="I4">
        <v>1</v>
      </c>
      <c r="J4">
        <f t="shared" ref="J4:J35" si="0">IF($G4&lt;=$Q$3,H4,NA())</f>
        <v>1</v>
      </c>
      <c r="K4">
        <f t="shared" ref="K4:K35" si="1">IF($G4&lt;=$Q$3,I4,NA())</f>
        <v>1</v>
      </c>
      <c r="L4" t="e">
        <f t="shared" ref="L4:L35" si="2">IF($G4=$Q$4,H4,NA())</f>
        <v>#N/A</v>
      </c>
      <c r="M4" t="e">
        <f t="shared" ref="M4:M35" si="3">IF($G4=$Q$4,I4,NA())</f>
        <v>#N/A</v>
      </c>
      <c r="N4" s="1" t="e">
        <f t="shared" ref="N4:N35" si="4">IF(NOT(ISERROR(M4)),$Q$2,NA())</f>
        <v>#N/A</v>
      </c>
      <c r="O4" s="1"/>
      <c r="P4" s="2" t="s">
        <v>39</v>
      </c>
      <c r="Q4">
        <f>ROUNDUP(Q3,-1)</f>
        <v>70</v>
      </c>
    </row>
    <row r="5" spans="1:17" x14ac:dyDescent="0.25">
      <c r="G5">
        <v>2</v>
      </c>
      <c r="H5">
        <v>2</v>
      </c>
      <c r="I5">
        <v>1</v>
      </c>
      <c r="J5">
        <f t="shared" si="0"/>
        <v>2</v>
      </c>
      <c r="K5">
        <f t="shared" si="1"/>
        <v>1</v>
      </c>
      <c r="L5" t="e">
        <f t="shared" si="2"/>
        <v>#N/A</v>
      </c>
      <c r="M5" t="e">
        <f t="shared" si="3"/>
        <v>#N/A</v>
      </c>
      <c r="N5" s="1" t="e">
        <f t="shared" si="4"/>
        <v>#N/A</v>
      </c>
      <c r="O5" s="1"/>
    </row>
    <row r="6" spans="1:17" x14ac:dyDescent="0.25">
      <c r="G6">
        <v>3</v>
      </c>
      <c r="H6">
        <v>3</v>
      </c>
      <c r="I6">
        <v>1</v>
      </c>
      <c r="J6">
        <f t="shared" si="0"/>
        <v>3</v>
      </c>
      <c r="K6">
        <f t="shared" si="1"/>
        <v>1</v>
      </c>
      <c r="L6" t="e">
        <f t="shared" si="2"/>
        <v>#N/A</v>
      </c>
      <c r="M6" t="e">
        <f t="shared" si="3"/>
        <v>#N/A</v>
      </c>
      <c r="N6" s="1" t="e">
        <f t="shared" si="4"/>
        <v>#N/A</v>
      </c>
      <c r="O6" s="1"/>
    </row>
    <row r="7" spans="1:17" x14ac:dyDescent="0.25">
      <c r="G7">
        <v>4</v>
      </c>
      <c r="H7">
        <v>4</v>
      </c>
      <c r="I7">
        <v>1</v>
      </c>
      <c r="J7">
        <f t="shared" si="0"/>
        <v>4</v>
      </c>
      <c r="K7">
        <f t="shared" si="1"/>
        <v>1</v>
      </c>
      <c r="L7" t="e">
        <f t="shared" si="2"/>
        <v>#N/A</v>
      </c>
      <c r="M7" t="e">
        <f t="shared" si="3"/>
        <v>#N/A</v>
      </c>
      <c r="N7" s="1" t="e">
        <f t="shared" si="4"/>
        <v>#N/A</v>
      </c>
      <c r="O7" s="1"/>
    </row>
    <row r="8" spans="1:17" x14ac:dyDescent="0.25">
      <c r="G8">
        <v>5</v>
      </c>
      <c r="H8">
        <v>5</v>
      </c>
      <c r="I8">
        <v>1</v>
      </c>
      <c r="J8">
        <f t="shared" si="0"/>
        <v>5</v>
      </c>
      <c r="K8">
        <f t="shared" si="1"/>
        <v>1</v>
      </c>
      <c r="L8" t="e">
        <f t="shared" si="2"/>
        <v>#N/A</v>
      </c>
      <c r="M8" t="e">
        <f t="shared" si="3"/>
        <v>#N/A</v>
      </c>
      <c r="N8" s="1" t="e">
        <f t="shared" si="4"/>
        <v>#N/A</v>
      </c>
      <c r="O8" s="1"/>
    </row>
    <row r="9" spans="1:17" x14ac:dyDescent="0.25">
      <c r="G9">
        <v>6</v>
      </c>
      <c r="H9">
        <v>6</v>
      </c>
      <c r="I9">
        <v>1</v>
      </c>
      <c r="J9">
        <f t="shared" si="0"/>
        <v>6</v>
      </c>
      <c r="K9">
        <f t="shared" si="1"/>
        <v>1</v>
      </c>
      <c r="L9" t="e">
        <f t="shared" si="2"/>
        <v>#N/A</v>
      </c>
      <c r="M9" t="e">
        <f t="shared" si="3"/>
        <v>#N/A</v>
      </c>
      <c r="N9" s="1" t="e">
        <f t="shared" si="4"/>
        <v>#N/A</v>
      </c>
      <c r="O9" s="1"/>
    </row>
    <row r="10" spans="1:17" x14ac:dyDescent="0.25">
      <c r="G10">
        <v>7</v>
      </c>
      <c r="H10">
        <v>7</v>
      </c>
      <c r="I10">
        <v>1</v>
      </c>
      <c r="J10">
        <f t="shared" si="0"/>
        <v>7</v>
      </c>
      <c r="K10">
        <f t="shared" si="1"/>
        <v>1</v>
      </c>
      <c r="L10" t="e">
        <f t="shared" si="2"/>
        <v>#N/A</v>
      </c>
      <c r="M10" t="e">
        <f t="shared" si="3"/>
        <v>#N/A</v>
      </c>
      <c r="N10" s="1" t="e">
        <f t="shared" si="4"/>
        <v>#N/A</v>
      </c>
      <c r="O10" s="1"/>
    </row>
    <row r="11" spans="1:17" x14ac:dyDescent="0.25">
      <c r="G11">
        <v>8</v>
      </c>
      <c r="H11">
        <v>8</v>
      </c>
      <c r="I11">
        <v>1</v>
      </c>
      <c r="J11">
        <f t="shared" si="0"/>
        <v>8</v>
      </c>
      <c r="K11">
        <f t="shared" si="1"/>
        <v>1</v>
      </c>
      <c r="L11" t="e">
        <f t="shared" si="2"/>
        <v>#N/A</v>
      </c>
      <c r="M11" t="e">
        <f t="shared" si="3"/>
        <v>#N/A</v>
      </c>
      <c r="N11" s="1" t="e">
        <f t="shared" si="4"/>
        <v>#N/A</v>
      </c>
      <c r="O11" s="1"/>
    </row>
    <row r="12" spans="1:17" x14ac:dyDescent="0.25">
      <c r="G12">
        <v>9</v>
      </c>
      <c r="H12">
        <v>9</v>
      </c>
      <c r="I12">
        <v>1</v>
      </c>
      <c r="J12">
        <f t="shared" si="0"/>
        <v>9</v>
      </c>
      <c r="K12">
        <f t="shared" si="1"/>
        <v>1</v>
      </c>
      <c r="L12" t="e">
        <f t="shared" si="2"/>
        <v>#N/A</v>
      </c>
      <c r="M12" t="e">
        <f t="shared" si="3"/>
        <v>#N/A</v>
      </c>
      <c r="N12" s="1" t="e">
        <f t="shared" si="4"/>
        <v>#N/A</v>
      </c>
      <c r="O12" s="1"/>
    </row>
    <row r="13" spans="1:17" x14ac:dyDescent="0.25">
      <c r="G13">
        <v>10</v>
      </c>
      <c r="H13">
        <v>10</v>
      </c>
      <c r="I13">
        <v>1</v>
      </c>
      <c r="J13">
        <f t="shared" si="0"/>
        <v>10</v>
      </c>
      <c r="K13">
        <f t="shared" si="1"/>
        <v>1</v>
      </c>
      <c r="L13" t="e">
        <f t="shared" si="2"/>
        <v>#N/A</v>
      </c>
      <c r="M13" t="e">
        <f t="shared" si="3"/>
        <v>#N/A</v>
      </c>
      <c r="N13" s="1" t="e">
        <f t="shared" si="4"/>
        <v>#N/A</v>
      </c>
      <c r="O13" s="1"/>
    </row>
    <row r="14" spans="1:17" x14ac:dyDescent="0.25">
      <c r="G14">
        <v>11</v>
      </c>
      <c r="H14">
        <f>H4</f>
        <v>1</v>
      </c>
      <c r="I14">
        <f>I4+1</f>
        <v>2</v>
      </c>
      <c r="J14">
        <f t="shared" si="0"/>
        <v>1</v>
      </c>
      <c r="K14">
        <f t="shared" si="1"/>
        <v>2</v>
      </c>
      <c r="L14" t="e">
        <f t="shared" si="2"/>
        <v>#N/A</v>
      </c>
      <c r="M14" t="e">
        <f t="shared" si="3"/>
        <v>#N/A</v>
      </c>
      <c r="N14" s="1" t="e">
        <f t="shared" si="4"/>
        <v>#N/A</v>
      </c>
      <c r="O14" s="1"/>
    </row>
    <row r="15" spans="1:17" x14ac:dyDescent="0.25">
      <c r="G15">
        <v>12</v>
      </c>
      <c r="H15">
        <f t="shared" ref="H15:H78" si="5">H5</f>
        <v>2</v>
      </c>
      <c r="I15">
        <f t="shared" ref="I15:I78" si="6">I5+1</f>
        <v>2</v>
      </c>
      <c r="J15">
        <f t="shared" si="0"/>
        <v>2</v>
      </c>
      <c r="K15">
        <f t="shared" si="1"/>
        <v>2</v>
      </c>
      <c r="L15" t="e">
        <f t="shared" si="2"/>
        <v>#N/A</v>
      </c>
      <c r="M15" t="e">
        <f t="shared" si="3"/>
        <v>#N/A</v>
      </c>
      <c r="N15" s="1" t="e">
        <f t="shared" si="4"/>
        <v>#N/A</v>
      </c>
      <c r="O15" s="1"/>
    </row>
    <row r="16" spans="1:17" x14ac:dyDescent="0.25">
      <c r="G16">
        <v>13</v>
      </c>
      <c r="H16">
        <f t="shared" si="5"/>
        <v>3</v>
      </c>
      <c r="I16">
        <f t="shared" si="6"/>
        <v>2</v>
      </c>
      <c r="J16">
        <f t="shared" si="0"/>
        <v>3</v>
      </c>
      <c r="K16">
        <f t="shared" si="1"/>
        <v>2</v>
      </c>
      <c r="L16" t="e">
        <f t="shared" si="2"/>
        <v>#N/A</v>
      </c>
      <c r="M16" t="e">
        <f t="shared" si="3"/>
        <v>#N/A</v>
      </c>
      <c r="N16" s="1" t="e">
        <f t="shared" si="4"/>
        <v>#N/A</v>
      </c>
      <c r="O16" s="1"/>
    </row>
    <row r="17" spans="7:15" x14ac:dyDescent="0.25">
      <c r="G17">
        <v>14</v>
      </c>
      <c r="H17">
        <f t="shared" si="5"/>
        <v>4</v>
      </c>
      <c r="I17">
        <f t="shared" si="6"/>
        <v>2</v>
      </c>
      <c r="J17">
        <f t="shared" si="0"/>
        <v>4</v>
      </c>
      <c r="K17">
        <f t="shared" si="1"/>
        <v>2</v>
      </c>
      <c r="L17" t="e">
        <f t="shared" si="2"/>
        <v>#N/A</v>
      </c>
      <c r="M17" t="e">
        <f t="shared" si="3"/>
        <v>#N/A</v>
      </c>
      <c r="N17" s="1" t="e">
        <f t="shared" si="4"/>
        <v>#N/A</v>
      </c>
      <c r="O17" s="1"/>
    </row>
    <row r="18" spans="7:15" x14ac:dyDescent="0.25">
      <c r="G18">
        <v>15</v>
      </c>
      <c r="H18">
        <f t="shared" si="5"/>
        <v>5</v>
      </c>
      <c r="I18">
        <f t="shared" si="6"/>
        <v>2</v>
      </c>
      <c r="J18">
        <f t="shared" si="0"/>
        <v>5</v>
      </c>
      <c r="K18">
        <f t="shared" si="1"/>
        <v>2</v>
      </c>
      <c r="L18" t="e">
        <f t="shared" si="2"/>
        <v>#N/A</v>
      </c>
      <c r="M18" t="e">
        <f t="shared" si="3"/>
        <v>#N/A</v>
      </c>
      <c r="N18" s="1" t="e">
        <f t="shared" si="4"/>
        <v>#N/A</v>
      </c>
      <c r="O18" s="1"/>
    </row>
    <row r="19" spans="7:15" x14ac:dyDescent="0.25">
      <c r="G19">
        <v>16</v>
      </c>
      <c r="H19">
        <f t="shared" si="5"/>
        <v>6</v>
      </c>
      <c r="I19">
        <f t="shared" si="6"/>
        <v>2</v>
      </c>
      <c r="J19">
        <f t="shared" si="0"/>
        <v>6</v>
      </c>
      <c r="K19">
        <f t="shared" si="1"/>
        <v>2</v>
      </c>
      <c r="L19" t="e">
        <f t="shared" si="2"/>
        <v>#N/A</v>
      </c>
      <c r="M19" t="e">
        <f t="shared" si="3"/>
        <v>#N/A</v>
      </c>
      <c r="N19" s="1" t="e">
        <f t="shared" si="4"/>
        <v>#N/A</v>
      </c>
      <c r="O19" s="1"/>
    </row>
    <row r="20" spans="7:15" x14ac:dyDescent="0.25">
      <c r="G20">
        <v>17</v>
      </c>
      <c r="H20">
        <f t="shared" si="5"/>
        <v>7</v>
      </c>
      <c r="I20">
        <f t="shared" si="6"/>
        <v>2</v>
      </c>
      <c r="J20">
        <f t="shared" si="0"/>
        <v>7</v>
      </c>
      <c r="K20">
        <f t="shared" si="1"/>
        <v>2</v>
      </c>
      <c r="L20" t="e">
        <f t="shared" si="2"/>
        <v>#N/A</v>
      </c>
      <c r="M20" t="e">
        <f t="shared" si="3"/>
        <v>#N/A</v>
      </c>
      <c r="N20" s="1" t="e">
        <f t="shared" si="4"/>
        <v>#N/A</v>
      </c>
      <c r="O20" s="1"/>
    </row>
    <row r="21" spans="7:15" x14ac:dyDescent="0.25">
      <c r="G21">
        <v>18</v>
      </c>
      <c r="H21">
        <f t="shared" si="5"/>
        <v>8</v>
      </c>
      <c r="I21">
        <f t="shared" si="6"/>
        <v>2</v>
      </c>
      <c r="J21">
        <f t="shared" si="0"/>
        <v>8</v>
      </c>
      <c r="K21">
        <f t="shared" si="1"/>
        <v>2</v>
      </c>
      <c r="L21" t="e">
        <f t="shared" si="2"/>
        <v>#N/A</v>
      </c>
      <c r="M21" t="e">
        <f t="shared" si="3"/>
        <v>#N/A</v>
      </c>
      <c r="N21" s="1" t="e">
        <f t="shared" si="4"/>
        <v>#N/A</v>
      </c>
      <c r="O21" s="1"/>
    </row>
    <row r="22" spans="7:15" x14ac:dyDescent="0.25">
      <c r="G22">
        <v>19</v>
      </c>
      <c r="H22">
        <f t="shared" si="5"/>
        <v>9</v>
      </c>
      <c r="I22">
        <f t="shared" si="6"/>
        <v>2</v>
      </c>
      <c r="J22">
        <f t="shared" si="0"/>
        <v>9</v>
      </c>
      <c r="K22">
        <f t="shared" si="1"/>
        <v>2</v>
      </c>
      <c r="L22" t="e">
        <f t="shared" si="2"/>
        <v>#N/A</v>
      </c>
      <c r="M22" t="e">
        <f t="shared" si="3"/>
        <v>#N/A</v>
      </c>
      <c r="N22" s="1" t="e">
        <f t="shared" si="4"/>
        <v>#N/A</v>
      </c>
      <c r="O22" s="1"/>
    </row>
    <row r="23" spans="7:15" x14ac:dyDescent="0.25">
      <c r="G23">
        <v>20</v>
      </c>
      <c r="H23">
        <f t="shared" si="5"/>
        <v>10</v>
      </c>
      <c r="I23">
        <f t="shared" si="6"/>
        <v>2</v>
      </c>
      <c r="J23">
        <f t="shared" si="0"/>
        <v>10</v>
      </c>
      <c r="K23">
        <f t="shared" si="1"/>
        <v>2</v>
      </c>
      <c r="L23" t="e">
        <f t="shared" si="2"/>
        <v>#N/A</v>
      </c>
      <c r="M23" t="e">
        <f t="shared" si="3"/>
        <v>#N/A</v>
      </c>
      <c r="N23" s="1" t="e">
        <f t="shared" si="4"/>
        <v>#N/A</v>
      </c>
      <c r="O23" s="1"/>
    </row>
    <row r="24" spans="7:15" x14ac:dyDescent="0.25">
      <c r="G24">
        <v>21</v>
      </c>
      <c r="H24">
        <f t="shared" si="5"/>
        <v>1</v>
      </c>
      <c r="I24">
        <f t="shared" si="6"/>
        <v>3</v>
      </c>
      <c r="J24">
        <f t="shared" si="0"/>
        <v>1</v>
      </c>
      <c r="K24">
        <f t="shared" si="1"/>
        <v>3</v>
      </c>
      <c r="L24" t="e">
        <f t="shared" si="2"/>
        <v>#N/A</v>
      </c>
      <c r="M24" t="e">
        <f t="shared" si="3"/>
        <v>#N/A</v>
      </c>
      <c r="N24" s="1" t="e">
        <f t="shared" si="4"/>
        <v>#N/A</v>
      </c>
      <c r="O24" s="1"/>
    </row>
    <row r="25" spans="7:15" x14ac:dyDescent="0.25">
      <c r="G25">
        <v>22</v>
      </c>
      <c r="H25">
        <f t="shared" si="5"/>
        <v>2</v>
      </c>
      <c r="I25">
        <f t="shared" si="6"/>
        <v>3</v>
      </c>
      <c r="J25">
        <f t="shared" si="0"/>
        <v>2</v>
      </c>
      <c r="K25">
        <f t="shared" si="1"/>
        <v>3</v>
      </c>
      <c r="L25" t="e">
        <f t="shared" si="2"/>
        <v>#N/A</v>
      </c>
      <c r="M25" t="e">
        <f t="shared" si="3"/>
        <v>#N/A</v>
      </c>
      <c r="N25" s="1" t="e">
        <f t="shared" si="4"/>
        <v>#N/A</v>
      </c>
      <c r="O25" s="1"/>
    </row>
    <row r="26" spans="7:15" x14ac:dyDescent="0.25">
      <c r="G26">
        <v>23</v>
      </c>
      <c r="H26">
        <f t="shared" si="5"/>
        <v>3</v>
      </c>
      <c r="I26">
        <f t="shared" si="6"/>
        <v>3</v>
      </c>
      <c r="J26">
        <f t="shared" si="0"/>
        <v>3</v>
      </c>
      <c r="K26">
        <f t="shared" si="1"/>
        <v>3</v>
      </c>
      <c r="L26" t="e">
        <f t="shared" si="2"/>
        <v>#N/A</v>
      </c>
      <c r="M26" t="e">
        <f t="shared" si="3"/>
        <v>#N/A</v>
      </c>
      <c r="N26" s="1" t="e">
        <f t="shared" si="4"/>
        <v>#N/A</v>
      </c>
      <c r="O26" s="1"/>
    </row>
    <row r="27" spans="7:15" x14ac:dyDescent="0.25">
      <c r="G27">
        <v>24</v>
      </c>
      <c r="H27">
        <f t="shared" si="5"/>
        <v>4</v>
      </c>
      <c r="I27">
        <f t="shared" si="6"/>
        <v>3</v>
      </c>
      <c r="J27">
        <f t="shared" si="0"/>
        <v>4</v>
      </c>
      <c r="K27">
        <f t="shared" si="1"/>
        <v>3</v>
      </c>
      <c r="L27" t="e">
        <f t="shared" si="2"/>
        <v>#N/A</v>
      </c>
      <c r="M27" t="e">
        <f t="shared" si="3"/>
        <v>#N/A</v>
      </c>
      <c r="N27" s="1" t="e">
        <f t="shared" si="4"/>
        <v>#N/A</v>
      </c>
      <c r="O27" s="1"/>
    </row>
    <row r="28" spans="7:15" x14ac:dyDescent="0.25">
      <c r="G28">
        <v>25</v>
      </c>
      <c r="H28">
        <f t="shared" si="5"/>
        <v>5</v>
      </c>
      <c r="I28">
        <f t="shared" si="6"/>
        <v>3</v>
      </c>
      <c r="J28">
        <f t="shared" si="0"/>
        <v>5</v>
      </c>
      <c r="K28">
        <f t="shared" si="1"/>
        <v>3</v>
      </c>
      <c r="L28" t="e">
        <f t="shared" si="2"/>
        <v>#N/A</v>
      </c>
      <c r="M28" t="e">
        <f t="shared" si="3"/>
        <v>#N/A</v>
      </c>
      <c r="N28" s="1" t="e">
        <f t="shared" si="4"/>
        <v>#N/A</v>
      </c>
      <c r="O28" s="1"/>
    </row>
    <row r="29" spans="7:15" x14ac:dyDescent="0.25">
      <c r="G29">
        <v>26</v>
      </c>
      <c r="H29">
        <f t="shared" si="5"/>
        <v>6</v>
      </c>
      <c r="I29">
        <f t="shared" si="6"/>
        <v>3</v>
      </c>
      <c r="J29">
        <f t="shared" si="0"/>
        <v>6</v>
      </c>
      <c r="K29">
        <f t="shared" si="1"/>
        <v>3</v>
      </c>
      <c r="L29" t="e">
        <f t="shared" si="2"/>
        <v>#N/A</v>
      </c>
      <c r="M29" t="e">
        <f t="shared" si="3"/>
        <v>#N/A</v>
      </c>
      <c r="N29" s="1" t="e">
        <f t="shared" si="4"/>
        <v>#N/A</v>
      </c>
      <c r="O29" s="1"/>
    </row>
    <row r="30" spans="7:15" x14ac:dyDescent="0.25">
      <c r="G30">
        <v>27</v>
      </c>
      <c r="H30">
        <f t="shared" si="5"/>
        <v>7</v>
      </c>
      <c r="I30">
        <f t="shared" si="6"/>
        <v>3</v>
      </c>
      <c r="J30">
        <f t="shared" si="0"/>
        <v>7</v>
      </c>
      <c r="K30">
        <f t="shared" si="1"/>
        <v>3</v>
      </c>
      <c r="L30" t="e">
        <f t="shared" si="2"/>
        <v>#N/A</v>
      </c>
      <c r="M30" t="e">
        <f t="shared" si="3"/>
        <v>#N/A</v>
      </c>
      <c r="N30" s="1" t="e">
        <f t="shared" si="4"/>
        <v>#N/A</v>
      </c>
      <c r="O30" s="1"/>
    </row>
    <row r="31" spans="7:15" x14ac:dyDescent="0.25">
      <c r="G31">
        <v>28</v>
      </c>
      <c r="H31">
        <f t="shared" si="5"/>
        <v>8</v>
      </c>
      <c r="I31">
        <f t="shared" si="6"/>
        <v>3</v>
      </c>
      <c r="J31">
        <f t="shared" si="0"/>
        <v>8</v>
      </c>
      <c r="K31">
        <f t="shared" si="1"/>
        <v>3</v>
      </c>
      <c r="L31" t="e">
        <f t="shared" si="2"/>
        <v>#N/A</v>
      </c>
      <c r="M31" t="e">
        <f t="shared" si="3"/>
        <v>#N/A</v>
      </c>
      <c r="N31" s="1" t="e">
        <f t="shared" si="4"/>
        <v>#N/A</v>
      </c>
      <c r="O31" s="1"/>
    </row>
    <row r="32" spans="7:15" x14ac:dyDescent="0.25">
      <c r="G32">
        <v>29</v>
      </c>
      <c r="H32">
        <f t="shared" si="5"/>
        <v>9</v>
      </c>
      <c r="I32">
        <f t="shared" si="6"/>
        <v>3</v>
      </c>
      <c r="J32">
        <f t="shared" si="0"/>
        <v>9</v>
      </c>
      <c r="K32">
        <f t="shared" si="1"/>
        <v>3</v>
      </c>
      <c r="L32" t="e">
        <f t="shared" si="2"/>
        <v>#N/A</v>
      </c>
      <c r="M32" t="e">
        <f t="shared" si="3"/>
        <v>#N/A</v>
      </c>
      <c r="N32" s="1" t="e">
        <f t="shared" si="4"/>
        <v>#N/A</v>
      </c>
      <c r="O32" s="1"/>
    </row>
    <row r="33" spans="7:15" x14ac:dyDescent="0.25">
      <c r="G33">
        <v>30</v>
      </c>
      <c r="H33">
        <f t="shared" si="5"/>
        <v>10</v>
      </c>
      <c r="I33">
        <f t="shared" si="6"/>
        <v>3</v>
      </c>
      <c r="J33">
        <f t="shared" si="0"/>
        <v>10</v>
      </c>
      <c r="K33">
        <f t="shared" si="1"/>
        <v>3</v>
      </c>
      <c r="L33" t="e">
        <f t="shared" si="2"/>
        <v>#N/A</v>
      </c>
      <c r="M33" t="e">
        <f t="shared" si="3"/>
        <v>#N/A</v>
      </c>
      <c r="N33" s="1" t="e">
        <f t="shared" si="4"/>
        <v>#N/A</v>
      </c>
      <c r="O33" s="1"/>
    </row>
    <row r="34" spans="7:15" x14ac:dyDescent="0.25">
      <c r="G34">
        <v>31</v>
      </c>
      <c r="H34">
        <f t="shared" si="5"/>
        <v>1</v>
      </c>
      <c r="I34">
        <f t="shared" si="6"/>
        <v>4</v>
      </c>
      <c r="J34">
        <f t="shared" si="0"/>
        <v>1</v>
      </c>
      <c r="K34">
        <f t="shared" si="1"/>
        <v>4</v>
      </c>
      <c r="L34" t="e">
        <f t="shared" si="2"/>
        <v>#N/A</v>
      </c>
      <c r="M34" t="e">
        <f t="shared" si="3"/>
        <v>#N/A</v>
      </c>
      <c r="N34" s="1" t="e">
        <f t="shared" si="4"/>
        <v>#N/A</v>
      </c>
      <c r="O34" s="1"/>
    </row>
    <row r="35" spans="7:15" x14ac:dyDescent="0.25">
      <c r="G35">
        <v>32</v>
      </c>
      <c r="H35">
        <f t="shared" si="5"/>
        <v>2</v>
      </c>
      <c r="I35">
        <f t="shared" si="6"/>
        <v>4</v>
      </c>
      <c r="J35">
        <f t="shared" si="0"/>
        <v>2</v>
      </c>
      <c r="K35">
        <f t="shared" si="1"/>
        <v>4</v>
      </c>
      <c r="L35" t="e">
        <f t="shared" si="2"/>
        <v>#N/A</v>
      </c>
      <c r="M35" t="e">
        <f t="shared" si="3"/>
        <v>#N/A</v>
      </c>
      <c r="N35" s="1" t="e">
        <f t="shared" si="4"/>
        <v>#N/A</v>
      </c>
      <c r="O35" s="1"/>
    </row>
    <row r="36" spans="7:15" x14ac:dyDescent="0.25">
      <c r="G36">
        <v>33</v>
      </c>
      <c r="H36">
        <f t="shared" si="5"/>
        <v>3</v>
      </c>
      <c r="I36">
        <f t="shared" si="6"/>
        <v>4</v>
      </c>
      <c r="J36">
        <f t="shared" ref="J36:J67" si="7">IF($G36&lt;=$Q$3,H36,NA())</f>
        <v>3</v>
      </c>
      <c r="K36">
        <f t="shared" ref="K36:K67" si="8">IF($G36&lt;=$Q$3,I36,NA())</f>
        <v>4</v>
      </c>
      <c r="L36" t="e">
        <f t="shared" ref="L36:L67" si="9">IF($G36=$Q$4,H36,NA())</f>
        <v>#N/A</v>
      </c>
      <c r="M36" t="e">
        <f t="shared" ref="M36:M67" si="10">IF($G36=$Q$4,I36,NA())</f>
        <v>#N/A</v>
      </c>
      <c r="N36" s="1" t="e">
        <f t="shared" ref="N36:N67" si="11">IF(NOT(ISERROR(M36)),$Q$2,NA())</f>
        <v>#N/A</v>
      </c>
      <c r="O36" s="1"/>
    </row>
    <row r="37" spans="7:15" x14ac:dyDescent="0.25">
      <c r="G37">
        <v>34</v>
      </c>
      <c r="H37">
        <f t="shared" si="5"/>
        <v>4</v>
      </c>
      <c r="I37">
        <f t="shared" si="6"/>
        <v>4</v>
      </c>
      <c r="J37">
        <f t="shared" si="7"/>
        <v>4</v>
      </c>
      <c r="K37">
        <f t="shared" si="8"/>
        <v>4</v>
      </c>
      <c r="L37" t="e">
        <f t="shared" si="9"/>
        <v>#N/A</v>
      </c>
      <c r="M37" t="e">
        <f t="shared" si="10"/>
        <v>#N/A</v>
      </c>
      <c r="N37" s="1" t="e">
        <f t="shared" si="11"/>
        <v>#N/A</v>
      </c>
      <c r="O37" s="1"/>
    </row>
    <row r="38" spans="7:15" x14ac:dyDescent="0.25">
      <c r="G38">
        <v>35</v>
      </c>
      <c r="H38">
        <f t="shared" si="5"/>
        <v>5</v>
      </c>
      <c r="I38">
        <f t="shared" si="6"/>
        <v>4</v>
      </c>
      <c r="J38">
        <f t="shared" si="7"/>
        <v>5</v>
      </c>
      <c r="K38">
        <f t="shared" si="8"/>
        <v>4</v>
      </c>
      <c r="L38" t="e">
        <f t="shared" si="9"/>
        <v>#N/A</v>
      </c>
      <c r="M38" t="e">
        <f t="shared" si="10"/>
        <v>#N/A</v>
      </c>
      <c r="N38" s="1" t="e">
        <f t="shared" si="11"/>
        <v>#N/A</v>
      </c>
      <c r="O38" s="1"/>
    </row>
    <row r="39" spans="7:15" x14ac:dyDescent="0.25">
      <c r="G39">
        <v>36</v>
      </c>
      <c r="H39">
        <f t="shared" si="5"/>
        <v>6</v>
      </c>
      <c r="I39">
        <f t="shared" si="6"/>
        <v>4</v>
      </c>
      <c r="J39">
        <f t="shared" si="7"/>
        <v>6</v>
      </c>
      <c r="K39">
        <f t="shared" si="8"/>
        <v>4</v>
      </c>
      <c r="L39" t="e">
        <f t="shared" si="9"/>
        <v>#N/A</v>
      </c>
      <c r="M39" t="e">
        <f t="shared" si="10"/>
        <v>#N/A</v>
      </c>
      <c r="N39" s="1" t="e">
        <f t="shared" si="11"/>
        <v>#N/A</v>
      </c>
      <c r="O39" s="1"/>
    </row>
    <row r="40" spans="7:15" x14ac:dyDescent="0.25">
      <c r="G40">
        <v>37</v>
      </c>
      <c r="H40">
        <f t="shared" si="5"/>
        <v>7</v>
      </c>
      <c r="I40">
        <f t="shared" si="6"/>
        <v>4</v>
      </c>
      <c r="J40">
        <f t="shared" si="7"/>
        <v>7</v>
      </c>
      <c r="K40">
        <f t="shared" si="8"/>
        <v>4</v>
      </c>
      <c r="L40" t="e">
        <f t="shared" si="9"/>
        <v>#N/A</v>
      </c>
      <c r="M40" t="e">
        <f t="shared" si="10"/>
        <v>#N/A</v>
      </c>
      <c r="N40" s="1" t="e">
        <f t="shared" si="11"/>
        <v>#N/A</v>
      </c>
      <c r="O40" s="1"/>
    </row>
    <row r="41" spans="7:15" x14ac:dyDescent="0.25">
      <c r="G41">
        <v>38</v>
      </c>
      <c r="H41">
        <f t="shared" si="5"/>
        <v>8</v>
      </c>
      <c r="I41">
        <f t="shared" si="6"/>
        <v>4</v>
      </c>
      <c r="J41">
        <f t="shared" si="7"/>
        <v>8</v>
      </c>
      <c r="K41">
        <f t="shared" si="8"/>
        <v>4</v>
      </c>
      <c r="L41" t="e">
        <f t="shared" si="9"/>
        <v>#N/A</v>
      </c>
      <c r="M41" t="e">
        <f t="shared" si="10"/>
        <v>#N/A</v>
      </c>
      <c r="N41" s="1" t="e">
        <f t="shared" si="11"/>
        <v>#N/A</v>
      </c>
      <c r="O41" s="1"/>
    </row>
    <row r="42" spans="7:15" x14ac:dyDescent="0.25">
      <c r="G42">
        <v>39</v>
      </c>
      <c r="H42">
        <f t="shared" si="5"/>
        <v>9</v>
      </c>
      <c r="I42">
        <f t="shared" si="6"/>
        <v>4</v>
      </c>
      <c r="J42">
        <f t="shared" si="7"/>
        <v>9</v>
      </c>
      <c r="K42">
        <f t="shared" si="8"/>
        <v>4</v>
      </c>
      <c r="L42" t="e">
        <f t="shared" si="9"/>
        <v>#N/A</v>
      </c>
      <c r="M42" t="e">
        <f t="shared" si="10"/>
        <v>#N/A</v>
      </c>
      <c r="N42" s="1" t="e">
        <f t="shared" si="11"/>
        <v>#N/A</v>
      </c>
      <c r="O42" s="1"/>
    </row>
    <row r="43" spans="7:15" x14ac:dyDescent="0.25">
      <c r="G43">
        <v>40</v>
      </c>
      <c r="H43">
        <f t="shared" si="5"/>
        <v>10</v>
      </c>
      <c r="I43">
        <f t="shared" si="6"/>
        <v>4</v>
      </c>
      <c r="J43">
        <f t="shared" si="7"/>
        <v>10</v>
      </c>
      <c r="K43">
        <f t="shared" si="8"/>
        <v>4</v>
      </c>
      <c r="L43" t="e">
        <f t="shared" si="9"/>
        <v>#N/A</v>
      </c>
      <c r="M43" t="e">
        <f t="shared" si="10"/>
        <v>#N/A</v>
      </c>
      <c r="N43" s="1" t="e">
        <f t="shared" si="11"/>
        <v>#N/A</v>
      </c>
      <c r="O43" s="1"/>
    </row>
    <row r="44" spans="7:15" x14ac:dyDescent="0.25">
      <c r="G44">
        <v>41</v>
      </c>
      <c r="H44">
        <f t="shared" si="5"/>
        <v>1</v>
      </c>
      <c r="I44">
        <f t="shared" si="6"/>
        <v>5</v>
      </c>
      <c r="J44">
        <f t="shared" si="7"/>
        <v>1</v>
      </c>
      <c r="K44">
        <f t="shared" si="8"/>
        <v>5</v>
      </c>
      <c r="L44" t="e">
        <f t="shared" si="9"/>
        <v>#N/A</v>
      </c>
      <c r="M44" t="e">
        <f t="shared" si="10"/>
        <v>#N/A</v>
      </c>
      <c r="N44" s="1" t="e">
        <f t="shared" si="11"/>
        <v>#N/A</v>
      </c>
      <c r="O44" s="1"/>
    </row>
    <row r="45" spans="7:15" x14ac:dyDescent="0.25">
      <c r="G45">
        <v>42</v>
      </c>
      <c r="H45">
        <f t="shared" si="5"/>
        <v>2</v>
      </c>
      <c r="I45">
        <f t="shared" si="6"/>
        <v>5</v>
      </c>
      <c r="J45">
        <f t="shared" si="7"/>
        <v>2</v>
      </c>
      <c r="K45">
        <f t="shared" si="8"/>
        <v>5</v>
      </c>
      <c r="L45" t="e">
        <f t="shared" si="9"/>
        <v>#N/A</v>
      </c>
      <c r="M45" t="e">
        <f t="shared" si="10"/>
        <v>#N/A</v>
      </c>
      <c r="N45" s="1" t="e">
        <f t="shared" si="11"/>
        <v>#N/A</v>
      </c>
      <c r="O45" s="1"/>
    </row>
    <row r="46" spans="7:15" x14ac:dyDescent="0.25">
      <c r="G46">
        <v>43</v>
      </c>
      <c r="H46">
        <f t="shared" si="5"/>
        <v>3</v>
      </c>
      <c r="I46">
        <f t="shared" si="6"/>
        <v>5</v>
      </c>
      <c r="J46">
        <f t="shared" si="7"/>
        <v>3</v>
      </c>
      <c r="K46">
        <f t="shared" si="8"/>
        <v>5</v>
      </c>
      <c r="L46" t="e">
        <f t="shared" si="9"/>
        <v>#N/A</v>
      </c>
      <c r="M46" t="e">
        <f t="shared" si="10"/>
        <v>#N/A</v>
      </c>
      <c r="N46" s="1" t="e">
        <f t="shared" si="11"/>
        <v>#N/A</v>
      </c>
      <c r="O46" s="1"/>
    </row>
    <row r="47" spans="7:15" x14ac:dyDescent="0.25">
      <c r="G47">
        <v>44</v>
      </c>
      <c r="H47">
        <f t="shared" si="5"/>
        <v>4</v>
      </c>
      <c r="I47">
        <f t="shared" si="6"/>
        <v>5</v>
      </c>
      <c r="J47">
        <f t="shared" si="7"/>
        <v>4</v>
      </c>
      <c r="K47">
        <f t="shared" si="8"/>
        <v>5</v>
      </c>
      <c r="L47" t="e">
        <f t="shared" si="9"/>
        <v>#N/A</v>
      </c>
      <c r="M47" t="e">
        <f t="shared" si="10"/>
        <v>#N/A</v>
      </c>
      <c r="N47" s="1" t="e">
        <f t="shared" si="11"/>
        <v>#N/A</v>
      </c>
      <c r="O47" s="1"/>
    </row>
    <row r="48" spans="7:15" x14ac:dyDescent="0.25">
      <c r="G48">
        <v>45</v>
      </c>
      <c r="H48">
        <f t="shared" si="5"/>
        <v>5</v>
      </c>
      <c r="I48">
        <f t="shared" si="6"/>
        <v>5</v>
      </c>
      <c r="J48">
        <f t="shared" si="7"/>
        <v>5</v>
      </c>
      <c r="K48">
        <f t="shared" si="8"/>
        <v>5</v>
      </c>
      <c r="L48" t="e">
        <f t="shared" si="9"/>
        <v>#N/A</v>
      </c>
      <c r="M48" t="e">
        <f t="shared" si="10"/>
        <v>#N/A</v>
      </c>
      <c r="N48" s="1" t="e">
        <f t="shared" si="11"/>
        <v>#N/A</v>
      </c>
      <c r="O48" s="1"/>
    </row>
    <row r="49" spans="7:15" x14ac:dyDescent="0.25">
      <c r="G49">
        <v>46</v>
      </c>
      <c r="H49">
        <f t="shared" si="5"/>
        <v>6</v>
      </c>
      <c r="I49">
        <f t="shared" si="6"/>
        <v>5</v>
      </c>
      <c r="J49">
        <f t="shared" si="7"/>
        <v>6</v>
      </c>
      <c r="K49">
        <f t="shared" si="8"/>
        <v>5</v>
      </c>
      <c r="L49" t="e">
        <f t="shared" si="9"/>
        <v>#N/A</v>
      </c>
      <c r="M49" t="e">
        <f t="shared" si="10"/>
        <v>#N/A</v>
      </c>
      <c r="N49" s="1" t="e">
        <f t="shared" si="11"/>
        <v>#N/A</v>
      </c>
      <c r="O49" s="1"/>
    </row>
    <row r="50" spans="7:15" x14ac:dyDescent="0.25">
      <c r="G50">
        <v>47</v>
      </c>
      <c r="H50">
        <f t="shared" si="5"/>
        <v>7</v>
      </c>
      <c r="I50">
        <f t="shared" si="6"/>
        <v>5</v>
      </c>
      <c r="J50">
        <f t="shared" si="7"/>
        <v>7</v>
      </c>
      <c r="K50">
        <f t="shared" si="8"/>
        <v>5</v>
      </c>
      <c r="L50" t="e">
        <f t="shared" si="9"/>
        <v>#N/A</v>
      </c>
      <c r="M50" t="e">
        <f t="shared" si="10"/>
        <v>#N/A</v>
      </c>
      <c r="N50" s="1" t="e">
        <f t="shared" si="11"/>
        <v>#N/A</v>
      </c>
      <c r="O50" s="1"/>
    </row>
    <row r="51" spans="7:15" x14ac:dyDescent="0.25">
      <c r="G51">
        <v>48</v>
      </c>
      <c r="H51">
        <f t="shared" si="5"/>
        <v>8</v>
      </c>
      <c r="I51">
        <f t="shared" si="6"/>
        <v>5</v>
      </c>
      <c r="J51">
        <f t="shared" si="7"/>
        <v>8</v>
      </c>
      <c r="K51">
        <f t="shared" si="8"/>
        <v>5</v>
      </c>
      <c r="L51" t="e">
        <f t="shared" si="9"/>
        <v>#N/A</v>
      </c>
      <c r="M51" t="e">
        <f t="shared" si="10"/>
        <v>#N/A</v>
      </c>
      <c r="N51" s="1" t="e">
        <f t="shared" si="11"/>
        <v>#N/A</v>
      </c>
      <c r="O51" s="1"/>
    </row>
    <row r="52" spans="7:15" x14ac:dyDescent="0.25">
      <c r="G52">
        <v>49</v>
      </c>
      <c r="H52">
        <f t="shared" si="5"/>
        <v>9</v>
      </c>
      <c r="I52">
        <f t="shared" si="6"/>
        <v>5</v>
      </c>
      <c r="J52">
        <f t="shared" si="7"/>
        <v>9</v>
      </c>
      <c r="K52">
        <f t="shared" si="8"/>
        <v>5</v>
      </c>
      <c r="L52" t="e">
        <f t="shared" si="9"/>
        <v>#N/A</v>
      </c>
      <c r="M52" t="e">
        <f t="shared" si="10"/>
        <v>#N/A</v>
      </c>
      <c r="N52" s="1" t="e">
        <f t="shared" si="11"/>
        <v>#N/A</v>
      </c>
      <c r="O52" s="1"/>
    </row>
    <row r="53" spans="7:15" x14ac:dyDescent="0.25">
      <c r="G53">
        <v>50</v>
      </c>
      <c r="H53">
        <f t="shared" si="5"/>
        <v>10</v>
      </c>
      <c r="I53">
        <f t="shared" si="6"/>
        <v>5</v>
      </c>
      <c r="J53">
        <f t="shared" si="7"/>
        <v>10</v>
      </c>
      <c r="K53">
        <f t="shared" si="8"/>
        <v>5</v>
      </c>
      <c r="L53" t="e">
        <f t="shared" si="9"/>
        <v>#N/A</v>
      </c>
      <c r="M53" t="e">
        <f t="shared" si="10"/>
        <v>#N/A</v>
      </c>
      <c r="N53" s="1" t="e">
        <f t="shared" si="11"/>
        <v>#N/A</v>
      </c>
      <c r="O53" s="1"/>
    </row>
    <row r="54" spans="7:15" x14ac:dyDescent="0.25">
      <c r="G54">
        <v>51</v>
      </c>
      <c r="H54">
        <f t="shared" si="5"/>
        <v>1</v>
      </c>
      <c r="I54">
        <f t="shared" si="6"/>
        <v>6</v>
      </c>
      <c r="J54">
        <f t="shared" si="7"/>
        <v>1</v>
      </c>
      <c r="K54">
        <f t="shared" si="8"/>
        <v>6</v>
      </c>
      <c r="L54" t="e">
        <f t="shared" si="9"/>
        <v>#N/A</v>
      </c>
      <c r="M54" t="e">
        <f t="shared" si="10"/>
        <v>#N/A</v>
      </c>
      <c r="N54" s="1" t="e">
        <f t="shared" si="11"/>
        <v>#N/A</v>
      </c>
      <c r="O54" s="1"/>
    </row>
    <row r="55" spans="7:15" x14ac:dyDescent="0.25">
      <c r="G55">
        <v>52</v>
      </c>
      <c r="H55">
        <f t="shared" si="5"/>
        <v>2</v>
      </c>
      <c r="I55">
        <f t="shared" si="6"/>
        <v>6</v>
      </c>
      <c r="J55">
        <f t="shared" si="7"/>
        <v>2</v>
      </c>
      <c r="K55">
        <f t="shared" si="8"/>
        <v>6</v>
      </c>
      <c r="L55" t="e">
        <f t="shared" si="9"/>
        <v>#N/A</v>
      </c>
      <c r="M55" t="e">
        <f t="shared" si="10"/>
        <v>#N/A</v>
      </c>
      <c r="N55" s="1" t="e">
        <f t="shared" si="11"/>
        <v>#N/A</v>
      </c>
      <c r="O55" s="1"/>
    </row>
    <row r="56" spans="7:15" x14ac:dyDescent="0.25">
      <c r="G56">
        <v>53</v>
      </c>
      <c r="H56">
        <f t="shared" si="5"/>
        <v>3</v>
      </c>
      <c r="I56">
        <f t="shared" si="6"/>
        <v>6</v>
      </c>
      <c r="J56">
        <f t="shared" si="7"/>
        <v>3</v>
      </c>
      <c r="K56">
        <f t="shared" si="8"/>
        <v>6</v>
      </c>
      <c r="L56" t="e">
        <f t="shared" si="9"/>
        <v>#N/A</v>
      </c>
      <c r="M56" t="e">
        <f t="shared" si="10"/>
        <v>#N/A</v>
      </c>
      <c r="N56" s="1" t="e">
        <f t="shared" si="11"/>
        <v>#N/A</v>
      </c>
      <c r="O56" s="1"/>
    </row>
    <row r="57" spans="7:15" x14ac:dyDescent="0.25">
      <c r="G57">
        <v>54</v>
      </c>
      <c r="H57">
        <f t="shared" si="5"/>
        <v>4</v>
      </c>
      <c r="I57">
        <f t="shared" si="6"/>
        <v>6</v>
      </c>
      <c r="J57">
        <f t="shared" si="7"/>
        <v>4</v>
      </c>
      <c r="K57">
        <f t="shared" si="8"/>
        <v>6</v>
      </c>
      <c r="L57" t="e">
        <f t="shared" si="9"/>
        <v>#N/A</v>
      </c>
      <c r="M57" t="e">
        <f t="shared" si="10"/>
        <v>#N/A</v>
      </c>
      <c r="N57" s="1" t="e">
        <f t="shared" si="11"/>
        <v>#N/A</v>
      </c>
      <c r="O57" s="1"/>
    </row>
    <row r="58" spans="7:15" x14ac:dyDescent="0.25">
      <c r="G58">
        <v>55</v>
      </c>
      <c r="H58">
        <f t="shared" si="5"/>
        <v>5</v>
      </c>
      <c r="I58">
        <f t="shared" si="6"/>
        <v>6</v>
      </c>
      <c r="J58">
        <f t="shared" si="7"/>
        <v>5</v>
      </c>
      <c r="K58">
        <f t="shared" si="8"/>
        <v>6</v>
      </c>
      <c r="L58" t="e">
        <f t="shared" si="9"/>
        <v>#N/A</v>
      </c>
      <c r="M58" t="e">
        <f t="shared" si="10"/>
        <v>#N/A</v>
      </c>
      <c r="N58" s="1" t="e">
        <f t="shared" si="11"/>
        <v>#N/A</v>
      </c>
      <c r="O58" s="1"/>
    </row>
    <row r="59" spans="7:15" x14ac:dyDescent="0.25">
      <c r="G59">
        <v>56</v>
      </c>
      <c r="H59">
        <f t="shared" si="5"/>
        <v>6</v>
      </c>
      <c r="I59">
        <f t="shared" si="6"/>
        <v>6</v>
      </c>
      <c r="J59">
        <f t="shared" si="7"/>
        <v>6</v>
      </c>
      <c r="K59">
        <f t="shared" si="8"/>
        <v>6</v>
      </c>
      <c r="L59" t="e">
        <f t="shared" si="9"/>
        <v>#N/A</v>
      </c>
      <c r="M59" t="e">
        <f t="shared" si="10"/>
        <v>#N/A</v>
      </c>
      <c r="N59" s="1" t="e">
        <f t="shared" si="11"/>
        <v>#N/A</v>
      </c>
      <c r="O59" s="1"/>
    </row>
    <row r="60" spans="7:15" x14ac:dyDescent="0.25">
      <c r="G60">
        <v>57</v>
      </c>
      <c r="H60">
        <f t="shared" si="5"/>
        <v>7</v>
      </c>
      <c r="I60">
        <f t="shared" si="6"/>
        <v>6</v>
      </c>
      <c r="J60">
        <f t="shared" si="7"/>
        <v>7</v>
      </c>
      <c r="K60">
        <f t="shared" si="8"/>
        <v>6</v>
      </c>
      <c r="L60" t="e">
        <f t="shared" si="9"/>
        <v>#N/A</v>
      </c>
      <c r="M60" t="e">
        <f t="shared" si="10"/>
        <v>#N/A</v>
      </c>
      <c r="N60" s="1" t="e">
        <f t="shared" si="11"/>
        <v>#N/A</v>
      </c>
      <c r="O60" s="1"/>
    </row>
    <row r="61" spans="7:15" x14ac:dyDescent="0.25">
      <c r="G61">
        <v>58</v>
      </c>
      <c r="H61">
        <f t="shared" si="5"/>
        <v>8</v>
      </c>
      <c r="I61">
        <f t="shared" si="6"/>
        <v>6</v>
      </c>
      <c r="J61">
        <f t="shared" si="7"/>
        <v>8</v>
      </c>
      <c r="K61">
        <f t="shared" si="8"/>
        <v>6</v>
      </c>
      <c r="L61" t="e">
        <f t="shared" si="9"/>
        <v>#N/A</v>
      </c>
      <c r="M61" t="e">
        <f t="shared" si="10"/>
        <v>#N/A</v>
      </c>
      <c r="N61" s="1" t="e">
        <f t="shared" si="11"/>
        <v>#N/A</v>
      </c>
      <c r="O61" s="1"/>
    </row>
    <row r="62" spans="7:15" x14ac:dyDescent="0.25">
      <c r="G62">
        <v>59</v>
      </c>
      <c r="H62">
        <f t="shared" si="5"/>
        <v>9</v>
      </c>
      <c r="I62">
        <f t="shared" si="6"/>
        <v>6</v>
      </c>
      <c r="J62">
        <f t="shared" si="7"/>
        <v>9</v>
      </c>
      <c r="K62">
        <f t="shared" si="8"/>
        <v>6</v>
      </c>
      <c r="L62" t="e">
        <f t="shared" si="9"/>
        <v>#N/A</v>
      </c>
      <c r="M62" t="e">
        <f t="shared" si="10"/>
        <v>#N/A</v>
      </c>
      <c r="N62" s="1" t="e">
        <f t="shared" si="11"/>
        <v>#N/A</v>
      </c>
      <c r="O62" s="1"/>
    </row>
    <row r="63" spans="7:15" x14ac:dyDescent="0.25">
      <c r="G63">
        <v>60</v>
      </c>
      <c r="H63">
        <f t="shared" si="5"/>
        <v>10</v>
      </c>
      <c r="I63">
        <f t="shared" si="6"/>
        <v>6</v>
      </c>
      <c r="J63">
        <f t="shared" si="7"/>
        <v>10</v>
      </c>
      <c r="K63">
        <f t="shared" si="8"/>
        <v>6</v>
      </c>
      <c r="L63" t="e">
        <f t="shared" si="9"/>
        <v>#N/A</v>
      </c>
      <c r="M63" t="e">
        <f t="shared" si="10"/>
        <v>#N/A</v>
      </c>
      <c r="N63" s="1" t="e">
        <f t="shared" si="11"/>
        <v>#N/A</v>
      </c>
      <c r="O63" s="1"/>
    </row>
    <row r="64" spans="7:15" x14ac:dyDescent="0.25">
      <c r="G64">
        <v>61</v>
      </c>
      <c r="H64">
        <f t="shared" si="5"/>
        <v>1</v>
      </c>
      <c r="I64">
        <f t="shared" si="6"/>
        <v>7</v>
      </c>
      <c r="J64">
        <f t="shared" si="7"/>
        <v>1</v>
      </c>
      <c r="K64">
        <f t="shared" si="8"/>
        <v>7</v>
      </c>
      <c r="L64" t="e">
        <f t="shared" si="9"/>
        <v>#N/A</v>
      </c>
      <c r="M64" t="e">
        <f t="shared" si="10"/>
        <v>#N/A</v>
      </c>
      <c r="N64" s="1" t="e">
        <f t="shared" si="11"/>
        <v>#N/A</v>
      </c>
      <c r="O64" s="1"/>
    </row>
    <row r="65" spans="7:15" x14ac:dyDescent="0.25">
      <c r="G65">
        <v>62</v>
      </c>
      <c r="H65">
        <f t="shared" si="5"/>
        <v>2</v>
      </c>
      <c r="I65">
        <f t="shared" si="6"/>
        <v>7</v>
      </c>
      <c r="J65">
        <f t="shared" si="7"/>
        <v>2</v>
      </c>
      <c r="K65">
        <f t="shared" si="8"/>
        <v>7</v>
      </c>
      <c r="L65" t="e">
        <f t="shared" si="9"/>
        <v>#N/A</v>
      </c>
      <c r="M65" t="e">
        <f t="shared" si="10"/>
        <v>#N/A</v>
      </c>
      <c r="N65" s="1" t="e">
        <f t="shared" si="11"/>
        <v>#N/A</v>
      </c>
      <c r="O65" s="1"/>
    </row>
    <row r="66" spans="7:15" x14ac:dyDescent="0.25">
      <c r="G66">
        <v>63</v>
      </c>
      <c r="H66">
        <f t="shared" si="5"/>
        <v>3</v>
      </c>
      <c r="I66">
        <f t="shared" si="6"/>
        <v>7</v>
      </c>
      <c r="J66">
        <f t="shared" si="7"/>
        <v>3</v>
      </c>
      <c r="K66">
        <f t="shared" si="8"/>
        <v>7</v>
      </c>
      <c r="L66" t="e">
        <f t="shared" si="9"/>
        <v>#N/A</v>
      </c>
      <c r="M66" t="e">
        <f t="shared" si="10"/>
        <v>#N/A</v>
      </c>
      <c r="N66" s="1" t="e">
        <f t="shared" si="11"/>
        <v>#N/A</v>
      </c>
      <c r="O66" s="1"/>
    </row>
    <row r="67" spans="7:15" x14ac:dyDescent="0.25">
      <c r="G67">
        <v>64</v>
      </c>
      <c r="H67">
        <f t="shared" si="5"/>
        <v>4</v>
      </c>
      <c r="I67">
        <f t="shared" si="6"/>
        <v>7</v>
      </c>
      <c r="J67">
        <f t="shared" si="7"/>
        <v>4</v>
      </c>
      <c r="K67">
        <f t="shared" si="8"/>
        <v>7</v>
      </c>
      <c r="L67" t="e">
        <f t="shared" si="9"/>
        <v>#N/A</v>
      </c>
      <c r="M67" t="e">
        <f t="shared" si="10"/>
        <v>#N/A</v>
      </c>
      <c r="N67" s="1" t="e">
        <f t="shared" si="11"/>
        <v>#N/A</v>
      </c>
      <c r="O67" s="1"/>
    </row>
    <row r="68" spans="7:15" x14ac:dyDescent="0.25">
      <c r="G68">
        <v>65</v>
      </c>
      <c r="H68">
        <f t="shared" si="5"/>
        <v>5</v>
      </c>
      <c r="I68">
        <f t="shared" si="6"/>
        <v>7</v>
      </c>
      <c r="J68">
        <f t="shared" ref="J68:J103" si="12">IF($G68&lt;=$Q$3,H68,NA())</f>
        <v>5</v>
      </c>
      <c r="K68">
        <f t="shared" ref="K68:K103" si="13">IF($G68&lt;=$Q$3,I68,NA())</f>
        <v>7</v>
      </c>
      <c r="L68" t="e">
        <f t="shared" ref="L68:L103" si="14">IF($G68=$Q$4,H68,NA())</f>
        <v>#N/A</v>
      </c>
      <c r="M68" t="e">
        <f t="shared" ref="M68:M103" si="15">IF($G68=$Q$4,I68,NA())</f>
        <v>#N/A</v>
      </c>
      <c r="N68" s="1" t="e">
        <f t="shared" ref="N68:N99" si="16">IF(NOT(ISERROR(M68)),$Q$2,NA())</f>
        <v>#N/A</v>
      </c>
      <c r="O68" s="1"/>
    </row>
    <row r="69" spans="7:15" x14ac:dyDescent="0.25">
      <c r="G69">
        <v>66</v>
      </c>
      <c r="H69">
        <f t="shared" si="5"/>
        <v>6</v>
      </c>
      <c r="I69">
        <f t="shared" si="6"/>
        <v>7</v>
      </c>
      <c r="J69" t="e">
        <f t="shared" si="12"/>
        <v>#N/A</v>
      </c>
      <c r="K69" t="e">
        <f t="shared" si="13"/>
        <v>#N/A</v>
      </c>
      <c r="L69" t="e">
        <f t="shared" si="14"/>
        <v>#N/A</v>
      </c>
      <c r="M69" t="e">
        <f t="shared" si="15"/>
        <v>#N/A</v>
      </c>
      <c r="N69" s="1" t="e">
        <f t="shared" si="16"/>
        <v>#N/A</v>
      </c>
      <c r="O69" s="1"/>
    </row>
    <row r="70" spans="7:15" x14ac:dyDescent="0.25">
      <c r="G70">
        <v>67</v>
      </c>
      <c r="H70">
        <f t="shared" si="5"/>
        <v>7</v>
      </c>
      <c r="I70">
        <f t="shared" si="6"/>
        <v>7</v>
      </c>
      <c r="J70" t="e">
        <f t="shared" si="12"/>
        <v>#N/A</v>
      </c>
      <c r="K70" t="e">
        <f t="shared" si="13"/>
        <v>#N/A</v>
      </c>
      <c r="L70" t="e">
        <f t="shared" si="14"/>
        <v>#N/A</v>
      </c>
      <c r="M70" t="e">
        <f t="shared" si="15"/>
        <v>#N/A</v>
      </c>
      <c r="N70" s="1" t="e">
        <f t="shared" si="16"/>
        <v>#N/A</v>
      </c>
      <c r="O70" s="1"/>
    </row>
    <row r="71" spans="7:15" x14ac:dyDescent="0.25">
      <c r="G71">
        <v>68</v>
      </c>
      <c r="H71">
        <f t="shared" si="5"/>
        <v>8</v>
      </c>
      <c r="I71">
        <f t="shared" si="6"/>
        <v>7</v>
      </c>
      <c r="J71" t="e">
        <f t="shared" si="12"/>
        <v>#N/A</v>
      </c>
      <c r="K71" t="e">
        <f t="shared" si="13"/>
        <v>#N/A</v>
      </c>
      <c r="L71" t="e">
        <f t="shared" si="14"/>
        <v>#N/A</v>
      </c>
      <c r="M71" t="e">
        <f t="shared" si="15"/>
        <v>#N/A</v>
      </c>
      <c r="N71" s="1" t="e">
        <f t="shared" si="16"/>
        <v>#N/A</v>
      </c>
      <c r="O71" s="1"/>
    </row>
    <row r="72" spans="7:15" x14ac:dyDescent="0.25">
      <c r="G72">
        <v>69</v>
      </c>
      <c r="H72">
        <f t="shared" si="5"/>
        <v>9</v>
      </c>
      <c r="I72">
        <f t="shared" si="6"/>
        <v>7</v>
      </c>
      <c r="J72" t="e">
        <f t="shared" si="12"/>
        <v>#N/A</v>
      </c>
      <c r="K72" t="e">
        <f t="shared" si="13"/>
        <v>#N/A</v>
      </c>
      <c r="L72" t="e">
        <f t="shared" si="14"/>
        <v>#N/A</v>
      </c>
      <c r="M72" t="e">
        <f t="shared" si="15"/>
        <v>#N/A</v>
      </c>
      <c r="N72" s="1" t="e">
        <f t="shared" si="16"/>
        <v>#N/A</v>
      </c>
      <c r="O72" s="1"/>
    </row>
    <row r="73" spans="7:15" x14ac:dyDescent="0.25">
      <c r="G73">
        <v>70</v>
      </c>
      <c r="H73">
        <f t="shared" si="5"/>
        <v>10</v>
      </c>
      <c r="I73">
        <f t="shared" si="6"/>
        <v>7</v>
      </c>
      <c r="J73" t="e">
        <f t="shared" si="12"/>
        <v>#N/A</v>
      </c>
      <c r="K73" t="e">
        <f t="shared" si="13"/>
        <v>#N/A</v>
      </c>
      <c r="L73">
        <f t="shared" si="14"/>
        <v>10</v>
      </c>
      <c r="M73">
        <f t="shared" si="15"/>
        <v>7</v>
      </c>
      <c r="N73" s="1">
        <f t="shared" si="16"/>
        <v>0.65</v>
      </c>
      <c r="O73" s="1"/>
    </row>
    <row r="74" spans="7:15" x14ac:dyDescent="0.25">
      <c r="G74">
        <v>71</v>
      </c>
      <c r="H74">
        <f t="shared" si="5"/>
        <v>1</v>
      </c>
      <c r="I74">
        <f t="shared" si="6"/>
        <v>8</v>
      </c>
      <c r="J74" t="e">
        <f t="shared" si="12"/>
        <v>#N/A</v>
      </c>
      <c r="K74" t="e">
        <f t="shared" si="13"/>
        <v>#N/A</v>
      </c>
      <c r="L74" t="e">
        <f t="shared" si="14"/>
        <v>#N/A</v>
      </c>
      <c r="M74" t="e">
        <f t="shared" si="15"/>
        <v>#N/A</v>
      </c>
      <c r="N74" s="1" t="e">
        <f t="shared" si="16"/>
        <v>#N/A</v>
      </c>
      <c r="O74" s="1"/>
    </row>
    <row r="75" spans="7:15" x14ac:dyDescent="0.25">
      <c r="G75">
        <v>72</v>
      </c>
      <c r="H75">
        <f t="shared" si="5"/>
        <v>2</v>
      </c>
      <c r="I75">
        <f t="shared" si="6"/>
        <v>8</v>
      </c>
      <c r="J75" t="e">
        <f t="shared" si="12"/>
        <v>#N/A</v>
      </c>
      <c r="K75" t="e">
        <f t="shared" si="13"/>
        <v>#N/A</v>
      </c>
      <c r="L75" t="e">
        <f t="shared" si="14"/>
        <v>#N/A</v>
      </c>
      <c r="M75" t="e">
        <f t="shared" si="15"/>
        <v>#N/A</v>
      </c>
      <c r="N75" s="1" t="e">
        <f t="shared" si="16"/>
        <v>#N/A</v>
      </c>
      <c r="O75" s="1"/>
    </row>
    <row r="76" spans="7:15" x14ac:dyDescent="0.25">
      <c r="G76">
        <v>73</v>
      </c>
      <c r="H76">
        <f t="shared" si="5"/>
        <v>3</v>
      </c>
      <c r="I76">
        <f t="shared" si="6"/>
        <v>8</v>
      </c>
      <c r="J76" t="e">
        <f t="shared" si="12"/>
        <v>#N/A</v>
      </c>
      <c r="K76" t="e">
        <f t="shared" si="13"/>
        <v>#N/A</v>
      </c>
      <c r="L76" t="e">
        <f t="shared" si="14"/>
        <v>#N/A</v>
      </c>
      <c r="M76" t="e">
        <f t="shared" si="15"/>
        <v>#N/A</v>
      </c>
      <c r="N76" s="1" t="e">
        <f t="shared" si="16"/>
        <v>#N/A</v>
      </c>
      <c r="O76" s="1"/>
    </row>
    <row r="77" spans="7:15" x14ac:dyDescent="0.25">
      <c r="G77">
        <v>74</v>
      </c>
      <c r="H77">
        <f t="shared" si="5"/>
        <v>4</v>
      </c>
      <c r="I77">
        <f t="shared" si="6"/>
        <v>8</v>
      </c>
      <c r="J77" t="e">
        <f t="shared" si="12"/>
        <v>#N/A</v>
      </c>
      <c r="K77" t="e">
        <f t="shared" si="13"/>
        <v>#N/A</v>
      </c>
      <c r="L77" t="e">
        <f t="shared" si="14"/>
        <v>#N/A</v>
      </c>
      <c r="M77" t="e">
        <f t="shared" si="15"/>
        <v>#N/A</v>
      </c>
      <c r="N77" s="1" t="e">
        <f t="shared" si="16"/>
        <v>#N/A</v>
      </c>
      <c r="O77" s="1"/>
    </row>
    <row r="78" spans="7:15" x14ac:dyDescent="0.25">
      <c r="G78">
        <v>75</v>
      </c>
      <c r="H78">
        <f t="shared" si="5"/>
        <v>5</v>
      </c>
      <c r="I78">
        <f t="shared" si="6"/>
        <v>8</v>
      </c>
      <c r="J78" t="e">
        <f t="shared" si="12"/>
        <v>#N/A</v>
      </c>
      <c r="K78" t="e">
        <f t="shared" si="13"/>
        <v>#N/A</v>
      </c>
      <c r="L78" t="e">
        <f t="shared" si="14"/>
        <v>#N/A</v>
      </c>
      <c r="M78" t="e">
        <f t="shared" si="15"/>
        <v>#N/A</v>
      </c>
      <c r="N78" s="1" t="e">
        <f t="shared" si="16"/>
        <v>#N/A</v>
      </c>
      <c r="O78" s="1"/>
    </row>
    <row r="79" spans="7:15" x14ac:dyDescent="0.25">
      <c r="G79">
        <v>76</v>
      </c>
      <c r="H79">
        <f t="shared" ref="H79:H103" si="17">H69</f>
        <v>6</v>
      </c>
      <c r="I79">
        <f t="shared" ref="I79:I103" si="18">I69+1</f>
        <v>8</v>
      </c>
      <c r="J79" t="e">
        <f t="shared" si="12"/>
        <v>#N/A</v>
      </c>
      <c r="K79" t="e">
        <f t="shared" si="13"/>
        <v>#N/A</v>
      </c>
      <c r="L79" t="e">
        <f t="shared" si="14"/>
        <v>#N/A</v>
      </c>
      <c r="M79" t="e">
        <f t="shared" si="15"/>
        <v>#N/A</v>
      </c>
      <c r="N79" s="1" t="e">
        <f t="shared" si="16"/>
        <v>#N/A</v>
      </c>
      <c r="O79" s="1"/>
    </row>
    <row r="80" spans="7:15" x14ac:dyDescent="0.25">
      <c r="G80">
        <v>77</v>
      </c>
      <c r="H80">
        <f t="shared" si="17"/>
        <v>7</v>
      </c>
      <c r="I80">
        <f t="shared" si="18"/>
        <v>8</v>
      </c>
      <c r="J80" t="e">
        <f t="shared" si="12"/>
        <v>#N/A</v>
      </c>
      <c r="K80" t="e">
        <f t="shared" si="13"/>
        <v>#N/A</v>
      </c>
      <c r="L80" t="e">
        <f t="shared" si="14"/>
        <v>#N/A</v>
      </c>
      <c r="M80" t="e">
        <f t="shared" si="15"/>
        <v>#N/A</v>
      </c>
      <c r="N80" s="1" t="e">
        <f t="shared" si="16"/>
        <v>#N/A</v>
      </c>
      <c r="O80" s="1"/>
    </row>
    <row r="81" spans="7:15" x14ac:dyDescent="0.25">
      <c r="G81">
        <v>78</v>
      </c>
      <c r="H81">
        <f t="shared" si="17"/>
        <v>8</v>
      </c>
      <c r="I81">
        <f t="shared" si="18"/>
        <v>8</v>
      </c>
      <c r="J81" t="e">
        <f t="shared" si="12"/>
        <v>#N/A</v>
      </c>
      <c r="K81" t="e">
        <f t="shared" si="13"/>
        <v>#N/A</v>
      </c>
      <c r="L81" t="e">
        <f t="shared" si="14"/>
        <v>#N/A</v>
      </c>
      <c r="M81" t="e">
        <f t="shared" si="15"/>
        <v>#N/A</v>
      </c>
      <c r="N81" s="1" t="e">
        <f t="shared" si="16"/>
        <v>#N/A</v>
      </c>
      <c r="O81" s="1"/>
    </row>
    <row r="82" spans="7:15" x14ac:dyDescent="0.25">
      <c r="G82">
        <v>79</v>
      </c>
      <c r="H82">
        <f t="shared" si="17"/>
        <v>9</v>
      </c>
      <c r="I82">
        <f t="shared" si="18"/>
        <v>8</v>
      </c>
      <c r="J82" t="e">
        <f t="shared" si="12"/>
        <v>#N/A</v>
      </c>
      <c r="K82" t="e">
        <f t="shared" si="13"/>
        <v>#N/A</v>
      </c>
      <c r="L82" t="e">
        <f t="shared" si="14"/>
        <v>#N/A</v>
      </c>
      <c r="M82" t="e">
        <f t="shared" si="15"/>
        <v>#N/A</v>
      </c>
      <c r="N82" s="1" t="e">
        <f t="shared" si="16"/>
        <v>#N/A</v>
      </c>
      <c r="O82" s="1"/>
    </row>
    <row r="83" spans="7:15" x14ac:dyDescent="0.25">
      <c r="G83">
        <v>80</v>
      </c>
      <c r="H83">
        <f t="shared" si="17"/>
        <v>10</v>
      </c>
      <c r="I83">
        <f t="shared" si="18"/>
        <v>8</v>
      </c>
      <c r="J83" t="e">
        <f t="shared" si="12"/>
        <v>#N/A</v>
      </c>
      <c r="K83" t="e">
        <f t="shared" si="13"/>
        <v>#N/A</v>
      </c>
      <c r="L83" t="e">
        <f t="shared" si="14"/>
        <v>#N/A</v>
      </c>
      <c r="M83" t="e">
        <f t="shared" si="15"/>
        <v>#N/A</v>
      </c>
      <c r="N83" s="1" t="e">
        <f t="shared" si="16"/>
        <v>#N/A</v>
      </c>
      <c r="O83" s="1"/>
    </row>
    <row r="84" spans="7:15" x14ac:dyDescent="0.25">
      <c r="G84">
        <v>81</v>
      </c>
      <c r="H84">
        <f t="shared" si="17"/>
        <v>1</v>
      </c>
      <c r="I84">
        <f t="shared" si="18"/>
        <v>9</v>
      </c>
      <c r="J84" t="e">
        <f t="shared" si="12"/>
        <v>#N/A</v>
      </c>
      <c r="K84" t="e">
        <f t="shared" si="13"/>
        <v>#N/A</v>
      </c>
      <c r="L84" t="e">
        <f t="shared" si="14"/>
        <v>#N/A</v>
      </c>
      <c r="M84" t="e">
        <f t="shared" si="15"/>
        <v>#N/A</v>
      </c>
      <c r="N84" s="1" t="e">
        <f t="shared" si="16"/>
        <v>#N/A</v>
      </c>
      <c r="O84" s="1"/>
    </row>
    <row r="85" spans="7:15" x14ac:dyDescent="0.25">
      <c r="G85">
        <v>82</v>
      </c>
      <c r="H85">
        <f t="shared" si="17"/>
        <v>2</v>
      </c>
      <c r="I85">
        <f t="shared" si="18"/>
        <v>9</v>
      </c>
      <c r="J85" t="e">
        <f t="shared" si="12"/>
        <v>#N/A</v>
      </c>
      <c r="K85" t="e">
        <f t="shared" si="13"/>
        <v>#N/A</v>
      </c>
      <c r="L85" t="e">
        <f t="shared" si="14"/>
        <v>#N/A</v>
      </c>
      <c r="M85" t="e">
        <f t="shared" si="15"/>
        <v>#N/A</v>
      </c>
      <c r="N85" s="1" t="e">
        <f t="shared" si="16"/>
        <v>#N/A</v>
      </c>
      <c r="O85" s="1"/>
    </row>
    <row r="86" spans="7:15" x14ac:dyDescent="0.25">
      <c r="G86">
        <v>83</v>
      </c>
      <c r="H86">
        <f t="shared" si="17"/>
        <v>3</v>
      </c>
      <c r="I86">
        <f t="shared" si="18"/>
        <v>9</v>
      </c>
      <c r="J86" t="e">
        <f t="shared" si="12"/>
        <v>#N/A</v>
      </c>
      <c r="K86" t="e">
        <f t="shared" si="13"/>
        <v>#N/A</v>
      </c>
      <c r="L86" t="e">
        <f t="shared" si="14"/>
        <v>#N/A</v>
      </c>
      <c r="M86" t="e">
        <f t="shared" si="15"/>
        <v>#N/A</v>
      </c>
      <c r="N86" s="1" t="e">
        <f t="shared" si="16"/>
        <v>#N/A</v>
      </c>
      <c r="O86" s="1"/>
    </row>
    <row r="87" spans="7:15" x14ac:dyDescent="0.25">
      <c r="G87">
        <v>84</v>
      </c>
      <c r="H87">
        <f t="shared" si="17"/>
        <v>4</v>
      </c>
      <c r="I87">
        <f t="shared" si="18"/>
        <v>9</v>
      </c>
      <c r="J87" t="e">
        <f t="shared" si="12"/>
        <v>#N/A</v>
      </c>
      <c r="K87" t="e">
        <f t="shared" si="13"/>
        <v>#N/A</v>
      </c>
      <c r="L87" t="e">
        <f t="shared" si="14"/>
        <v>#N/A</v>
      </c>
      <c r="M87" t="e">
        <f t="shared" si="15"/>
        <v>#N/A</v>
      </c>
      <c r="N87" s="1" t="e">
        <f t="shared" si="16"/>
        <v>#N/A</v>
      </c>
      <c r="O87" s="1"/>
    </row>
    <row r="88" spans="7:15" x14ac:dyDescent="0.25">
      <c r="G88">
        <v>85</v>
      </c>
      <c r="H88">
        <f t="shared" si="17"/>
        <v>5</v>
      </c>
      <c r="I88">
        <f t="shared" si="18"/>
        <v>9</v>
      </c>
      <c r="J88" t="e">
        <f t="shared" si="12"/>
        <v>#N/A</v>
      </c>
      <c r="K88" t="e">
        <f t="shared" si="13"/>
        <v>#N/A</v>
      </c>
      <c r="L88" t="e">
        <f t="shared" si="14"/>
        <v>#N/A</v>
      </c>
      <c r="M88" t="e">
        <f t="shared" si="15"/>
        <v>#N/A</v>
      </c>
      <c r="N88" s="1" t="e">
        <f t="shared" si="16"/>
        <v>#N/A</v>
      </c>
      <c r="O88" s="1"/>
    </row>
    <row r="89" spans="7:15" x14ac:dyDescent="0.25">
      <c r="G89">
        <v>86</v>
      </c>
      <c r="H89">
        <f t="shared" si="17"/>
        <v>6</v>
      </c>
      <c r="I89">
        <f t="shared" si="18"/>
        <v>9</v>
      </c>
      <c r="J89" t="e">
        <f t="shared" si="12"/>
        <v>#N/A</v>
      </c>
      <c r="K89" t="e">
        <f t="shared" si="13"/>
        <v>#N/A</v>
      </c>
      <c r="L89" t="e">
        <f t="shared" si="14"/>
        <v>#N/A</v>
      </c>
      <c r="M89" t="e">
        <f t="shared" si="15"/>
        <v>#N/A</v>
      </c>
      <c r="N89" s="1" t="e">
        <f t="shared" si="16"/>
        <v>#N/A</v>
      </c>
      <c r="O89" s="1"/>
    </row>
    <row r="90" spans="7:15" x14ac:dyDescent="0.25">
      <c r="G90">
        <v>87</v>
      </c>
      <c r="H90">
        <f t="shared" si="17"/>
        <v>7</v>
      </c>
      <c r="I90">
        <f t="shared" si="18"/>
        <v>9</v>
      </c>
      <c r="J90" t="e">
        <f t="shared" si="12"/>
        <v>#N/A</v>
      </c>
      <c r="K90" t="e">
        <f t="shared" si="13"/>
        <v>#N/A</v>
      </c>
      <c r="L90" t="e">
        <f t="shared" si="14"/>
        <v>#N/A</v>
      </c>
      <c r="M90" t="e">
        <f t="shared" si="15"/>
        <v>#N/A</v>
      </c>
      <c r="N90" s="1" t="e">
        <f t="shared" si="16"/>
        <v>#N/A</v>
      </c>
      <c r="O90" s="1"/>
    </row>
    <row r="91" spans="7:15" x14ac:dyDescent="0.25">
      <c r="G91">
        <v>88</v>
      </c>
      <c r="H91">
        <f t="shared" si="17"/>
        <v>8</v>
      </c>
      <c r="I91">
        <f t="shared" si="18"/>
        <v>9</v>
      </c>
      <c r="J91" t="e">
        <f t="shared" si="12"/>
        <v>#N/A</v>
      </c>
      <c r="K91" t="e">
        <f t="shared" si="13"/>
        <v>#N/A</v>
      </c>
      <c r="L91" t="e">
        <f t="shared" si="14"/>
        <v>#N/A</v>
      </c>
      <c r="M91" t="e">
        <f t="shared" si="15"/>
        <v>#N/A</v>
      </c>
      <c r="N91" s="1" t="e">
        <f t="shared" si="16"/>
        <v>#N/A</v>
      </c>
      <c r="O91" s="1"/>
    </row>
    <row r="92" spans="7:15" x14ac:dyDescent="0.25">
      <c r="G92">
        <v>89</v>
      </c>
      <c r="H92">
        <f t="shared" si="17"/>
        <v>9</v>
      </c>
      <c r="I92">
        <f t="shared" si="18"/>
        <v>9</v>
      </c>
      <c r="J92" t="e">
        <f t="shared" si="12"/>
        <v>#N/A</v>
      </c>
      <c r="K92" t="e">
        <f t="shared" si="13"/>
        <v>#N/A</v>
      </c>
      <c r="L92" t="e">
        <f t="shared" si="14"/>
        <v>#N/A</v>
      </c>
      <c r="M92" t="e">
        <f t="shared" si="15"/>
        <v>#N/A</v>
      </c>
      <c r="N92" s="1" t="e">
        <f t="shared" si="16"/>
        <v>#N/A</v>
      </c>
      <c r="O92" s="1"/>
    </row>
    <row r="93" spans="7:15" x14ac:dyDescent="0.25">
      <c r="G93">
        <v>90</v>
      </c>
      <c r="H93">
        <f t="shared" si="17"/>
        <v>10</v>
      </c>
      <c r="I93">
        <f t="shared" si="18"/>
        <v>9</v>
      </c>
      <c r="J93" t="e">
        <f t="shared" si="12"/>
        <v>#N/A</v>
      </c>
      <c r="K93" t="e">
        <f t="shared" si="13"/>
        <v>#N/A</v>
      </c>
      <c r="L93" t="e">
        <f t="shared" si="14"/>
        <v>#N/A</v>
      </c>
      <c r="M93" t="e">
        <f t="shared" si="15"/>
        <v>#N/A</v>
      </c>
      <c r="N93" s="1" t="e">
        <f t="shared" si="16"/>
        <v>#N/A</v>
      </c>
      <c r="O93" s="1"/>
    </row>
    <row r="94" spans="7:15" x14ac:dyDescent="0.25">
      <c r="G94">
        <v>91</v>
      </c>
      <c r="H94">
        <f t="shared" si="17"/>
        <v>1</v>
      </c>
      <c r="I94">
        <f t="shared" si="18"/>
        <v>10</v>
      </c>
      <c r="J94" t="e">
        <f t="shared" si="12"/>
        <v>#N/A</v>
      </c>
      <c r="K94" t="e">
        <f t="shared" si="13"/>
        <v>#N/A</v>
      </c>
      <c r="L94" t="e">
        <f t="shared" si="14"/>
        <v>#N/A</v>
      </c>
      <c r="M94" t="e">
        <f t="shared" si="15"/>
        <v>#N/A</v>
      </c>
      <c r="N94" s="1" t="e">
        <f t="shared" si="16"/>
        <v>#N/A</v>
      </c>
      <c r="O94" s="1"/>
    </row>
    <row r="95" spans="7:15" x14ac:dyDescent="0.25">
      <c r="G95">
        <v>92</v>
      </c>
      <c r="H95">
        <f t="shared" si="17"/>
        <v>2</v>
      </c>
      <c r="I95">
        <f t="shared" si="18"/>
        <v>10</v>
      </c>
      <c r="J95" t="e">
        <f t="shared" si="12"/>
        <v>#N/A</v>
      </c>
      <c r="K95" t="e">
        <f t="shared" si="13"/>
        <v>#N/A</v>
      </c>
      <c r="L95" t="e">
        <f t="shared" si="14"/>
        <v>#N/A</v>
      </c>
      <c r="M95" t="e">
        <f t="shared" si="15"/>
        <v>#N/A</v>
      </c>
      <c r="N95" s="1" t="e">
        <f t="shared" si="16"/>
        <v>#N/A</v>
      </c>
      <c r="O95" s="1"/>
    </row>
    <row r="96" spans="7:15" x14ac:dyDescent="0.25">
      <c r="G96">
        <v>93</v>
      </c>
      <c r="H96">
        <f t="shared" si="17"/>
        <v>3</v>
      </c>
      <c r="I96">
        <f t="shared" si="18"/>
        <v>10</v>
      </c>
      <c r="J96" t="e">
        <f t="shared" si="12"/>
        <v>#N/A</v>
      </c>
      <c r="K96" t="e">
        <f t="shared" si="13"/>
        <v>#N/A</v>
      </c>
      <c r="L96" t="e">
        <f t="shared" si="14"/>
        <v>#N/A</v>
      </c>
      <c r="M96" t="e">
        <f t="shared" si="15"/>
        <v>#N/A</v>
      </c>
      <c r="N96" s="1" t="e">
        <f t="shared" si="16"/>
        <v>#N/A</v>
      </c>
      <c r="O96" s="1"/>
    </row>
    <row r="97" spans="7:15" x14ac:dyDescent="0.25">
      <c r="G97">
        <v>94</v>
      </c>
      <c r="H97">
        <f t="shared" si="17"/>
        <v>4</v>
      </c>
      <c r="I97">
        <f t="shared" si="18"/>
        <v>10</v>
      </c>
      <c r="J97" t="e">
        <f t="shared" si="12"/>
        <v>#N/A</v>
      </c>
      <c r="K97" t="e">
        <f t="shared" si="13"/>
        <v>#N/A</v>
      </c>
      <c r="L97" t="e">
        <f t="shared" si="14"/>
        <v>#N/A</v>
      </c>
      <c r="M97" t="e">
        <f t="shared" si="15"/>
        <v>#N/A</v>
      </c>
      <c r="N97" s="1" t="e">
        <f t="shared" si="16"/>
        <v>#N/A</v>
      </c>
      <c r="O97" s="1"/>
    </row>
    <row r="98" spans="7:15" x14ac:dyDescent="0.25">
      <c r="G98">
        <v>95</v>
      </c>
      <c r="H98">
        <f t="shared" si="17"/>
        <v>5</v>
      </c>
      <c r="I98">
        <f t="shared" si="18"/>
        <v>10</v>
      </c>
      <c r="J98" t="e">
        <f t="shared" si="12"/>
        <v>#N/A</v>
      </c>
      <c r="K98" t="e">
        <f t="shared" si="13"/>
        <v>#N/A</v>
      </c>
      <c r="L98" t="e">
        <f t="shared" si="14"/>
        <v>#N/A</v>
      </c>
      <c r="M98" t="e">
        <f t="shared" si="15"/>
        <v>#N/A</v>
      </c>
      <c r="N98" s="1" t="e">
        <f t="shared" si="16"/>
        <v>#N/A</v>
      </c>
      <c r="O98" s="1"/>
    </row>
    <row r="99" spans="7:15" x14ac:dyDescent="0.25">
      <c r="G99">
        <v>96</v>
      </c>
      <c r="H99">
        <f t="shared" si="17"/>
        <v>6</v>
      </c>
      <c r="I99">
        <f t="shared" si="18"/>
        <v>10</v>
      </c>
      <c r="J99" t="e">
        <f t="shared" si="12"/>
        <v>#N/A</v>
      </c>
      <c r="K99" t="e">
        <f t="shared" si="13"/>
        <v>#N/A</v>
      </c>
      <c r="L99" t="e">
        <f t="shared" si="14"/>
        <v>#N/A</v>
      </c>
      <c r="M99" t="e">
        <f t="shared" si="15"/>
        <v>#N/A</v>
      </c>
      <c r="N99" s="1" t="e">
        <f t="shared" si="16"/>
        <v>#N/A</v>
      </c>
      <c r="O99" s="1"/>
    </row>
    <row r="100" spans="7:15" x14ac:dyDescent="0.25">
      <c r="G100">
        <v>97</v>
      </c>
      <c r="H100">
        <f t="shared" si="17"/>
        <v>7</v>
      </c>
      <c r="I100">
        <f t="shared" si="18"/>
        <v>10</v>
      </c>
      <c r="J100" t="e">
        <f t="shared" si="12"/>
        <v>#N/A</v>
      </c>
      <c r="K100" t="e">
        <f t="shared" si="13"/>
        <v>#N/A</v>
      </c>
      <c r="L100" t="e">
        <f t="shared" si="14"/>
        <v>#N/A</v>
      </c>
      <c r="M100" t="e">
        <f t="shared" si="15"/>
        <v>#N/A</v>
      </c>
      <c r="N100" s="1" t="e">
        <f>IF(NOT(ISERROR(M100)),$Q$2,NA())</f>
        <v>#N/A</v>
      </c>
      <c r="O100" s="1"/>
    </row>
    <row r="101" spans="7:15" x14ac:dyDescent="0.25">
      <c r="G101">
        <v>98</v>
      </c>
      <c r="H101">
        <f t="shared" si="17"/>
        <v>8</v>
      </c>
      <c r="I101">
        <f t="shared" si="18"/>
        <v>10</v>
      </c>
      <c r="J101" t="e">
        <f t="shared" si="12"/>
        <v>#N/A</v>
      </c>
      <c r="K101" t="e">
        <f t="shared" si="13"/>
        <v>#N/A</v>
      </c>
      <c r="L101" t="e">
        <f t="shared" si="14"/>
        <v>#N/A</v>
      </c>
      <c r="M101" t="e">
        <f t="shared" si="15"/>
        <v>#N/A</v>
      </c>
      <c r="N101" s="1" t="e">
        <f>IF(NOT(ISERROR(M101)),$Q$2,NA())</f>
        <v>#N/A</v>
      </c>
      <c r="O101" s="1"/>
    </row>
    <row r="102" spans="7:15" x14ac:dyDescent="0.25">
      <c r="G102">
        <v>99</v>
      </c>
      <c r="H102">
        <f t="shared" si="17"/>
        <v>9</v>
      </c>
      <c r="I102">
        <f t="shared" si="18"/>
        <v>10</v>
      </c>
      <c r="J102" t="e">
        <f t="shared" si="12"/>
        <v>#N/A</v>
      </c>
      <c r="K102" t="e">
        <f t="shared" si="13"/>
        <v>#N/A</v>
      </c>
      <c r="L102" t="e">
        <f t="shared" si="14"/>
        <v>#N/A</v>
      </c>
      <c r="M102" t="e">
        <f t="shared" si="15"/>
        <v>#N/A</v>
      </c>
      <c r="N102" s="1" t="e">
        <f>IF(NOT(ISERROR(M102)),$Q$2,NA())</f>
        <v>#N/A</v>
      </c>
      <c r="O102" s="1"/>
    </row>
    <row r="103" spans="7:15" x14ac:dyDescent="0.25">
      <c r="G103">
        <v>100</v>
      </c>
      <c r="H103">
        <f t="shared" si="17"/>
        <v>10</v>
      </c>
      <c r="I103">
        <f t="shared" si="18"/>
        <v>10</v>
      </c>
      <c r="J103" t="e">
        <f t="shared" si="12"/>
        <v>#N/A</v>
      </c>
      <c r="K103" t="e">
        <f t="shared" si="13"/>
        <v>#N/A</v>
      </c>
      <c r="L103" t="e">
        <f t="shared" si="14"/>
        <v>#N/A</v>
      </c>
      <c r="M103" t="e">
        <f t="shared" si="15"/>
        <v>#N/A</v>
      </c>
      <c r="N103" s="1" t="e">
        <f>IF(NOT(ISERROR(M103)),$Q$2,NA())</f>
        <v>#N/A</v>
      </c>
      <c r="O103" s="1"/>
    </row>
  </sheetData>
  <hyperlinks>
    <hyperlink ref="A1" location="'TOC Gallery'!A1" tooltip="Go To: Table of Contents" display="'TOC Gallery'!A1" xr:uid="{E92F7E30-7DBE-4589-87DB-0EE69E34F702}"/>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9715-1559-412B-BEF2-4440A8E9BD51}">
  <sheetPr codeName="Sheet6"/>
  <dimension ref="A1:R102"/>
  <sheetViews>
    <sheetView workbookViewId="0">
      <selection activeCell="O2" sqref="O2"/>
    </sheetView>
  </sheetViews>
  <sheetFormatPr defaultRowHeight="15" x14ac:dyDescent="0.25"/>
  <cols>
    <col min="1" max="1" width="2.7109375" customWidth="1"/>
    <col min="17" max="17" width="10.28515625" bestFit="1" customWidth="1"/>
  </cols>
  <sheetData>
    <row r="1" spans="1:18" x14ac:dyDescent="0.25">
      <c r="A1" s="15">
        <v>3</v>
      </c>
      <c r="B1" s="2" t="s">
        <v>42</v>
      </c>
      <c r="M1" s="2" t="s">
        <v>41</v>
      </c>
      <c r="N1" s="2" t="s">
        <v>5</v>
      </c>
      <c r="O1" s="2" t="s">
        <v>40</v>
      </c>
      <c r="P1" s="2"/>
      <c r="Q1" s="2" t="s">
        <v>37</v>
      </c>
      <c r="R1" s="5">
        <v>0.47</v>
      </c>
    </row>
    <row r="2" spans="1:18" x14ac:dyDescent="0.25">
      <c r="M2" cm="1">
        <f t="array" ref="M2:M101">_xlfn.SEQUENCE(100)</f>
        <v>1</v>
      </c>
      <c r="N2" cm="1">
        <f t="array" ref="N2:N101">_xlfn.SEQUENCE(100)*0+1</f>
        <v>1</v>
      </c>
      <c r="O2" cm="1">
        <f t="array" ref="O2:O101">IF(_xlfn.ANCHORARRAY(M2)&lt;=(R1*100),1,0)</f>
        <v>1</v>
      </c>
    </row>
    <row r="3" spans="1:18" x14ac:dyDescent="0.25">
      <c r="M3">
        <v>2</v>
      </c>
      <c r="N3">
        <v>1</v>
      </c>
      <c r="O3">
        <v>1</v>
      </c>
    </row>
    <row r="4" spans="1:18" x14ac:dyDescent="0.25">
      <c r="M4">
        <v>3</v>
      </c>
      <c r="N4">
        <v>1</v>
      </c>
      <c r="O4">
        <v>1</v>
      </c>
    </row>
    <row r="5" spans="1:18" x14ac:dyDescent="0.25">
      <c r="M5">
        <v>4</v>
      </c>
      <c r="N5">
        <v>1</v>
      </c>
      <c r="O5">
        <v>1</v>
      </c>
    </row>
    <row r="6" spans="1:18" x14ac:dyDescent="0.25">
      <c r="M6">
        <v>5</v>
      </c>
      <c r="N6">
        <v>1</v>
      </c>
      <c r="O6">
        <v>1</v>
      </c>
    </row>
    <row r="7" spans="1:18" x14ac:dyDescent="0.25">
      <c r="M7">
        <v>6</v>
      </c>
      <c r="N7">
        <v>1</v>
      </c>
      <c r="O7">
        <v>1</v>
      </c>
    </row>
    <row r="8" spans="1:18" x14ac:dyDescent="0.25">
      <c r="M8">
        <v>7</v>
      </c>
      <c r="N8">
        <v>1</v>
      </c>
      <c r="O8">
        <v>1</v>
      </c>
    </row>
    <row r="9" spans="1:18" x14ac:dyDescent="0.25">
      <c r="M9">
        <v>8</v>
      </c>
      <c r="N9">
        <v>1</v>
      </c>
      <c r="O9">
        <v>1</v>
      </c>
    </row>
    <row r="10" spans="1:18" x14ac:dyDescent="0.25">
      <c r="M10">
        <v>9</v>
      </c>
      <c r="N10">
        <v>1</v>
      </c>
      <c r="O10">
        <v>1</v>
      </c>
    </row>
    <row r="11" spans="1:18" x14ac:dyDescent="0.25">
      <c r="M11">
        <v>10</v>
      </c>
      <c r="N11">
        <v>1</v>
      </c>
      <c r="O11">
        <v>1</v>
      </c>
    </row>
    <row r="12" spans="1:18" x14ac:dyDescent="0.25">
      <c r="M12">
        <v>11</v>
      </c>
      <c r="N12">
        <v>1</v>
      </c>
      <c r="O12">
        <v>1</v>
      </c>
    </row>
    <row r="13" spans="1:18" x14ac:dyDescent="0.25">
      <c r="M13">
        <v>12</v>
      </c>
      <c r="N13">
        <v>1</v>
      </c>
      <c r="O13">
        <v>1</v>
      </c>
    </row>
    <row r="14" spans="1:18" x14ac:dyDescent="0.25">
      <c r="M14">
        <v>13</v>
      </c>
      <c r="N14">
        <v>1</v>
      </c>
      <c r="O14">
        <v>1</v>
      </c>
    </row>
    <row r="15" spans="1:18" x14ac:dyDescent="0.25">
      <c r="M15">
        <v>14</v>
      </c>
      <c r="N15">
        <v>1</v>
      </c>
      <c r="O15">
        <v>1</v>
      </c>
    </row>
    <row r="16" spans="1:18" x14ac:dyDescent="0.25">
      <c r="M16">
        <v>15</v>
      </c>
      <c r="N16">
        <v>1</v>
      </c>
      <c r="O16">
        <v>1</v>
      </c>
    </row>
    <row r="17" spans="13:15" x14ac:dyDescent="0.25">
      <c r="M17">
        <v>16</v>
      </c>
      <c r="N17">
        <v>1</v>
      </c>
      <c r="O17">
        <v>1</v>
      </c>
    </row>
    <row r="18" spans="13:15" x14ac:dyDescent="0.25">
      <c r="M18">
        <v>17</v>
      </c>
      <c r="N18">
        <v>1</v>
      </c>
      <c r="O18">
        <v>1</v>
      </c>
    </row>
    <row r="19" spans="13:15" x14ac:dyDescent="0.25">
      <c r="M19">
        <v>18</v>
      </c>
      <c r="N19">
        <v>1</v>
      </c>
      <c r="O19">
        <v>1</v>
      </c>
    </row>
    <row r="20" spans="13:15" x14ac:dyDescent="0.25">
      <c r="M20">
        <v>19</v>
      </c>
      <c r="N20">
        <v>1</v>
      </c>
      <c r="O20">
        <v>1</v>
      </c>
    </row>
    <row r="21" spans="13:15" x14ac:dyDescent="0.25">
      <c r="M21">
        <v>20</v>
      </c>
      <c r="N21">
        <v>1</v>
      </c>
      <c r="O21">
        <v>1</v>
      </c>
    </row>
    <row r="22" spans="13:15" x14ac:dyDescent="0.25">
      <c r="M22">
        <v>21</v>
      </c>
      <c r="N22">
        <v>1</v>
      </c>
      <c r="O22">
        <v>1</v>
      </c>
    </row>
    <row r="23" spans="13:15" x14ac:dyDescent="0.25">
      <c r="M23">
        <v>22</v>
      </c>
      <c r="N23">
        <v>1</v>
      </c>
      <c r="O23">
        <v>1</v>
      </c>
    </row>
    <row r="24" spans="13:15" x14ac:dyDescent="0.25">
      <c r="M24">
        <v>23</v>
      </c>
      <c r="N24">
        <v>1</v>
      </c>
      <c r="O24">
        <v>1</v>
      </c>
    </row>
    <row r="25" spans="13:15" x14ac:dyDescent="0.25">
      <c r="M25">
        <v>24</v>
      </c>
      <c r="N25">
        <v>1</v>
      </c>
      <c r="O25">
        <v>1</v>
      </c>
    </row>
    <row r="26" spans="13:15" x14ac:dyDescent="0.25">
      <c r="M26">
        <v>25</v>
      </c>
      <c r="N26">
        <v>1</v>
      </c>
      <c r="O26">
        <v>1</v>
      </c>
    </row>
    <row r="27" spans="13:15" x14ac:dyDescent="0.25">
      <c r="M27">
        <v>26</v>
      </c>
      <c r="N27">
        <v>1</v>
      </c>
      <c r="O27">
        <v>1</v>
      </c>
    </row>
    <row r="28" spans="13:15" x14ac:dyDescent="0.25">
      <c r="M28">
        <v>27</v>
      </c>
      <c r="N28">
        <v>1</v>
      </c>
      <c r="O28">
        <v>1</v>
      </c>
    </row>
    <row r="29" spans="13:15" x14ac:dyDescent="0.25">
      <c r="M29">
        <v>28</v>
      </c>
      <c r="N29">
        <v>1</v>
      </c>
      <c r="O29">
        <v>1</v>
      </c>
    </row>
    <row r="30" spans="13:15" x14ac:dyDescent="0.25">
      <c r="M30">
        <v>29</v>
      </c>
      <c r="N30">
        <v>1</v>
      </c>
      <c r="O30">
        <v>1</v>
      </c>
    </row>
    <row r="31" spans="13:15" x14ac:dyDescent="0.25">
      <c r="M31">
        <v>30</v>
      </c>
      <c r="N31">
        <v>1</v>
      </c>
      <c r="O31">
        <v>1</v>
      </c>
    </row>
    <row r="32" spans="13:15" x14ac:dyDescent="0.25">
      <c r="M32">
        <v>31</v>
      </c>
      <c r="N32">
        <v>1</v>
      </c>
      <c r="O32">
        <v>1</v>
      </c>
    </row>
    <row r="33" spans="13:15" x14ac:dyDescent="0.25">
      <c r="M33">
        <v>32</v>
      </c>
      <c r="N33">
        <v>1</v>
      </c>
      <c r="O33">
        <v>1</v>
      </c>
    </row>
    <row r="34" spans="13:15" x14ac:dyDescent="0.25">
      <c r="M34">
        <v>33</v>
      </c>
      <c r="N34">
        <v>1</v>
      </c>
      <c r="O34">
        <v>1</v>
      </c>
    </row>
    <row r="35" spans="13:15" x14ac:dyDescent="0.25">
      <c r="M35">
        <v>34</v>
      </c>
      <c r="N35">
        <v>1</v>
      </c>
      <c r="O35">
        <v>1</v>
      </c>
    </row>
    <row r="36" spans="13:15" x14ac:dyDescent="0.25">
      <c r="M36">
        <v>35</v>
      </c>
      <c r="N36">
        <v>1</v>
      </c>
      <c r="O36">
        <v>1</v>
      </c>
    </row>
    <row r="37" spans="13:15" x14ac:dyDescent="0.25">
      <c r="M37">
        <v>36</v>
      </c>
      <c r="N37">
        <v>1</v>
      </c>
      <c r="O37">
        <v>1</v>
      </c>
    </row>
    <row r="38" spans="13:15" x14ac:dyDescent="0.25">
      <c r="M38">
        <v>37</v>
      </c>
      <c r="N38">
        <v>1</v>
      </c>
      <c r="O38">
        <v>1</v>
      </c>
    </row>
    <row r="39" spans="13:15" x14ac:dyDescent="0.25">
      <c r="M39">
        <v>38</v>
      </c>
      <c r="N39">
        <v>1</v>
      </c>
      <c r="O39">
        <v>1</v>
      </c>
    </row>
    <row r="40" spans="13:15" x14ac:dyDescent="0.25">
      <c r="M40">
        <v>39</v>
      </c>
      <c r="N40">
        <v>1</v>
      </c>
      <c r="O40">
        <v>1</v>
      </c>
    </row>
    <row r="41" spans="13:15" x14ac:dyDescent="0.25">
      <c r="M41">
        <v>40</v>
      </c>
      <c r="N41">
        <v>1</v>
      </c>
      <c r="O41">
        <v>1</v>
      </c>
    </row>
    <row r="42" spans="13:15" x14ac:dyDescent="0.25">
      <c r="M42">
        <v>41</v>
      </c>
      <c r="N42">
        <v>1</v>
      </c>
      <c r="O42">
        <v>1</v>
      </c>
    </row>
    <row r="43" spans="13:15" x14ac:dyDescent="0.25">
      <c r="M43">
        <v>42</v>
      </c>
      <c r="N43">
        <v>1</v>
      </c>
      <c r="O43">
        <v>1</v>
      </c>
    </row>
    <row r="44" spans="13:15" x14ac:dyDescent="0.25">
      <c r="M44">
        <v>43</v>
      </c>
      <c r="N44">
        <v>1</v>
      </c>
      <c r="O44">
        <v>1</v>
      </c>
    </row>
    <row r="45" spans="13:15" x14ac:dyDescent="0.25">
      <c r="M45">
        <v>44</v>
      </c>
      <c r="N45">
        <v>1</v>
      </c>
      <c r="O45">
        <v>1</v>
      </c>
    </row>
    <row r="46" spans="13:15" x14ac:dyDescent="0.25">
      <c r="M46">
        <v>45</v>
      </c>
      <c r="N46">
        <v>1</v>
      </c>
      <c r="O46">
        <v>1</v>
      </c>
    </row>
    <row r="47" spans="13:15" x14ac:dyDescent="0.25">
      <c r="M47">
        <v>46</v>
      </c>
      <c r="N47">
        <v>1</v>
      </c>
      <c r="O47">
        <v>1</v>
      </c>
    </row>
    <row r="48" spans="13:15" x14ac:dyDescent="0.25">
      <c r="M48">
        <v>47</v>
      </c>
      <c r="N48">
        <v>1</v>
      </c>
      <c r="O48">
        <v>1</v>
      </c>
    </row>
    <row r="49" spans="13:15" x14ac:dyDescent="0.25">
      <c r="M49">
        <v>48</v>
      </c>
      <c r="N49">
        <v>1</v>
      </c>
      <c r="O49">
        <v>0</v>
      </c>
    </row>
    <row r="50" spans="13:15" x14ac:dyDescent="0.25">
      <c r="M50">
        <v>49</v>
      </c>
      <c r="N50">
        <v>1</v>
      </c>
      <c r="O50">
        <v>0</v>
      </c>
    </row>
    <row r="51" spans="13:15" x14ac:dyDescent="0.25">
      <c r="M51">
        <v>50</v>
      </c>
      <c r="N51">
        <v>1</v>
      </c>
      <c r="O51">
        <v>0</v>
      </c>
    </row>
    <row r="52" spans="13:15" x14ac:dyDescent="0.25">
      <c r="M52">
        <v>51</v>
      </c>
      <c r="N52">
        <v>1</v>
      </c>
      <c r="O52">
        <v>0</v>
      </c>
    </row>
    <row r="53" spans="13:15" x14ac:dyDescent="0.25">
      <c r="M53">
        <v>52</v>
      </c>
      <c r="N53">
        <v>1</v>
      </c>
      <c r="O53">
        <v>0</v>
      </c>
    </row>
    <row r="54" spans="13:15" x14ac:dyDescent="0.25">
      <c r="M54">
        <v>53</v>
      </c>
      <c r="N54">
        <v>1</v>
      </c>
      <c r="O54">
        <v>0</v>
      </c>
    </row>
    <row r="55" spans="13:15" x14ac:dyDescent="0.25">
      <c r="M55">
        <v>54</v>
      </c>
      <c r="N55">
        <v>1</v>
      </c>
      <c r="O55">
        <v>0</v>
      </c>
    </row>
    <row r="56" spans="13:15" x14ac:dyDescent="0.25">
      <c r="M56">
        <v>55</v>
      </c>
      <c r="N56">
        <v>1</v>
      </c>
      <c r="O56">
        <v>0</v>
      </c>
    </row>
    <row r="57" spans="13:15" x14ac:dyDescent="0.25">
      <c r="M57">
        <v>56</v>
      </c>
      <c r="N57">
        <v>1</v>
      </c>
      <c r="O57">
        <v>0</v>
      </c>
    </row>
    <row r="58" spans="13:15" x14ac:dyDescent="0.25">
      <c r="M58">
        <v>57</v>
      </c>
      <c r="N58">
        <v>1</v>
      </c>
      <c r="O58">
        <v>0</v>
      </c>
    </row>
    <row r="59" spans="13:15" x14ac:dyDescent="0.25">
      <c r="M59">
        <v>58</v>
      </c>
      <c r="N59">
        <v>1</v>
      </c>
      <c r="O59">
        <v>0</v>
      </c>
    </row>
    <row r="60" spans="13:15" x14ac:dyDescent="0.25">
      <c r="M60">
        <v>59</v>
      </c>
      <c r="N60">
        <v>1</v>
      </c>
      <c r="O60">
        <v>0</v>
      </c>
    </row>
    <row r="61" spans="13:15" x14ac:dyDescent="0.25">
      <c r="M61">
        <v>60</v>
      </c>
      <c r="N61">
        <v>1</v>
      </c>
      <c r="O61">
        <v>0</v>
      </c>
    </row>
    <row r="62" spans="13:15" x14ac:dyDescent="0.25">
      <c r="M62">
        <v>61</v>
      </c>
      <c r="N62">
        <v>1</v>
      </c>
      <c r="O62">
        <v>0</v>
      </c>
    </row>
    <row r="63" spans="13:15" x14ac:dyDescent="0.25">
      <c r="M63">
        <v>62</v>
      </c>
      <c r="N63">
        <v>1</v>
      </c>
      <c r="O63">
        <v>0</v>
      </c>
    </row>
    <row r="64" spans="13:15" x14ac:dyDescent="0.25">
      <c r="M64">
        <v>63</v>
      </c>
      <c r="N64">
        <v>1</v>
      </c>
      <c r="O64">
        <v>0</v>
      </c>
    </row>
    <row r="65" spans="13:15" x14ac:dyDescent="0.25">
      <c r="M65">
        <v>64</v>
      </c>
      <c r="N65">
        <v>1</v>
      </c>
      <c r="O65">
        <v>0</v>
      </c>
    </row>
    <row r="66" spans="13:15" x14ac:dyDescent="0.25">
      <c r="M66">
        <v>65</v>
      </c>
      <c r="N66">
        <v>1</v>
      </c>
      <c r="O66">
        <v>0</v>
      </c>
    </row>
    <row r="67" spans="13:15" x14ac:dyDescent="0.25">
      <c r="M67">
        <v>66</v>
      </c>
      <c r="N67">
        <v>1</v>
      </c>
      <c r="O67">
        <v>0</v>
      </c>
    </row>
    <row r="68" spans="13:15" x14ac:dyDescent="0.25">
      <c r="M68">
        <v>67</v>
      </c>
      <c r="N68">
        <v>1</v>
      </c>
      <c r="O68">
        <v>0</v>
      </c>
    </row>
    <row r="69" spans="13:15" x14ac:dyDescent="0.25">
      <c r="M69">
        <v>68</v>
      </c>
      <c r="N69">
        <v>1</v>
      </c>
      <c r="O69">
        <v>0</v>
      </c>
    </row>
    <row r="70" spans="13:15" x14ac:dyDescent="0.25">
      <c r="M70">
        <v>69</v>
      </c>
      <c r="N70">
        <v>1</v>
      </c>
      <c r="O70">
        <v>0</v>
      </c>
    </row>
    <row r="71" spans="13:15" x14ac:dyDescent="0.25">
      <c r="M71">
        <v>70</v>
      </c>
      <c r="N71">
        <v>1</v>
      </c>
      <c r="O71">
        <v>0</v>
      </c>
    </row>
    <row r="72" spans="13:15" x14ac:dyDescent="0.25">
      <c r="M72">
        <v>71</v>
      </c>
      <c r="N72">
        <v>1</v>
      </c>
      <c r="O72">
        <v>0</v>
      </c>
    </row>
    <row r="73" spans="13:15" x14ac:dyDescent="0.25">
      <c r="M73">
        <v>72</v>
      </c>
      <c r="N73">
        <v>1</v>
      </c>
      <c r="O73">
        <v>0</v>
      </c>
    </row>
    <row r="74" spans="13:15" x14ac:dyDescent="0.25">
      <c r="M74">
        <v>73</v>
      </c>
      <c r="N74">
        <v>1</v>
      </c>
      <c r="O74">
        <v>0</v>
      </c>
    </row>
    <row r="75" spans="13:15" x14ac:dyDescent="0.25">
      <c r="M75">
        <v>74</v>
      </c>
      <c r="N75">
        <v>1</v>
      </c>
      <c r="O75">
        <v>0</v>
      </c>
    </row>
    <row r="76" spans="13:15" x14ac:dyDescent="0.25">
      <c r="M76">
        <v>75</v>
      </c>
      <c r="N76">
        <v>1</v>
      </c>
      <c r="O76">
        <v>0</v>
      </c>
    </row>
    <row r="77" spans="13:15" x14ac:dyDescent="0.25">
      <c r="M77">
        <v>76</v>
      </c>
      <c r="N77">
        <v>1</v>
      </c>
      <c r="O77">
        <v>0</v>
      </c>
    </row>
    <row r="78" spans="13:15" x14ac:dyDescent="0.25">
      <c r="M78">
        <v>77</v>
      </c>
      <c r="N78">
        <v>1</v>
      </c>
      <c r="O78">
        <v>0</v>
      </c>
    </row>
    <row r="79" spans="13:15" x14ac:dyDescent="0.25">
      <c r="M79">
        <v>78</v>
      </c>
      <c r="N79">
        <v>1</v>
      </c>
      <c r="O79">
        <v>0</v>
      </c>
    </row>
    <row r="80" spans="13:15" x14ac:dyDescent="0.25">
      <c r="M80">
        <v>79</v>
      </c>
      <c r="N80">
        <v>1</v>
      </c>
      <c r="O80">
        <v>0</v>
      </c>
    </row>
    <row r="81" spans="13:15" x14ac:dyDescent="0.25">
      <c r="M81">
        <v>80</v>
      </c>
      <c r="N81">
        <v>1</v>
      </c>
      <c r="O81">
        <v>0</v>
      </c>
    </row>
    <row r="82" spans="13:15" x14ac:dyDescent="0.25">
      <c r="M82">
        <v>81</v>
      </c>
      <c r="N82">
        <v>1</v>
      </c>
      <c r="O82">
        <v>0</v>
      </c>
    </row>
    <row r="83" spans="13:15" x14ac:dyDescent="0.25">
      <c r="M83">
        <v>82</v>
      </c>
      <c r="N83">
        <v>1</v>
      </c>
      <c r="O83">
        <v>0</v>
      </c>
    </row>
    <row r="84" spans="13:15" x14ac:dyDescent="0.25">
      <c r="M84">
        <v>83</v>
      </c>
      <c r="N84">
        <v>1</v>
      </c>
      <c r="O84">
        <v>0</v>
      </c>
    </row>
    <row r="85" spans="13:15" x14ac:dyDescent="0.25">
      <c r="M85">
        <v>84</v>
      </c>
      <c r="N85">
        <v>1</v>
      </c>
      <c r="O85">
        <v>0</v>
      </c>
    </row>
    <row r="86" spans="13:15" x14ac:dyDescent="0.25">
      <c r="M86">
        <v>85</v>
      </c>
      <c r="N86">
        <v>1</v>
      </c>
      <c r="O86">
        <v>0</v>
      </c>
    </row>
    <row r="87" spans="13:15" x14ac:dyDescent="0.25">
      <c r="M87">
        <v>86</v>
      </c>
      <c r="N87">
        <v>1</v>
      </c>
      <c r="O87">
        <v>0</v>
      </c>
    </row>
    <row r="88" spans="13:15" x14ac:dyDescent="0.25">
      <c r="M88">
        <v>87</v>
      </c>
      <c r="N88">
        <v>1</v>
      </c>
      <c r="O88">
        <v>0</v>
      </c>
    </row>
    <row r="89" spans="13:15" x14ac:dyDescent="0.25">
      <c r="M89">
        <v>88</v>
      </c>
      <c r="N89">
        <v>1</v>
      </c>
      <c r="O89">
        <v>0</v>
      </c>
    </row>
    <row r="90" spans="13:15" x14ac:dyDescent="0.25">
      <c r="M90">
        <v>89</v>
      </c>
      <c r="N90">
        <v>1</v>
      </c>
      <c r="O90">
        <v>0</v>
      </c>
    </row>
    <row r="91" spans="13:15" x14ac:dyDescent="0.25">
      <c r="M91">
        <v>90</v>
      </c>
      <c r="N91">
        <v>1</v>
      </c>
      <c r="O91">
        <v>0</v>
      </c>
    </row>
    <row r="92" spans="13:15" x14ac:dyDescent="0.25">
      <c r="M92">
        <v>91</v>
      </c>
      <c r="N92">
        <v>1</v>
      </c>
      <c r="O92">
        <v>0</v>
      </c>
    </row>
    <row r="93" spans="13:15" x14ac:dyDescent="0.25">
      <c r="M93">
        <v>92</v>
      </c>
      <c r="N93">
        <v>1</v>
      </c>
      <c r="O93">
        <v>0</v>
      </c>
    </row>
    <row r="94" spans="13:15" x14ac:dyDescent="0.25">
      <c r="M94">
        <v>93</v>
      </c>
      <c r="N94">
        <v>1</v>
      </c>
      <c r="O94">
        <v>0</v>
      </c>
    </row>
    <row r="95" spans="13:15" x14ac:dyDescent="0.25">
      <c r="M95">
        <v>94</v>
      </c>
      <c r="N95">
        <v>1</v>
      </c>
      <c r="O95">
        <v>0</v>
      </c>
    </row>
    <row r="96" spans="13:15" x14ac:dyDescent="0.25">
      <c r="M96">
        <v>95</v>
      </c>
      <c r="N96">
        <v>1</v>
      </c>
      <c r="O96">
        <v>0</v>
      </c>
    </row>
    <row r="97" spans="13:15" x14ac:dyDescent="0.25">
      <c r="M97">
        <v>96</v>
      </c>
      <c r="N97">
        <v>1</v>
      </c>
      <c r="O97">
        <v>0</v>
      </c>
    </row>
    <row r="98" spans="13:15" x14ac:dyDescent="0.25">
      <c r="M98">
        <v>97</v>
      </c>
      <c r="N98">
        <v>1</v>
      </c>
      <c r="O98">
        <v>0</v>
      </c>
    </row>
    <row r="99" spans="13:15" x14ac:dyDescent="0.25">
      <c r="M99">
        <v>98</v>
      </c>
      <c r="N99">
        <v>1</v>
      </c>
      <c r="O99">
        <v>0</v>
      </c>
    </row>
    <row r="100" spans="13:15" x14ac:dyDescent="0.25">
      <c r="M100">
        <v>99</v>
      </c>
      <c r="N100">
        <v>1</v>
      </c>
      <c r="O100">
        <v>0</v>
      </c>
    </row>
    <row r="101" spans="13:15" x14ac:dyDescent="0.25">
      <c r="M101">
        <v>100</v>
      </c>
      <c r="N101">
        <v>1</v>
      </c>
      <c r="O101">
        <v>0</v>
      </c>
    </row>
    <row r="102" spans="13:15" x14ac:dyDescent="0.25">
      <c r="N102">
        <v>100</v>
      </c>
      <c r="O102">
        <f>200-(R1*100)</f>
        <v>153</v>
      </c>
    </row>
  </sheetData>
  <hyperlinks>
    <hyperlink ref="A1" location="'TOC Gallery'!A1" display="'TOC Gallery'!A1" xr:uid="{0F8D300D-082F-4524-A886-AAAC62479C1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601A-5A2B-4F33-BE3C-E720995A6AF8}">
  <sheetPr codeName="Sheet13"/>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98CDC585-AE94-4A89-A94E-6AC0B693524D}"/>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E070-3281-46B1-9C97-5A068A250526}">
  <sheetPr codeName="Sheet15"/>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76F86FE7-49EB-4562-B5F1-70F896AFA1A5}"/>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7761-81C9-4DBA-8DF1-55C5637071C4}">
  <dimension ref="A1:B2"/>
  <sheetViews>
    <sheetView workbookViewId="0">
      <selection activeCell="B2" sqref="B2"/>
    </sheetView>
  </sheetViews>
  <sheetFormatPr defaultRowHeight="15" x14ac:dyDescent="0.25"/>
  <cols>
    <col min="2" max="2" width="61.85546875" bestFit="1" customWidth="1"/>
  </cols>
  <sheetData>
    <row r="1" spans="1:2" x14ac:dyDescent="0.25">
      <c r="A1" s="2" t="s">
        <v>46</v>
      </c>
      <c r="B1" t="s">
        <v>47</v>
      </c>
    </row>
    <row r="2" spans="1:2" x14ac:dyDescent="0.25">
      <c r="A2" s="2" t="s">
        <v>48</v>
      </c>
      <c r="B2" s="18" t="s">
        <v>49</v>
      </c>
    </row>
  </sheetData>
  <hyperlinks>
    <hyperlink ref="B2" r:id="rId1" xr:uid="{77E9AF65-2F15-4130-BA96-BFA9744931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TOC Gallery</vt:lpstr>
      <vt:lpstr>Control</vt:lpstr>
      <vt:lpstr>Dashboard</vt:lpstr>
      <vt:lpstr>Dashboard Dark</vt:lpstr>
      <vt:lpstr>Calendar Styles</vt:lpstr>
      <vt:lpstr>Follow Along</vt:lpstr>
      <vt:lpstr>Original Calendar</vt:lpstr>
      <vt:lpstr>Month Only</vt:lpstr>
      <vt:lpstr>Full Calendar</vt:lpstr>
      <vt:lpstr>Goals</vt:lpstr>
      <vt:lpstr>Donut</vt:lpstr>
      <vt:lpstr>Progress Bar</vt:lpstr>
      <vt:lpstr>Dot</vt:lpstr>
      <vt:lpstr>Steps</vt:lpstr>
      <vt:lpstr>Scorecard</vt:lpstr>
      <vt:lpstr>Calendar</vt:lpstr>
      <vt:lpstr>Outline</vt:lpstr>
      <vt:lpstr>Waffle</vt:lpstr>
      <vt:lpstr>Gauge</vt:lpstr>
      <vt:lpstr>Dashboard Vertical</vt:lpstr>
      <vt:lpstr>Dashboard Dark Vertical</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cp:lastPrinted>2023-06-13T19:08:07Z</cp:lastPrinted>
  <dcterms:created xsi:type="dcterms:W3CDTF">2023-06-12T21:34:15Z</dcterms:created>
  <dcterms:modified xsi:type="dcterms:W3CDTF">2023-09-07T21:38:43Z</dcterms:modified>
</cp:coreProperties>
</file>